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 name="Sheet2" sheetId="2" r:id="rId2"/>
  </sheets>
  <definedNames>
    <definedName name="_xlnm._FilterDatabase" localSheetId="0" hidden="1">Sheet1!$A$1:$AK$821</definedName>
    <definedName name="_xlnm._FilterDatabase" localSheetId="1" hidden="1">Sheet2!$A$1:$C$35</definedName>
    <definedName name="_xlnm.Print_Area" localSheetId="0">Sheet1!$M$55</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5DF2EC1F72344077A85812D3C9BD8A97"/>
        <xdr:cNvPicPr>
          <a:picLocks noChangeAspect="1"/>
        </xdr:cNvPicPr>
      </xdr:nvPicPr>
      <xdr:blipFill>
        <a:blip r:embed="rId1"/>
        <a:stretch>
          <a:fillRect/>
        </a:stretch>
      </xdr:blipFill>
      <xdr:spPr>
        <a:xfrm>
          <a:off x="13533120" y="494030"/>
          <a:ext cx="7362825" cy="11525250"/>
        </a:xfrm>
        <a:prstGeom prst="rect">
          <a:avLst/>
        </a:prstGeom>
        <a:noFill/>
        <a:ln w="9525">
          <a:noFill/>
        </a:ln>
      </xdr:spPr>
    </xdr:pic>
  </etc:cellImage>
  <etc:cellImage>
    <xdr:pic>
      <xdr:nvPicPr>
        <xdr:cNvPr id="3" name="ID_36EC879F6EA54FCE845D1C3827DE6C49"/>
        <xdr:cNvPicPr>
          <a:picLocks noChangeAspect="1"/>
        </xdr:cNvPicPr>
      </xdr:nvPicPr>
      <xdr:blipFill>
        <a:blip r:embed="rId2"/>
        <a:stretch>
          <a:fillRect/>
        </a:stretch>
      </xdr:blipFill>
      <xdr:spPr>
        <a:xfrm>
          <a:off x="13182600" y="635000"/>
          <a:ext cx="6705600" cy="15573375"/>
        </a:xfrm>
        <a:prstGeom prst="rect">
          <a:avLst/>
        </a:prstGeom>
        <a:noFill/>
        <a:ln w="9525">
          <a:noFill/>
        </a:ln>
      </xdr:spPr>
    </xdr:pic>
  </etc:cellImage>
  <etc:cellImage>
    <xdr:pic>
      <xdr:nvPicPr>
        <xdr:cNvPr id="4" name="ID_4B2B7C1E528140C883A52DE9073753CD"/>
        <xdr:cNvPicPr>
          <a:picLocks noChangeAspect="1"/>
        </xdr:cNvPicPr>
      </xdr:nvPicPr>
      <xdr:blipFill>
        <a:blip r:embed="rId3"/>
        <a:stretch>
          <a:fillRect/>
        </a:stretch>
      </xdr:blipFill>
      <xdr:spPr>
        <a:xfrm>
          <a:off x="13500100" y="1228090"/>
          <a:ext cx="6791325" cy="10086975"/>
        </a:xfrm>
        <a:prstGeom prst="rect">
          <a:avLst/>
        </a:prstGeom>
        <a:noFill/>
        <a:ln w="9525">
          <a:noFill/>
        </a:ln>
      </xdr:spPr>
    </xdr:pic>
  </etc:cellImage>
  <etc:cellImage>
    <xdr:pic>
      <xdr:nvPicPr>
        <xdr:cNvPr id="5" name="ID_A661B421C1E24981B656FF8FECBEEC93"/>
        <xdr:cNvPicPr>
          <a:picLocks noChangeAspect="1"/>
        </xdr:cNvPicPr>
      </xdr:nvPicPr>
      <xdr:blipFill>
        <a:blip r:embed="rId4"/>
        <a:stretch>
          <a:fillRect/>
        </a:stretch>
      </xdr:blipFill>
      <xdr:spPr>
        <a:xfrm>
          <a:off x="13392785" y="1648460"/>
          <a:ext cx="6429375" cy="7600950"/>
        </a:xfrm>
        <a:prstGeom prst="rect">
          <a:avLst/>
        </a:prstGeom>
        <a:noFill/>
        <a:ln w="9525">
          <a:noFill/>
        </a:ln>
      </xdr:spPr>
    </xdr:pic>
  </etc:cellImage>
  <etc:cellImage>
    <xdr:pic>
      <xdr:nvPicPr>
        <xdr:cNvPr id="6" name="ID_D85690FFB941481C955F86917D27D568"/>
        <xdr:cNvPicPr>
          <a:picLocks noChangeAspect="1"/>
        </xdr:cNvPicPr>
      </xdr:nvPicPr>
      <xdr:blipFill>
        <a:blip r:embed="rId5"/>
        <a:stretch>
          <a:fillRect/>
        </a:stretch>
      </xdr:blipFill>
      <xdr:spPr>
        <a:xfrm>
          <a:off x="13318490" y="2106295"/>
          <a:ext cx="7467600" cy="5838825"/>
        </a:xfrm>
        <a:prstGeom prst="rect">
          <a:avLst/>
        </a:prstGeom>
        <a:noFill/>
        <a:ln w="9525">
          <a:noFill/>
        </a:ln>
      </xdr:spPr>
    </xdr:pic>
  </etc:cellImage>
  <etc:cellImage>
    <xdr:pic>
      <xdr:nvPicPr>
        <xdr:cNvPr id="7" name="ID_AF96485294034F03955631099B51520F"/>
        <xdr:cNvPicPr>
          <a:picLocks noChangeAspect="1"/>
        </xdr:cNvPicPr>
      </xdr:nvPicPr>
      <xdr:blipFill>
        <a:blip r:embed="rId6"/>
        <a:stretch>
          <a:fillRect/>
        </a:stretch>
      </xdr:blipFill>
      <xdr:spPr>
        <a:xfrm>
          <a:off x="13434060" y="2390775"/>
          <a:ext cx="6191250" cy="8582025"/>
        </a:xfrm>
        <a:prstGeom prst="rect">
          <a:avLst/>
        </a:prstGeom>
        <a:noFill/>
        <a:ln w="9525">
          <a:noFill/>
        </a:ln>
      </xdr:spPr>
    </xdr:pic>
  </etc:cellImage>
  <etc:cellImage>
    <xdr:pic>
      <xdr:nvPicPr>
        <xdr:cNvPr id="8" name="ID_B4E199CC29C7442FA908BAFB766DFF89"/>
        <xdr:cNvPicPr>
          <a:picLocks noChangeAspect="1"/>
        </xdr:cNvPicPr>
      </xdr:nvPicPr>
      <xdr:blipFill>
        <a:blip r:embed="rId7"/>
        <a:stretch>
          <a:fillRect/>
        </a:stretch>
      </xdr:blipFill>
      <xdr:spPr>
        <a:xfrm>
          <a:off x="13417550" y="2856865"/>
          <a:ext cx="6534150" cy="13096875"/>
        </a:xfrm>
        <a:prstGeom prst="rect">
          <a:avLst/>
        </a:prstGeom>
        <a:noFill/>
        <a:ln w="9525">
          <a:noFill/>
        </a:ln>
      </xdr:spPr>
    </xdr:pic>
  </etc:cellImage>
  <etc:cellImage>
    <xdr:pic>
      <xdr:nvPicPr>
        <xdr:cNvPr id="10" name="ID_44C04CCA45BD41D89A980FBD8D79C682"/>
        <xdr:cNvPicPr>
          <a:picLocks noChangeAspect="1"/>
        </xdr:cNvPicPr>
      </xdr:nvPicPr>
      <xdr:blipFill>
        <a:blip r:embed="rId8"/>
        <a:stretch>
          <a:fillRect/>
        </a:stretch>
      </xdr:blipFill>
      <xdr:spPr>
        <a:xfrm>
          <a:off x="13558520" y="3194050"/>
          <a:ext cx="6829425" cy="16611600"/>
        </a:xfrm>
        <a:prstGeom prst="rect">
          <a:avLst/>
        </a:prstGeom>
        <a:noFill/>
        <a:ln w="9525">
          <a:noFill/>
        </a:ln>
      </xdr:spPr>
    </xdr:pic>
  </etc:cellImage>
  <etc:cellImage>
    <xdr:pic>
      <xdr:nvPicPr>
        <xdr:cNvPr id="11" name="ID_928EC40A05094395A807A5CFEFFC42AD"/>
        <xdr:cNvPicPr>
          <a:picLocks noChangeAspect="1"/>
        </xdr:cNvPicPr>
      </xdr:nvPicPr>
      <xdr:blipFill>
        <a:blip r:embed="rId9"/>
        <a:stretch>
          <a:fillRect/>
        </a:stretch>
      </xdr:blipFill>
      <xdr:spPr>
        <a:xfrm>
          <a:off x="13392785" y="3276600"/>
          <a:ext cx="6496050" cy="7581900"/>
        </a:xfrm>
        <a:prstGeom prst="rect">
          <a:avLst/>
        </a:prstGeom>
        <a:noFill/>
        <a:ln w="9525">
          <a:noFill/>
        </a:ln>
      </xdr:spPr>
    </xdr:pic>
  </etc:cellImage>
  <etc:cellImage>
    <xdr:pic>
      <xdr:nvPicPr>
        <xdr:cNvPr id="13" name="ID_1B8989CB1AB24038A56ED403E2C33542"/>
        <xdr:cNvPicPr>
          <a:picLocks noChangeAspect="1"/>
        </xdr:cNvPicPr>
      </xdr:nvPicPr>
      <xdr:blipFill>
        <a:blip r:embed="rId10"/>
        <a:stretch>
          <a:fillRect/>
        </a:stretch>
      </xdr:blipFill>
      <xdr:spPr>
        <a:xfrm>
          <a:off x="13351510" y="3611245"/>
          <a:ext cx="6543675" cy="5848350"/>
        </a:xfrm>
        <a:prstGeom prst="rect">
          <a:avLst/>
        </a:prstGeom>
        <a:noFill/>
        <a:ln w="9525">
          <a:noFill/>
        </a:ln>
      </xdr:spPr>
    </xdr:pic>
  </etc:cellImage>
  <etc:cellImage>
    <xdr:pic>
      <xdr:nvPicPr>
        <xdr:cNvPr id="14" name="ID_77AE77CB80F04AF382B674EFF9B890DF"/>
        <xdr:cNvPicPr>
          <a:picLocks noChangeAspect="1"/>
        </xdr:cNvPicPr>
      </xdr:nvPicPr>
      <xdr:blipFill>
        <a:blip r:embed="rId11"/>
        <a:stretch>
          <a:fillRect/>
        </a:stretch>
      </xdr:blipFill>
      <xdr:spPr>
        <a:xfrm>
          <a:off x="13268325" y="4019550"/>
          <a:ext cx="6372225" cy="3400425"/>
        </a:xfrm>
        <a:prstGeom prst="rect">
          <a:avLst/>
        </a:prstGeom>
        <a:noFill/>
        <a:ln w="9525">
          <a:noFill/>
        </a:ln>
      </xdr:spPr>
    </xdr:pic>
  </etc:cellImage>
  <etc:cellImage>
    <xdr:pic>
      <xdr:nvPicPr>
        <xdr:cNvPr id="15" name="ID_91D07C22B75041BC8EFFA10BB9BEF29C"/>
        <xdr:cNvPicPr>
          <a:picLocks noChangeAspect="1"/>
        </xdr:cNvPicPr>
      </xdr:nvPicPr>
      <xdr:blipFill>
        <a:blip r:embed="rId12"/>
        <a:stretch>
          <a:fillRect/>
        </a:stretch>
      </xdr:blipFill>
      <xdr:spPr>
        <a:xfrm>
          <a:off x="13301345" y="4287520"/>
          <a:ext cx="6105525" cy="8372475"/>
        </a:xfrm>
        <a:prstGeom prst="rect">
          <a:avLst/>
        </a:prstGeom>
        <a:noFill/>
        <a:ln w="9525">
          <a:noFill/>
        </a:ln>
      </xdr:spPr>
    </xdr:pic>
  </etc:cellImage>
  <etc:cellImage>
    <xdr:pic>
      <xdr:nvPicPr>
        <xdr:cNvPr id="16" name="ID_01BCDBEC0B974483A2B89E5A214B5D35"/>
        <xdr:cNvPicPr>
          <a:picLocks noChangeAspect="1"/>
        </xdr:cNvPicPr>
      </xdr:nvPicPr>
      <xdr:blipFill>
        <a:blip r:embed="rId13"/>
        <a:stretch>
          <a:fillRect/>
        </a:stretch>
      </xdr:blipFill>
      <xdr:spPr>
        <a:xfrm>
          <a:off x="13368020" y="4521200"/>
          <a:ext cx="6819900" cy="10363200"/>
        </a:xfrm>
        <a:prstGeom prst="rect">
          <a:avLst/>
        </a:prstGeom>
        <a:noFill/>
        <a:ln w="9525">
          <a:noFill/>
        </a:ln>
      </xdr:spPr>
    </xdr:pic>
  </etc:cellImage>
  <etc:cellImage>
    <xdr:pic>
      <xdr:nvPicPr>
        <xdr:cNvPr id="17" name="ID_2EB0E2020DA14DABB0A189053DE6FA16"/>
        <xdr:cNvPicPr>
          <a:picLocks noChangeAspect="1"/>
        </xdr:cNvPicPr>
      </xdr:nvPicPr>
      <xdr:blipFill>
        <a:blip r:embed="rId14"/>
        <a:stretch>
          <a:fillRect/>
        </a:stretch>
      </xdr:blipFill>
      <xdr:spPr>
        <a:xfrm>
          <a:off x="13334365" y="4922520"/>
          <a:ext cx="7077075" cy="5934075"/>
        </a:xfrm>
        <a:prstGeom prst="rect">
          <a:avLst/>
        </a:prstGeom>
        <a:noFill/>
        <a:ln w="9525">
          <a:noFill/>
        </a:ln>
      </xdr:spPr>
    </xdr:pic>
  </etc:cellImage>
  <etc:cellImage>
    <xdr:pic>
      <xdr:nvPicPr>
        <xdr:cNvPr id="18" name="ID_5F864A5B02744AA39275BF4D4EA46CDA"/>
        <xdr:cNvPicPr>
          <a:picLocks noChangeAspect="1"/>
        </xdr:cNvPicPr>
      </xdr:nvPicPr>
      <xdr:blipFill>
        <a:blip r:embed="rId15"/>
        <a:stretch>
          <a:fillRect/>
        </a:stretch>
      </xdr:blipFill>
      <xdr:spPr>
        <a:xfrm>
          <a:off x="13392785" y="5215255"/>
          <a:ext cx="6743700" cy="15240000"/>
        </a:xfrm>
        <a:prstGeom prst="rect">
          <a:avLst/>
        </a:prstGeom>
        <a:noFill/>
        <a:ln w="9525">
          <a:noFill/>
        </a:ln>
      </xdr:spPr>
    </xdr:pic>
  </etc:cellImage>
  <etc:cellImage>
    <xdr:pic>
      <xdr:nvPicPr>
        <xdr:cNvPr id="19" name="ID_D91326880BDC41D6BD18C454570FE652"/>
        <xdr:cNvPicPr>
          <a:picLocks noChangeAspect="1"/>
        </xdr:cNvPicPr>
      </xdr:nvPicPr>
      <xdr:blipFill>
        <a:blip r:embed="rId16"/>
        <a:stretch>
          <a:fillRect/>
        </a:stretch>
      </xdr:blipFill>
      <xdr:spPr>
        <a:xfrm>
          <a:off x="13310235" y="5514975"/>
          <a:ext cx="6686550" cy="13077825"/>
        </a:xfrm>
        <a:prstGeom prst="rect">
          <a:avLst/>
        </a:prstGeom>
        <a:noFill/>
        <a:ln w="9525">
          <a:noFill/>
        </a:ln>
      </xdr:spPr>
    </xdr:pic>
  </etc:cellImage>
  <etc:cellImage>
    <xdr:pic>
      <xdr:nvPicPr>
        <xdr:cNvPr id="20" name="ID_84B917D7E4384730A47EC4247BCC85D2"/>
        <xdr:cNvPicPr>
          <a:picLocks noChangeAspect="1"/>
        </xdr:cNvPicPr>
      </xdr:nvPicPr>
      <xdr:blipFill>
        <a:blip r:embed="rId17"/>
        <a:stretch>
          <a:fillRect/>
        </a:stretch>
      </xdr:blipFill>
      <xdr:spPr>
        <a:xfrm>
          <a:off x="13409930" y="5866765"/>
          <a:ext cx="6677025" cy="14963775"/>
        </a:xfrm>
        <a:prstGeom prst="rect">
          <a:avLst/>
        </a:prstGeom>
        <a:noFill/>
        <a:ln w="9525">
          <a:noFill/>
        </a:ln>
      </xdr:spPr>
    </xdr:pic>
  </etc:cellImage>
  <etc:cellImage>
    <xdr:pic>
      <xdr:nvPicPr>
        <xdr:cNvPr id="21" name="ID_3A020673DA194D10891094662FB411BC"/>
        <xdr:cNvPicPr>
          <a:picLocks noChangeAspect="1"/>
        </xdr:cNvPicPr>
      </xdr:nvPicPr>
      <xdr:blipFill>
        <a:blip r:embed="rId18"/>
        <a:stretch>
          <a:fillRect/>
        </a:stretch>
      </xdr:blipFill>
      <xdr:spPr>
        <a:xfrm>
          <a:off x="13285470" y="6076950"/>
          <a:ext cx="6315075" cy="20345400"/>
        </a:xfrm>
        <a:prstGeom prst="rect">
          <a:avLst/>
        </a:prstGeom>
        <a:noFill/>
        <a:ln w="9525">
          <a:noFill/>
        </a:ln>
      </xdr:spPr>
    </xdr:pic>
  </etc:cellImage>
  <etc:cellImage>
    <xdr:pic>
      <xdr:nvPicPr>
        <xdr:cNvPr id="22" name="ID_2DE0C69F03074D7CA745F2554F4DEBAD"/>
        <xdr:cNvPicPr>
          <a:picLocks noChangeAspect="1"/>
        </xdr:cNvPicPr>
      </xdr:nvPicPr>
      <xdr:blipFill>
        <a:blip r:embed="rId19"/>
        <a:stretch>
          <a:fillRect/>
        </a:stretch>
      </xdr:blipFill>
      <xdr:spPr>
        <a:xfrm>
          <a:off x="13318490" y="6402070"/>
          <a:ext cx="6572250" cy="12934950"/>
        </a:xfrm>
        <a:prstGeom prst="rect">
          <a:avLst/>
        </a:prstGeom>
        <a:noFill/>
        <a:ln w="9525">
          <a:noFill/>
        </a:ln>
      </xdr:spPr>
    </xdr:pic>
  </etc:cellImage>
  <etc:cellImage>
    <xdr:pic>
      <xdr:nvPicPr>
        <xdr:cNvPr id="23" name="ID_89566DD4400B4E4B82AC7145E9F2416D"/>
        <xdr:cNvPicPr>
          <a:picLocks noChangeAspect="1"/>
        </xdr:cNvPicPr>
      </xdr:nvPicPr>
      <xdr:blipFill>
        <a:blip r:embed="rId20"/>
        <a:stretch>
          <a:fillRect/>
        </a:stretch>
      </xdr:blipFill>
      <xdr:spPr>
        <a:xfrm>
          <a:off x="13318490" y="6744970"/>
          <a:ext cx="6429375" cy="16287750"/>
        </a:xfrm>
        <a:prstGeom prst="rect">
          <a:avLst/>
        </a:prstGeom>
        <a:noFill/>
        <a:ln w="9525">
          <a:noFill/>
        </a:ln>
      </xdr:spPr>
    </xdr:pic>
  </etc:cellImage>
  <etc:cellImage>
    <xdr:pic>
      <xdr:nvPicPr>
        <xdr:cNvPr id="24" name="ID_3BE30CA0B34A4C219937BDF5BC106C1C"/>
        <xdr:cNvPicPr>
          <a:picLocks noChangeAspect="1"/>
        </xdr:cNvPicPr>
      </xdr:nvPicPr>
      <xdr:blipFill>
        <a:blip r:embed="rId21"/>
        <a:stretch>
          <a:fillRect/>
        </a:stretch>
      </xdr:blipFill>
      <xdr:spPr>
        <a:xfrm>
          <a:off x="13318490" y="7152640"/>
          <a:ext cx="6867525" cy="12563475"/>
        </a:xfrm>
        <a:prstGeom prst="rect">
          <a:avLst/>
        </a:prstGeom>
        <a:noFill/>
        <a:ln w="9525">
          <a:noFill/>
        </a:ln>
      </xdr:spPr>
    </xdr:pic>
  </etc:cellImage>
  <etc:cellImage>
    <xdr:pic>
      <xdr:nvPicPr>
        <xdr:cNvPr id="25" name="ID_90FC00624D894962A91032EA703C0BC3"/>
        <xdr:cNvPicPr>
          <a:picLocks noChangeAspect="1"/>
        </xdr:cNvPicPr>
      </xdr:nvPicPr>
      <xdr:blipFill>
        <a:blip r:embed="rId22"/>
        <a:stretch>
          <a:fillRect/>
        </a:stretch>
      </xdr:blipFill>
      <xdr:spPr>
        <a:xfrm>
          <a:off x="13482955" y="7370445"/>
          <a:ext cx="6486525" cy="16002000"/>
        </a:xfrm>
        <a:prstGeom prst="rect">
          <a:avLst/>
        </a:prstGeom>
        <a:noFill/>
        <a:ln w="9525">
          <a:noFill/>
        </a:ln>
      </xdr:spPr>
    </xdr:pic>
  </etc:cellImage>
  <etc:cellImage>
    <xdr:pic>
      <xdr:nvPicPr>
        <xdr:cNvPr id="26" name="ID_458CCABB1D4246D0998C1E84E61EE710"/>
        <xdr:cNvPicPr>
          <a:picLocks noChangeAspect="1"/>
        </xdr:cNvPicPr>
      </xdr:nvPicPr>
      <xdr:blipFill>
        <a:blip r:embed="rId23"/>
        <a:stretch>
          <a:fillRect/>
        </a:stretch>
      </xdr:blipFill>
      <xdr:spPr>
        <a:xfrm>
          <a:off x="13350875" y="7713980"/>
          <a:ext cx="6057900" cy="15059025"/>
        </a:xfrm>
        <a:prstGeom prst="rect">
          <a:avLst/>
        </a:prstGeom>
        <a:noFill/>
        <a:ln w="9525">
          <a:noFill/>
        </a:ln>
      </xdr:spPr>
    </xdr:pic>
  </etc:cellImage>
  <etc:cellImage>
    <xdr:pic>
      <xdr:nvPicPr>
        <xdr:cNvPr id="27" name="ID_50643AE58A3A4CBCA9E15AFFDB6B5741"/>
        <xdr:cNvPicPr>
          <a:picLocks noChangeAspect="1"/>
        </xdr:cNvPicPr>
      </xdr:nvPicPr>
      <xdr:blipFill>
        <a:blip r:embed="rId24"/>
        <a:stretch>
          <a:fillRect/>
        </a:stretch>
      </xdr:blipFill>
      <xdr:spPr>
        <a:xfrm>
          <a:off x="13293090" y="8006080"/>
          <a:ext cx="6477000" cy="11344275"/>
        </a:xfrm>
        <a:prstGeom prst="rect">
          <a:avLst/>
        </a:prstGeom>
        <a:noFill/>
        <a:ln w="9525">
          <a:noFill/>
        </a:ln>
      </xdr:spPr>
    </xdr:pic>
  </etc:cellImage>
  <etc:cellImage>
    <xdr:pic>
      <xdr:nvPicPr>
        <xdr:cNvPr id="28" name="ID_DF7D3371C3C644CCB7B2642B093C20B6"/>
        <xdr:cNvPicPr>
          <a:picLocks noChangeAspect="1"/>
        </xdr:cNvPicPr>
      </xdr:nvPicPr>
      <xdr:blipFill>
        <a:blip r:embed="rId25"/>
        <a:stretch>
          <a:fillRect/>
        </a:stretch>
      </xdr:blipFill>
      <xdr:spPr>
        <a:xfrm>
          <a:off x="13335000" y="8415020"/>
          <a:ext cx="6667500" cy="12296775"/>
        </a:xfrm>
        <a:prstGeom prst="rect">
          <a:avLst/>
        </a:prstGeom>
        <a:noFill/>
        <a:ln w="9525">
          <a:noFill/>
        </a:ln>
      </xdr:spPr>
    </xdr:pic>
  </etc:cellImage>
  <etc:cellImage>
    <xdr:pic>
      <xdr:nvPicPr>
        <xdr:cNvPr id="29" name="ID_4E815B1907D14E6985451C4ED484C895"/>
        <xdr:cNvPicPr>
          <a:picLocks noChangeAspect="1"/>
        </xdr:cNvPicPr>
      </xdr:nvPicPr>
      <xdr:blipFill>
        <a:blip r:embed="rId26"/>
        <a:stretch>
          <a:fillRect/>
        </a:stretch>
      </xdr:blipFill>
      <xdr:spPr>
        <a:xfrm>
          <a:off x="13368020" y="8806815"/>
          <a:ext cx="6591300" cy="11915775"/>
        </a:xfrm>
        <a:prstGeom prst="rect">
          <a:avLst/>
        </a:prstGeom>
        <a:noFill/>
        <a:ln w="9525">
          <a:noFill/>
        </a:ln>
      </xdr:spPr>
    </xdr:pic>
  </etc:cellImage>
  <etc:cellImage>
    <xdr:pic>
      <xdr:nvPicPr>
        <xdr:cNvPr id="30" name="ID_5149475D94604B1EAD7738E170172641"/>
        <xdr:cNvPicPr>
          <a:picLocks noChangeAspect="1"/>
        </xdr:cNvPicPr>
      </xdr:nvPicPr>
      <xdr:blipFill>
        <a:blip r:embed="rId27"/>
        <a:stretch>
          <a:fillRect/>
        </a:stretch>
      </xdr:blipFill>
      <xdr:spPr>
        <a:xfrm>
          <a:off x="13326745" y="8942070"/>
          <a:ext cx="6286500" cy="18973800"/>
        </a:xfrm>
        <a:prstGeom prst="rect">
          <a:avLst/>
        </a:prstGeom>
        <a:noFill/>
        <a:ln w="9525">
          <a:noFill/>
        </a:ln>
      </xdr:spPr>
    </xdr:pic>
  </etc:cellImage>
  <etc:cellImage>
    <xdr:pic>
      <xdr:nvPicPr>
        <xdr:cNvPr id="31" name="ID_CD65EA7A0D2B493F9EDFA3DB2DB1B0E5"/>
        <xdr:cNvPicPr>
          <a:picLocks noChangeAspect="1"/>
        </xdr:cNvPicPr>
      </xdr:nvPicPr>
      <xdr:blipFill>
        <a:blip r:embed="rId28"/>
        <a:stretch>
          <a:fillRect/>
        </a:stretch>
      </xdr:blipFill>
      <xdr:spPr>
        <a:xfrm>
          <a:off x="13425805" y="9383395"/>
          <a:ext cx="6858000" cy="17564100"/>
        </a:xfrm>
        <a:prstGeom prst="rect">
          <a:avLst/>
        </a:prstGeom>
        <a:noFill/>
        <a:ln w="9525">
          <a:noFill/>
        </a:ln>
      </xdr:spPr>
    </xdr:pic>
  </etc:cellImage>
  <etc:cellImage>
    <xdr:pic>
      <xdr:nvPicPr>
        <xdr:cNvPr id="32" name="ID_2BB6511CF4634C2494C246600C2C3AAB"/>
        <xdr:cNvPicPr>
          <a:picLocks noChangeAspect="1"/>
        </xdr:cNvPicPr>
      </xdr:nvPicPr>
      <xdr:blipFill>
        <a:blip r:embed="rId29"/>
        <a:stretch>
          <a:fillRect/>
        </a:stretch>
      </xdr:blipFill>
      <xdr:spPr>
        <a:xfrm>
          <a:off x="13326110" y="9635490"/>
          <a:ext cx="7000875" cy="13525500"/>
        </a:xfrm>
        <a:prstGeom prst="rect">
          <a:avLst/>
        </a:prstGeom>
        <a:noFill/>
        <a:ln w="9525">
          <a:noFill/>
        </a:ln>
      </xdr:spPr>
    </xdr:pic>
  </etc:cellImage>
  <etc:cellImage>
    <xdr:pic>
      <xdr:nvPicPr>
        <xdr:cNvPr id="33" name="ID_12A35616FAAA4003B2C840887EE7ABB1"/>
        <xdr:cNvPicPr>
          <a:picLocks noChangeAspect="1"/>
        </xdr:cNvPicPr>
      </xdr:nvPicPr>
      <xdr:blipFill>
        <a:blip r:embed="rId30"/>
        <a:stretch>
          <a:fillRect/>
        </a:stretch>
      </xdr:blipFill>
      <xdr:spPr>
        <a:xfrm>
          <a:off x="13260070" y="9993630"/>
          <a:ext cx="6191250" cy="8877300"/>
        </a:xfrm>
        <a:prstGeom prst="rect">
          <a:avLst/>
        </a:prstGeom>
        <a:noFill/>
        <a:ln w="9525">
          <a:noFill/>
        </a:ln>
      </xdr:spPr>
    </xdr:pic>
  </etc:cellImage>
  <etc:cellImage>
    <xdr:pic>
      <xdr:nvPicPr>
        <xdr:cNvPr id="34" name="ID_12AB4348FCFF4473907119E6EF377783"/>
        <xdr:cNvPicPr>
          <a:picLocks noChangeAspect="1"/>
        </xdr:cNvPicPr>
      </xdr:nvPicPr>
      <xdr:blipFill>
        <a:blip r:embed="rId31"/>
        <a:stretch>
          <a:fillRect/>
        </a:stretch>
      </xdr:blipFill>
      <xdr:spPr>
        <a:xfrm>
          <a:off x="13277215" y="10228580"/>
          <a:ext cx="6677025" cy="12258675"/>
        </a:xfrm>
        <a:prstGeom prst="rect">
          <a:avLst/>
        </a:prstGeom>
        <a:noFill/>
        <a:ln w="9525">
          <a:noFill/>
        </a:ln>
      </xdr:spPr>
    </xdr:pic>
  </etc:cellImage>
  <etc:cellImage>
    <xdr:pic>
      <xdr:nvPicPr>
        <xdr:cNvPr id="35" name="ID_F7B19177F524480BBF89B24444F70633"/>
        <xdr:cNvPicPr>
          <a:picLocks noChangeAspect="1"/>
        </xdr:cNvPicPr>
      </xdr:nvPicPr>
      <xdr:blipFill>
        <a:blip r:embed="rId32"/>
        <a:stretch>
          <a:fillRect/>
        </a:stretch>
      </xdr:blipFill>
      <xdr:spPr>
        <a:xfrm>
          <a:off x="13277215" y="10579100"/>
          <a:ext cx="6829425" cy="13716000"/>
        </a:xfrm>
        <a:prstGeom prst="rect">
          <a:avLst/>
        </a:prstGeom>
        <a:noFill/>
        <a:ln w="9525">
          <a:noFill/>
        </a:ln>
      </xdr:spPr>
    </xdr:pic>
  </etc:cellImage>
  <etc:cellImage>
    <xdr:pic>
      <xdr:nvPicPr>
        <xdr:cNvPr id="36" name="ID_E8DFFF227E374665B84BD0883EFBBBC6"/>
        <xdr:cNvPicPr>
          <a:picLocks noChangeAspect="1"/>
        </xdr:cNvPicPr>
      </xdr:nvPicPr>
      <xdr:blipFill>
        <a:blip r:embed="rId33"/>
        <a:stretch>
          <a:fillRect/>
        </a:stretch>
      </xdr:blipFill>
      <xdr:spPr>
        <a:xfrm>
          <a:off x="13335000" y="10838815"/>
          <a:ext cx="6543675" cy="17630775"/>
        </a:xfrm>
        <a:prstGeom prst="rect">
          <a:avLst/>
        </a:prstGeom>
        <a:noFill/>
        <a:ln w="9525">
          <a:noFill/>
        </a:ln>
      </xdr:spPr>
    </xdr:pic>
  </etc:cellImage>
  <etc:cellImage>
    <xdr:pic>
      <xdr:nvPicPr>
        <xdr:cNvPr id="37" name="ID_7794E8F8B0E64A6C9D512DFA41ED72EB"/>
        <xdr:cNvPicPr>
          <a:picLocks noChangeAspect="1"/>
        </xdr:cNvPicPr>
      </xdr:nvPicPr>
      <xdr:blipFill>
        <a:blip r:embed="rId34"/>
        <a:stretch>
          <a:fillRect/>
        </a:stretch>
      </xdr:blipFill>
      <xdr:spPr>
        <a:xfrm>
          <a:off x="13326745" y="11173460"/>
          <a:ext cx="6210300" cy="28536900"/>
        </a:xfrm>
        <a:prstGeom prst="rect">
          <a:avLst/>
        </a:prstGeom>
        <a:noFill/>
        <a:ln w="9525">
          <a:noFill/>
        </a:ln>
      </xdr:spPr>
    </xdr:pic>
  </etc:cellImage>
  <etc:cellImage>
    <xdr:pic>
      <xdr:nvPicPr>
        <xdr:cNvPr id="38" name="ID_B72FE1C9D63741C695128D310C71DF0F"/>
        <xdr:cNvPicPr>
          <a:picLocks noChangeAspect="1"/>
        </xdr:cNvPicPr>
      </xdr:nvPicPr>
      <xdr:blipFill>
        <a:blip r:embed="rId35"/>
        <a:stretch>
          <a:fillRect/>
        </a:stretch>
      </xdr:blipFill>
      <xdr:spPr>
        <a:xfrm>
          <a:off x="13318490" y="11548745"/>
          <a:ext cx="7353300" cy="18964275"/>
        </a:xfrm>
        <a:prstGeom prst="rect">
          <a:avLst/>
        </a:prstGeom>
        <a:noFill/>
        <a:ln w="9525">
          <a:noFill/>
        </a:ln>
      </xdr:spPr>
    </xdr:pic>
  </etc:cellImage>
  <etc:cellImage>
    <xdr:pic>
      <xdr:nvPicPr>
        <xdr:cNvPr id="40" name="ID_F833B0BB28CF478B827CBDCD66C53682"/>
        <xdr:cNvPicPr>
          <a:picLocks noChangeAspect="1"/>
        </xdr:cNvPicPr>
      </xdr:nvPicPr>
      <xdr:blipFill>
        <a:blip r:embed="rId36"/>
        <a:stretch>
          <a:fillRect/>
        </a:stretch>
      </xdr:blipFill>
      <xdr:spPr>
        <a:xfrm>
          <a:off x="13368020" y="11832590"/>
          <a:ext cx="6467475" cy="13049250"/>
        </a:xfrm>
        <a:prstGeom prst="rect">
          <a:avLst/>
        </a:prstGeom>
        <a:noFill/>
        <a:ln w="9525">
          <a:noFill/>
        </a:ln>
      </xdr:spPr>
    </xdr:pic>
  </etc:cellImage>
  <etc:cellImage>
    <xdr:pic>
      <xdr:nvPicPr>
        <xdr:cNvPr id="41" name="ID_24E1A381D0884C0C87B79B97A0EE8127"/>
        <xdr:cNvPicPr>
          <a:picLocks noChangeAspect="1"/>
        </xdr:cNvPicPr>
      </xdr:nvPicPr>
      <xdr:blipFill>
        <a:blip r:embed="rId37"/>
        <a:stretch>
          <a:fillRect/>
        </a:stretch>
      </xdr:blipFill>
      <xdr:spPr>
        <a:xfrm>
          <a:off x="13276580" y="12241530"/>
          <a:ext cx="6638925" cy="19688175"/>
        </a:xfrm>
        <a:prstGeom prst="rect">
          <a:avLst/>
        </a:prstGeom>
        <a:noFill/>
        <a:ln w="9525">
          <a:noFill/>
        </a:ln>
      </xdr:spPr>
    </xdr:pic>
  </etc:cellImage>
  <etc:cellImage>
    <xdr:pic>
      <xdr:nvPicPr>
        <xdr:cNvPr id="42" name="ID_1CF3DCC67B944CE38D6CB6F1E87ECDED"/>
        <xdr:cNvPicPr>
          <a:picLocks noChangeAspect="1"/>
        </xdr:cNvPicPr>
      </xdr:nvPicPr>
      <xdr:blipFill>
        <a:blip r:embed="rId38"/>
        <a:stretch>
          <a:fillRect/>
        </a:stretch>
      </xdr:blipFill>
      <xdr:spPr>
        <a:xfrm>
          <a:off x="13309600" y="12484735"/>
          <a:ext cx="6810375" cy="19326225"/>
        </a:xfrm>
        <a:prstGeom prst="rect">
          <a:avLst/>
        </a:prstGeom>
        <a:noFill/>
        <a:ln w="9525">
          <a:noFill/>
        </a:ln>
      </xdr:spPr>
    </xdr:pic>
  </etc:cellImage>
  <etc:cellImage>
    <xdr:pic>
      <xdr:nvPicPr>
        <xdr:cNvPr id="43" name="ID_F518529562F04408B731368516039EE3"/>
        <xdr:cNvPicPr>
          <a:picLocks noChangeAspect="1"/>
        </xdr:cNvPicPr>
      </xdr:nvPicPr>
      <xdr:blipFill>
        <a:blip r:embed="rId39"/>
        <a:stretch>
          <a:fillRect/>
        </a:stretch>
      </xdr:blipFill>
      <xdr:spPr>
        <a:xfrm>
          <a:off x="13326745" y="12818110"/>
          <a:ext cx="6600825" cy="13896975"/>
        </a:xfrm>
        <a:prstGeom prst="rect">
          <a:avLst/>
        </a:prstGeom>
        <a:noFill/>
        <a:ln w="9525">
          <a:noFill/>
        </a:ln>
      </xdr:spPr>
    </xdr:pic>
  </etc:cellImage>
  <etc:cellImage>
    <xdr:pic>
      <xdr:nvPicPr>
        <xdr:cNvPr id="44" name="ID_90673EDB1C4E42719F49B2D309F42BA7"/>
        <xdr:cNvPicPr>
          <a:picLocks noChangeAspect="1"/>
        </xdr:cNvPicPr>
      </xdr:nvPicPr>
      <xdr:blipFill>
        <a:blip r:embed="rId40"/>
        <a:stretch>
          <a:fillRect/>
        </a:stretch>
      </xdr:blipFill>
      <xdr:spPr>
        <a:xfrm>
          <a:off x="13326110" y="13144500"/>
          <a:ext cx="6591300" cy="25717500"/>
        </a:xfrm>
        <a:prstGeom prst="rect">
          <a:avLst/>
        </a:prstGeom>
        <a:noFill/>
        <a:ln w="9525">
          <a:noFill/>
        </a:ln>
      </xdr:spPr>
    </xdr:pic>
  </etc:cellImage>
  <etc:cellImage>
    <xdr:pic>
      <xdr:nvPicPr>
        <xdr:cNvPr id="45" name="ID_6C9BD911451F4CB3918D91CB40FA0ECB"/>
        <xdr:cNvPicPr>
          <a:picLocks noChangeAspect="1"/>
        </xdr:cNvPicPr>
      </xdr:nvPicPr>
      <xdr:blipFill>
        <a:blip r:embed="rId41"/>
        <a:stretch>
          <a:fillRect/>
        </a:stretch>
      </xdr:blipFill>
      <xdr:spPr>
        <a:xfrm>
          <a:off x="13301345" y="13468985"/>
          <a:ext cx="6105525" cy="25498425"/>
        </a:xfrm>
        <a:prstGeom prst="rect">
          <a:avLst/>
        </a:prstGeom>
        <a:noFill/>
        <a:ln w="9525">
          <a:noFill/>
        </a:ln>
      </xdr:spPr>
    </xdr:pic>
  </etc:cellImage>
  <etc:cellImage>
    <xdr:pic>
      <xdr:nvPicPr>
        <xdr:cNvPr id="46" name="ID_BF932AED01564152B6B6BA8F5286CD06"/>
        <xdr:cNvPicPr>
          <a:picLocks noChangeAspect="1"/>
        </xdr:cNvPicPr>
      </xdr:nvPicPr>
      <xdr:blipFill>
        <a:blip r:embed="rId42"/>
        <a:stretch>
          <a:fillRect/>
        </a:stretch>
      </xdr:blipFill>
      <xdr:spPr>
        <a:xfrm>
          <a:off x="13449935" y="13761085"/>
          <a:ext cx="7010400" cy="14258925"/>
        </a:xfrm>
        <a:prstGeom prst="rect">
          <a:avLst/>
        </a:prstGeom>
        <a:noFill/>
        <a:ln w="9525">
          <a:noFill/>
        </a:ln>
      </xdr:spPr>
    </xdr:pic>
  </etc:cellImage>
  <etc:cellImage>
    <xdr:pic>
      <xdr:nvPicPr>
        <xdr:cNvPr id="47" name="ID_36F477F97AE34B15AC3173A00A992386"/>
        <xdr:cNvPicPr>
          <a:picLocks noChangeAspect="1"/>
        </xdr:cNvPicPr>
      </xdr:nvPicPr>
      <xdr:blipFill>
        <a:blip r:embed="rId43"/>
        <a:stretch>
          <a:fillRect/>
        </a:stretch>
      </xdr:blipFill>
      <xdr:spPr>
        <a:xfrm>
          <a:off x="13276580" y="14097000"/>
          <a:ext cx="7239000" cy="19459575"/>
        </a:xfrm>
        <a:prstGeom prst="rect">
          <a:avLst/>
        </a:prstGeom>
        <a:noFill/>
        <a:ln w="9525">
          <a:noFill/>
        </a:ln>
      </xdr:spPr>
    </xdr:pic>
  </etc:cellImage>
  <etc:cellImage>
    <xdr:pic>
      <xdr:nvPicPr>
        <xdr:cNvPr id="48" name="ID_396D1226C5B743D69719FBB42E4A5A48"/>
        <xdr:cNvPicPr>
          <a:picLocks noChangeAspect="1"/>
        </xdr:cNvPicPr>
      </xdr:nvPicPr>
      <xdr:blipFill>
        <a:blip r:embed="rId44"/>
        <a:stretch>
          <a:fillRect/>
        </a:stretch>
      </xdr:blipFill>
      <xdr:spPr>
        <a:xfrm>
          <a:off x="13227050" y="14373225"/>
          <a:ext cx="6838950" cy="13496925"/>
        </a:xfrm>
        <a:prstGeom prst="rect">
          <a:avLst/>
        </a:prstGeom>
        <a:noFill/>
        <a:ln w="9525">
          <a:noFill/>
        </a:ln>
      </xdr:spPr>
    </xdr:pic>
  </etc:cellImage>
  <etc:cellImage>
    <xdr:pic>
      <xdr:nvPicPr>
        <xdr:cNvPr id="49" name="ID_E8D2DCCEC1784458828BE944AB845BF4"/>
        <xdr:cNvPicPr>
          <a:picLocks noChangeAspect="1"/>
        </xdr:cNvPicPr>
      </xdr:nvPicPr>
      <xdr:blipFill>
        <a:blip r:embed="rId45"/>
        <a:stretch>
          <a:fillRect/>
        </a:stretch>
      </xdr:blipFill>
      <xdr:spPr>
        <a:xfrm>
          <a:off x="13359130" y="14697710"/>
          <a:ext cx="6210300" cy="18068925"/>
        </a:xfrm>
        <a:prstGeom prst="rect">
          <a:avLst/>
        </a:prstGeom>
        <a:noFill/>
        <a:ln w="9525">
          <a:noFill/>
        </a:ln>
      </xdr:spPr>
    </xdr:pic>
  </etc:cellImage>
  <etc:cellImage>
    <xdr:pic>
      <xdr:nvPicPr>
        <xdr:cNvPr id="50" name="ID_95856799EEDC455E946B1B82EE0D0CC2"/>
        <xdr:cNvPicPr>
          <a:picLocks noChangeAspect="1"/>
        </xdr:cNvPicPr>
      </xdr:nvPicPr>
      <xdr:blipFill>
        <a:blip r:embed="rId46"/>
        <a:stretch>
          <a:fillRect/>
        </a:stretch>
      </xdr:blipFill>
      <xdr:spPr>
        <a:xfrm>
          <a:off x="13401040" y="15107285"/>
          <a:ext cx="6457950" cy="13820775"/>
        </a:xfrm>
        <a:prstGeom prst="rect">
          <a:avLst/>
        </a:prstGeom>
        <a:noFill/>
        <a:ln w="9525">
          <a:noFill/>
        </a:ln>
      </xdr:spPr>
    </xdr:pic>
  </etc:cellImage>
  <etc:cellImage>
    <xdr:pic>
      <xdr:nvPicPr>
        <xdr:cNvPr id="51" name="ID_CEE1F46F5BE146D78863E4150E680BCD"/>
        <xdr:cNvPicPr>
          <a:picLocks noChangeAspect="1"/>
        </xdr:cNvPicPr>
      </xdr:nvPicPr>
      <xdr:blipFill>
        <a:blip r:embed="rId47"/>
        <a:stretch>
          <a:fillRect/>
        </a:stretch>
      </xdr:blipFill>
      <xdr:spPr>
        <a:xfrm>
          <a:off x="13317855" y="15408275"/>
          <a:ext cx="6400800" cy="21193125"/>
        </a:xfrm>
        <a:prstGeom prst="rect">
          <a:avLst/>
        </a:prstGeom>
        <a:noFill/>
        <a:ln w="9525">
          <a:noFill/>
        </a:ln>
      </xdr:spPr>
    </xdr:pic>
  </etc:cellImage>
  <etc:cellImage>
    <xdr:pic>
      <xdr:nvPicPr>
        <xdr:cNvPr id="52" name="ID_3CB807B78E914FBA8D36412ABE205F9C"/>
        <xdr:cNvPicPr>
          <a:picLocks noChangeAspect="1"/>
        </xdr:cNvPicPr>
      </xdr:nvPicPr>
      <xdr:blipFill>
        <a:blip r:embed="rId48"/>
        <a:stretch>
          <a:fillRect/>
        </a:stretch>
      </xdr:blipFill>
      <xdr:spPr>
        <a:xfrm>
          <a:off x="13326745" y="15609570"/>
          <a:ext cx="6791325" cy="12954000"/>
        </a:xfrm>
        <a:prstGeom prst="rect">
          <a:avLst/>
        </a:prstGeom>
        <a:noFill/>
        <a:ln w="9525">
          <a:noFill/>
        </a:ln>
      </xdr:spPr>
    </xdr:pic>
  </etc:cellImage>
  <etc:cellImage>
    <xdr:pic>
      <xdr:nvPicPr>
        <xdr:cNvPr id="53" name="ID_6546A9480A764A5DABC13140B7AA9589"/>
        <xdr:cNvPicPr>
          <a:picLocks noChangeAspect="1"/>
        </xdr:cNvPicPr>
      </xdr:nvPicPr>
      <xdr:blipFill>
        <a:blip r:embed="rId49"/>
        <a:stretch>
          <a:fillRect/>
        </a:stretch>
      </xdr:blipFill>
      <xdr:spPr>
        <a:xfrm>
          <a:off x="13194030" y="15935960"/>
          <a:ext cx="6581775" cy="22498050"/>
        </a:xfrm>
        <a:prstGeom prst="rect">
          <a:avLst/>
        </a:prstGeom>
        <a:noFill/>
        <a:ln w="9525">
          <a:noFill/>
        </a:ln>
      </xdr:spPr>
    </xdr:pic>
  </etc:cellImage>
  <etc:cellImage>
    <xdr:pic>
      <xdr:nvPicPr>
        <xdr:cNvPr id="54" name="ID_52B880F01CFD492BAEA0754BCD1748E8"/>
        <xdr:cNvPicPr>
          <a:picLocks noChangeAspect="1"/>
        </xdr:cNvPicPr>
      </xdr:nvPicPr>
      <xdr:blipFill>
        <a:blip r:embed="rId50"/>
        <a:stretch>
          <a:fillRect/>
        </a:stretch>
      </xdr:blipFill>
      <xdr:spPr>
        <a:xfrm>
          <a:off x="13368020" y="16261080"/>
          <a:ext cx="6229350" cy="52768500"/>
        </a:xfrm>
        <a:prstGeom prst="rect">
          <a:avLst/>
        </a:prstGeom>
        <a:noFill/>
        <a:ln w="9525">
          <a:noFill/>
        </a:ln>
      </xdr:spPr>
    </xdr:pic>
  </etc:cellImage>
  <etc:cellImage>
    <xdr:pic>
      <xdr:nvPicPr>
        <xdr:cNvPr id="55" name="ID_EA30B64186D24F3D9C408A9E426A28F0"/>
        <xdr:cNvPicPr>
          <a:picLocks noChangeAspect="1"/>
        </xdr:cNvPicPr>
      </xdr:nvPicPr>
      <xdr:blipFill>
        <a:blip r:embed="rId51"/>
        <a:stretch>
          <a:fillRect/>
        </a:stretch>
      </xdr:blipFill>
      <xdr:spPr>
        <a:xfrm>
          <a:off x="13309600" y="16595725"/>
          <a:ext cx="6819900" cy="27012900"/>
        </a:xfrm>
        <a:prstGeom prst="rect">
          <a:avLst/>
        </a:prstGeom>
        <a:noFill/>
        <a:ln w="9525">
          <a:noFill/>
        </a:ln>
      </xdr:spPr>
    </xdr:pic>
  </etc:cellImage>
  <etc:cellImage>
    <xdr:pic>
      <xdr:nvPicPr>
        <xdr:cNvPr id="56" name="ID_8194ED3C54694695A8ABF0D184DA5959"/>
        <xdr:cNvPicPr>
          <a:picLocks noChangeAspect="1"/>
        </xdr:cNvPicPr>
      </xdr:nvPicPr>
      <xdr:blipFill>
        <a:blip r:embed="rId52"/>
        <a:stretch>
          <a:fillRect/>
        </a:stretch>
      </xdr:blipFill>
      <xdr:spPr>
        <a:xfrm>
          <a:off x="13500100" y="17012285"/>
          <a:ext cx="6276975" cy="13287375"/>
        </a:xfrm>
        <a:prstGeom prst="rect">
          <a:avLst/>
        </a:prstGeom>
        <a:noFill/>
        <a:ln w="9525">
          <a:noFill/>
        </a:ln>
      </xdr:spPr>
    </xdr:pic>
  </etc:cellImage>
  <etc:cellImage>
    <xdr:pic>
      <xdr:nvPicPr>
        <xdr:cNvPr id="57" name="ID_DD8983A516C7412FABE5A014428E40BF"/>
        <xdr:cNvPicPr>
          <a:picLocks noChangeAspect="1"/>
        </xdr:cNvPicPr>
      </xdr:nvPicPr>
      <xdr:blipFill>
        <a:blip r:embed="rId53"/>
        <a:stretch>
          <a:fillRect/>
        </a:stretch>
      </xdr:blipFill>
      <xdr:spPr>
        <a:xfrm>
          <a:off x="13301345" y="17221835"/>
          <a:ext cx="6562725" cy="12144375"/>
        </a:xfrm>
        <a:prstGeom prst="rect">
          <a:avLst/>
        </a:prstGeom>
        <a:noFill/>
        <a:ln w="9525">
          <a:noFill/>
        </a:ln>
      </xdr:spPr>
    </xdr:pic>
  </etc:cellImage>
  <etc:cellImage>
    <xdr:pic>
      <xdr:nvPicPr>
        <xdr:cNvPr id="58" name="ID_DECE2B70E8B6442EB981519DF652B83B"/>
        <xdr:cNvPicPr>
          <a:picLocks noChangeAspect="1"/>
        </xdr:cNvPicPr>
      </xdr:nvPicPr>
      <xdr:blipFill>
        <a:blip r:embed="rId54"/>
        <a:stretch>
          <a:fillRect/>
        </a:stretch>
      </xdr:blipFill>
      <xdr:spPr>
        <a:xfrm>
          <a:off x="13277215" y="17597755"/>
          <a:ext cx="6076950" cy="19840575"/>
        </a:xfrm>
        <a:prstGeom prst="rect">
          <a:avLst/>
        </a:prstGeom>
        <a:noFill/>
        <a:ln w="9525">
          <a:noFill/>
        </a:ln>
      </xdr:spPr>
    </xdr:pic>
  </etc:cellImage>
  <etc:cellImage>
    <xdr:pic>
      <xdr:nvPicPr>
        <xdr:cNvPr id="59" name="ID_1767C4EC757548668A99DCDE4513B476"/>
        <xdr:cNvPicPr>
          <a:picLocks noChangeAspect="1"/>
        </xdr:cNvPicPr>
      </xdr:nvPicPr>
      <xdr:blipFill>
        <a:blip r:embed="rId55"/>
        <a:stretch>
          <a:fillRect/>
        </a:stretch>
      </xdr:blipFill>
      <xdr:spPr>
        <a:xfrm>
          <a:off x="13260070" y="17865090"/>
          <a:ext cx="6705600" cy="16697325"/>
        </a:xfrm>
        <a:prstGeom prst="rect">
          <a:avLst/>
        </a:prstGeom>
        <a:noFill/>
        <a:ln w="9525">
          <a:noFill/>
        </a:ln>
      </xdr:spPr>
    </xdr:pic>
  </etc:cellImage>
  <etc:cellImage>
    <xdr:pic>
      <xdr:nvPicPr>
        <xdr:cNvPr id="60" name="ID_5C8AB31D6FEA4CCA9D7A7127B5511669"/>
        <xdr:cNvPicPr>
          <a:picLocks noChangeAspect="1"/>
        </xdr:cNvPicPr>
      </xdr:nvPicPr>
      <xdr:blipFill>
        <a:blip r:embed="rId56"/>
        <a:stretch>
          <a:fillRect/>
        </a:stretch>
      </xdr:blipFill>
      <xdr:spPr>
        <a:xfrm>
          <a:off x="13309600" y="18174970"/>
          <a:ext cx="6753225" cy="14258925"/>
        </a:xfrm>
        <a:prstGeom prst="rect">
          <a:avLst/>
        </a:prstGeom>
        <a:noFill/>
        <a:ln w="9525">
          <a:noFill/>
        </a:ln>
      </xdr:spPr>
    </xdr:pic>
  </etc:cellImage>
  <etc:cellImage>
    <xdr:pic>
      <xdr:nvPicPr>
        <xdr:cNvPr id="61" name="ID_39C0CBE581E84A29867A24A5A8B3207C"/>
        <xdr:cNvPicPr>
          <a:picLocks noChangeAspect="1"/>
        </xdr:cNvPicPr>
      </xdr:nvPicPr>
      <xdr:blipFill>
        <a:blip r:embed="rId57"/>
        <a:stretch>
          <a:fillRect/>
        </a:stretch>
      </xdr:blipFill>
      <xdr:spPr>
        <a:xfrm>
          <a:off x="13293725" y="18550255"/>
          <a:ext cx="7191375" cy="20659725"/>
        </a:xfrm>
        <a:prstGeom prst="rect">
          <a:avLst/>
        </a:prstGeom>
        <a:noFill/>
        <a:ln w="9525">
          <a:noFill/>
        </a:ln>
      </xdr:spPr>
    </xdr:pic>
  </etc:cellImage>
  <etc:cellImage>
    <xdr:pic>
      <xdr:nvPicPr>
        <xdr:cNvPr id="62" name="ID_80311B9C724940339C39A921029C0BB7"/>
        <xdr:cNvPicPr>
          <a:picLocks noChangeAspect="1"/>
        </xdr:cNvPicPr>
      </xdr:nvPicPr>
      <xdr:blipFill>
        <a:blip r:embed="rId58"/>
        <a:stretch>
          <a:fillRect/>
        </a:stretch>
      </xdr:blipFill>
      <xdr:spPr>
        <a:xfrm>
          <a:off x="13326745" y="18942050"/>
          <a:ext cx="6924675" cy="13573125"/>
        </a:xfrm>
        <a:prstGeom prst="rect">
          <a:avLst/>
        </a:prstGeom>
        <a:noFill/>
        <a:ln w="9525">
          <a:noFill/>
        </a:ln>
      </xdr:spPr>
    </xdr:pic>
  </etc:cellImage>
  <etc:cellImage>
    <xdr:pic>
      <xdr:nvPicPr>
        <xdr:cNvPr id="63" name="ID_FF31E3F3528B4E2AAB2E2D1FCC4B79D2"/>
        <xdr:cNvPicPr>
          <a:picLocks noChangeAspect="1"/>
        </xdr:cNvPicPr>
      </xdr:nvPicPr>
      <xdr:blipFill>
        <a:blip r:embed="rId59"/>
        <a:stretch>
          <a:fillRect/>
        </a:stretch>
      </xdr:blipFill>
      <xdr:spPr>
        <a:xfrm>
          <a:off x="13260705" y="19159855"/>
          <a:ext cx="6067425" cy="16964025"/>
        </a:xfrm>
        <a:prstGeom prst="rect">
          <a:avLst/>
        </a:prstGeom>
        <a:noFill/>
        <a:ln w="9525">
          <a:noFill/>
        </a:ln>
      </xdr:spPr>
    </xdr:pic>
  </etc:cellImage>
  <etc:cellImage>
    <xdr:pic>
      <xdr:nvPicPr>
        <xdr:cNvPr id="9" name="ID_A309B5AE4C684F659AD346861174383B"/>
        <xdr:cNvPicPr>
          <a:picLocks noChangeAspect="1"/>
        </xdr:cNvPicPr>
      </xdr:nvPicPr>
      <xdr:blipFill>
        <a:blip r:embed="rId60"/>
        <a:stretch>
          <a:fillRect/>
        </a:stretch>
      </xdr:blipFill>
      <xdr:spPr>
        <a:xfrm>
          <a:off x="12480925" y="19477355"/>
          <a:ext cx="5791200" cy="7724775"/>
        </a:xfrm>
        <a:prstGeom prst="rect">
          <a:avLst/>
        </a:prstGeom>
        <a:noFill/>
        <a:ln w="9525">
          <a:noFill/>
        </a:ln>
      </xdr:spPr>
    </xdr:pic>
  </etc:cellImage>
  <etc:cellImage>
    <xdr:pic>
      <xdr:nvPicPr>
        <xdr:cNvPr id="12" name="ID_9F15DB87E16A4178B856548482114650"/>
        <xdr:cNvPicPr>
          <a:picLocks noChangeAspect="1"/>
        </xdr:cNvPicPr>
      </xdr:nvPicPr>
      <xdr:blipFill>
        <a:blip r:embed="rId61"/>
        <a:stretch>
          <a:fillRect/>
        </a:stretch>
      </xdr:blipFill>
      <xdr:spPr>
        <a:xfrm>
          <a:off x="11267440" y="19860895"/>
          <a:ext cx="6181725" cy="8629650"/>
        </a:xfrm>
        <a:prstGeom prst="rect">
          <a:avLst/>
        </a:prstGeom>
        <a:noFill/>
        <a:ln w="9525">
          <a:noFill/>
        </a:ln>
      </xdr:spPr>
    </xdr:pic>
  </etc:cellImage>
  <etc:cellImage>
    <xdr:pic>
      <xdr:nvPicPr>
        <xdr:cNvPr id="39" name="ID_56D351ACD75847C68E88F75D709A50EA"/>
        <xdr:cNvPicPr>
          <a:picLocks noChangeAspect="1"/>
        </xdr:cNvPicPr>
      </xdr:nvPicPr>
      <xdr:blipFill>
        <a:blip r:embed="rId62"/>
        <a:stretch>
          <a:fillRect/>
        </a:stretch>
      </xdr:blipFill>
      <xdr:spPr>
        <a:xfrm>
          <a:off x="11078845" y="20002500"/>
          <a:ext cx="6705600" cy="10934700"/>
        </a:xfrm>
        <a:prstGeom prst="rect">
          <a:avLst/>
        </a:prstGeom>
        <a:noFill/>
        <a:ln w="9525">
          <a:noFill/>
        </a:ln>
      </xdr:spPr>
    </xdr:pic>
  </etc:cellImage>
  <etc:cellImage>
    <xdr:pic>
      <xdr:nvPicPr>
        <xdr:cNvPr id="64" name="ID_54C2FD15760D4846943B777B7DCDBFC1"/>
        <xdr:cNvPicPr>
          <a:picLocks noChangeAspect="1"/>
        </xdr:cNvPicPr>
      </xdr:nvPicPr>
      <xdr:blipFill>
        <a:blip r:embed="rId63"/>
        <a:stretch>
          <a:fillRect/>
        </a:stretch>
      </xdr:blipFill>
      <xdr:spPr>
        <a:xfrm>
          <a:off x="11407775" y="20479385"/>
          <a:ext cx="6638925" cy="5200650"/>
        </a:xfrm>
        <a:prstGeom prst="rect">
          <a:avLst/>
        </a:prstGeom>
        <a:noFill/>
        <a:ln w="9525">
          <a:noFill/>
        </a:ln>
      </xdr:spPr>
    </xdr:pic>
  </etc:cellImage>
  <etc:cellImage>
    <xdr:pic>
      <xdr:nvPicPr>
        <xdr:cNvPr id="65" name="ID_A06F80A89F344922AD079B1E67A42779"/>
        <xdr:cNvPicPr>
          <a:picLocks noChangeAspect="1"/>
        </xdr:cNvPicPr>
      </xdr:nvPicPr>
      <xdr:blipFill>
        <a:blip r:embed="rId64"/>
        <a:stretch>
          <a:fillRect/>
        </a:stretch>
      </xdr:blipFill>
      <xdr:spPr>
        <a:xfrm>
          <a:off x="11325860" y="20706080"/>
          <a:ext cx="6267450" cy="4657725"/>
        </a:xfrm>
        <a:prstGeom prst="rect">
          <a:avLst/>
        </a:prstGeom>
        <a:noFill/>
        <a:ln w="9525">
          <a:noFill/>
        </a:ln>
      </xdr:spPr>
    </xdr:pic>
  </etc:cellImage>
  <etc:cellImage>
    <xdr:pic>
      <xdr:nvPicPr>
        <xdr:cNvPr id="66" name="ID_5A60A3D4B55448A9A4901BDCD5E34437"/>
        <xdr:cNvPicPr>
          <a:picLocks noChangeAspect="1"/>
        </xdr:cNvPicPr>
      </xdr:nvPicPr>
      <xdr:blipFill>
        <a:blip r:embed="rId65"/>
        <a:stretch>
          <a:fillRect/>
        </a:stretch>
      </xdr:blipFill>
      <xdr:spPr>
        <a:xfrm>
          <a:off x="11193145" y="21031200"/>
          <a:ext cx="5476875" cy="10525125"/>
        </a:xfrm>
        <a:prstGeom prst="rect">
          <a:avLst/>
        </a:prstGeom>
        <a:noFill/>
        <a:ln w="9525">
          <a:noFill/>
        </a:ln>
      </xdr:spPr>
    </xdr:pic>
  </etc:cellImage>
  <etc:cellImage>
    <xdr:pic>
      <xdr:nvPicPr>
        <xdr:cNvPr id="67" name="ID_19F8321B5528475087BCB08C9CCF63ED"/>
        <xdr:cNvPicPr>
          <a:picLocks noChangeAspect="1"/>
        </xdr:cNvPicPr>
      </xdr:nvPicPr>
      <xdr:blipFill>
        <a:blip r:embed="rId66"/>
        <a:stretch>
          <a:fillRect/>
        </a:stretch>
      </xdr:blipFill>
      <xdr:spPr>
        <a:xfrm>
          <a:off x="11399520" y="21506815"/>
          <a:ext cx="6591300" cy="8334375"/>
        </a:xfrm>
        <a:prstGeom prst="rect">
          <a:avLst/>
        </a:prstGeom>
        <a:noFill/>
        <a:ln w="9525">
          <a:noFill/>
        </a:ln>
      </xdr:spPr>
    </xdr:pic>
  </etc:cellImage>
  <etc:cellImage>
    <xdr:pic>
      <xdr:nvPicPr>
        <xdr:cNvPr id="68" name="ID_E882177BFF5642019AB7FD9299D1176B"/>
        <xdr:cNvPicPr>
          <a:picLocks noChangeAspect="1"/>
        </xdr:cNvPicPr>
      </xdr:nvPicPr>
      <xdr:blipFill>
        <a:blip r:embed="rId67"/>
        <a:stretch>
          <a:fillRect/>
        </a:stretch>
      </xdr:blipFill>
      <xdr:spPr>
        <a:xfrm>
          <a:off x="11143615" y="21725255"/>
          <a:ext cx="6248400" cy="16306800"/>
        </a:xfrm>
        <a:prstGeom prst="rect">
          <a:avLst/>
        </a:prstGeom>
        <a:noFill/>
        <a:ln w="9525">
          <a:noFill/>
        </a:ln>
      </xdr:spPr>
    </xdr:pic>
  </etc:cellImage>
  <etc:cellImage>
    <xdr:pic>
      <xdr:nvPicPr>
        <xdr:cNvPr id="69" name="ID_143A73E05E014FFBBBC6542007284C39"/>
        <xdr:cNvPicPr>
          <a:picLocks noChangeAspect="1"/>
        </xdr:cNvPicPr>
      </xdr:nvPicPr>
      <xdr:blipFill>
        <a:blip r:embed="rId68"/>
        <a:stretch>
          <a:fillRect/>
        </a:stretch>
      </xdr:blipFill>
      <xdr:spPr>
        <a:xfrm>
          <a:off x="11176635" y="21976080"/>
          <a:ext cx="6638925" cy="16592550"/>
        </a:xfrm>
        <a:prstGeom prst="rect">
          <a:avLst/>
        </a:prstGeom>
        <a:noFill/>
        <a:ln w="9525">
          <a:noFill/>
        </a:ln>
      </xdr:spPr>
    </xdr:pic>
  </etc:cellImage>
  <etc:cellImage>
    <xdr:pic>
      <xdr:nvPicPr>
        <xdr:cNvPr id="70" name="ID_A94918A1F04C4DA1BC47F20B9891CAC3"/>
        <xdr:cNvPicPr>
          <a:picLocks noChangeAspect="1"/>
        </xdr:cNvPicPr>
      </xdr:nvPicPr>
      <xdr:blipFill>
        <a:blip r:embed="rId69"/>
        <a:stretch>
          <a:fillRect/>
        </a:stretch>
      </xdr:blipFill>
      <xdr:spPr>
        <a:xfrm>
          <a:off x="11160125" y="22310725"/>
          <a:ext cx="6105525" cy="16306800"/>
        </a:xfrm>
        <a:prstGeom prst="rect">
          <a:avLst/>
        </a:prstGeom>
        <a:noFill/>
        <a:ln w="9525">
          <a:noFill/>
        </a:ln>
      </xdr:spPr>
    </xdr:pic>
  </etc:cellImage>
  <etc:cellImage>
    <xdr:pic>
      <xdr:nvPicPr>
        <xdr:cNvPr id="71" name="ID_D627C67CC9F04F54B31E26B8218E19A1"/>
        <xdr:cNvPicPr>
          <a:picLocks noChangeAspect="1"/>
        </xdr:cNvPicPr>
      </xdr:nvPicPr>
      <xdr:blipFill>
        <a:blip r:embed="rId70"/>
        <a:stretch>
          <a:fillRect/>
        </a:stretch>
      </xdr:blipFill>
      <xdr:spPr>
        <a:xfrm>
          <a:off x="11358245" y="22702520"/>
          <a:ext cx="6858000" cy="11801475"/>
        </a:xfrm>
        <a:prstGeom prst="rect">
          <a:avLst/>
        </a:prstGeom>
        <a:noFill/>
        <a:ln w="9525">
          <a:noFill/>
        </a:ln>
      </xdr:spPr>
    </xdr:pic>
  </etc:cellImage>
  <etc:cellImage>
    <xdr:pic>
      <xdr:nvPicPr>
        <xdr:cNvPr id="72" name="ID_D54F421F819649AC9063A1715594F225"/>
        <xdr:cNvPicPr>
          <a:picLocks noChangeAspect="1"/>
        </xdr:cNvPicPr>
      </xdr:nvPicPr>
      <xdr:blipFill>
        <a:blip r:embed="rId71"/>
        <a:stretch>
          <a:fillRect/>
        </a:stretch>
      </xdr:blipFill>
      <xdr:spPr>
        <a:xfrm>
          <a:off x="11259185" y="22969855"/>
          <a:ext cx="6648450" cy="11363325"/>
        </a:xfrm>
        <a:prstGeom prst="rect">
          <a:avLst/>
        </a:prstGeom>
        <a:noFill/>
        <a:ln w="9525">
          <a:noFill/>
        </a:ln>
      </xdr:spPr>
    </xdr:pic>
  </etc:cellImage>
  <etc:cellImage>
    <xdr:pic>
      <xdr:nvPicPr>
        <xdr:cNvPr id="73" name="ID_332A05707CF74AFC8F087659013CE266"/>
        <xdr:cNvPicPr>
          <a:picLocks noChangeAspect="1"/>
        </xdr:cNvPicPr>
      </xdr:nvPicPr>
      <xdr:blipFill>
        <a:blip r:embed="rId72"/>
        <a:stretch>
          <a:fillRect/>
        </a:stretch>
      </xdr:blipFill>
      <xdr:spPr>
        <a:xfrm>
          <a:off x="11168380" y="23230205"/>
          <a:ext cx="6600825" cy="14001750"/>
        </a:xfrm>
        <a:prstGeom prst="rect">
          <a:avLst/>
        </a:prstGeom>
        <a:noFill/>
        <a:ln w="9525">
          <a:noFill/>
        </a:ln>
      </xdr:spPr>
    </xdr:pic>
  </etc:cellImage>
  <etc:cellImage>
    <xdr:pic>
      <xdr:nvPicPr>
        <xdr:cNvPr id="74" name="ID_9AB11292D1C94A0B91CDCD68BBD44BAA"/>
        <xdr:cNvPicPr>
          <a:picLocks noChangeAspect="1"/>
        </xdr:cNvPicPr>
      </xdr:nvPicPr>
      <xdr:blipFill>
        <a:blip r:embed="rId73"/>
        <a:stretch>
          <a:fillRect/>
        </a:stretch>
      </xdr:blipFill>
      <xdr:spPr>
        <a:xfrm>
          <a:off x="11201400" y="23914100"/>
          <a:ext cx="6419850" cy="15801975"/>
        </a:xfrm>
        <a:prstGeom prst="rect">
          <a:avLst/>
        </a:prstGeom>
        <a:noFill/>
        <a:ln w="9525">
          <a:noFill/>
        </a:ln>
      </xdr:spPr>
    </xdr:pic>
  </etc:cellImage>
  <etc:cellImage>
    <xdr:pic>
      <xdr:nvPicPr>
        <xdr:cNvPr id="75" name="ID_7640D735C9A049688453A608978FBCD5"/>
        <xdr:cNvPicPr>
          <a:picLocks noChangeAspect="1"/>
        </xdr:cNvPicPr>
      </xdr:nvPicPr>
      <xdr:blipFill>
        <a:blip r:embed="rId74"/>
        <a:stretch>
          <a:fillRect/>
        </a:stretch>
      </xdr:blipFill>
      <xdr:spPr>
        <a:xfrm>
          <a:off x="11201400" y="24240490"/>
          <a:ext cx="6505575" cy="15430500"/>
        </a:xfrm>
        <a:prstGeom prst="rect">
          <a:avLst/>
        </a:prstGeom>
        <a:noFill/>
        <a:ln w="9525">
          <a:noFill/>
        </a:ln>
      </xdr:spPr>
    </xdr:pic>
  </etc:cellImage>
  <etc:cellImage>
    <xdr:pic>
      <xdr:nvPicPr>
        <xdr:cNvPr id="76" name="ID_80231B0298484723A0EC0342C20D29C0"/>
        <xdr:cNvPicPr>
          <a:picLocks noChangeAspect="1"/>
        </xdr:cNvPicPr>
      </xdr:nvPicPr>
      <xdr:blipFill>
        <a:blip r:embed="rId75"/>
        <a:stretch>
          <a:fillRect/>
        </a:stretch>
      </xdr:blipFill>
      <xdr:spPr>
        <a:xfrm>
          <a:off x="11193145" y="24516080"/>
          <a:ext cx="6524625" cy="16011525"/>
        </a:xfrm>
        <a:prstGeom prst="rect">
          <a:avLst/>
        </a:prstGeom>
        <a:noFill/>
        <a:ln w="9525">
          <a:noFill/>
        </a:ln>
      </xdr:spPr>
    </xdr:pic>
  </etc:cellImage>
  <etc:cellImage>
    <xdr:pic>
      <xdr:nvPicPr>
        <xdr:cNvPr id="77" name="ID_04163C0E5136448280F0093E08721DE8"/>
        <xdr:cNvPicPr>
          <a:picLocks noChangeAspect="1"/>
        </xdr:cNvPicPr>
      </xdr:nvPicPr>
      <xdr:blipFill>
        <a:blip r:embed="rId76"/>
        <a:stretch>
          <a:fillRect/>
        </a:stretch>
      </xdr:blipFill>
      <xdr:spPr>
        <a:xfrm>
          <a:off x="11209655" y="24817070"/>
          <a:ext cx="7086600" cy="13839825"/>
        </a:xfrm>
        <a:prstGeom prst="rect">
          <a:avLst/>
        </a:prstGeom>
        <a:noFill/>
        <a:ln w="9525">
          <a:noFill/>
        </a:ln>
      </xdr:spPr>
    </xdr:pic>
  </etc:cellImage>
  <etc:cellImage>
    <xdr:pic>
      <xdr:nvPicPr>
        <xdr:cNvPr id="78" name="ID_335AE9F66A424BD9A207640ED446B1FB"/>
        <xdr:cNvPicPr>
          <a:picLocks noChangeAspect="1"/>
        </xdr:cNvPicPr>
      </xdr:nvPicPr>
      <xdr:blipFill>
        <a:blip r:embed="rId77"/>
        <a:stretch>
          <a:fillRect/>
        </a:stretch>
      </xdr:blipFill>
      <xdr:spPr>
        <a:xfrm>
          <a:off x="11151235" y="25134570"/>
          <a:ext cx="6667500" cy="28422600"/>
        </a:xfrm>
        <a:prstGeom prst="rect">
          <a:avLst/>
        </a:prstGeom>
        <a:noFill/>
        <a:ln w="9525">
          <a:noFill/>
        </a:ln>
      </xdr:spPr>
    </xdr:pic>
  </etc:cellImage>
  <etc:cellImage>
    <xdr:pic>
      <xdr:nvPicPr>
        <xdr:cNvPr id="79" name="ID_A8969EA433194B6497FC5D288B89A646"/>
        <xdr:cNvPicPr>
          <a:picLocks noChangeAspect="1"/>
        </xdr:cNvPicPr>
      </xdr:nvPicPr>
      <xdr:blipFill>
        <a:blip r:embed="rId78"/>
        <a:stretch>
          <a:fillRect/>
        </a:stretch>
      </xdr:blipFill>
      <xdr:spPr>
        <a:xfrm>
          <a:off x="11226165" y="25460960"/>
          <a:ext cx="6353175" cy="12363450"/>
        </a:xfrm>
        <a:prstGeom prst="rect">
          <a:avLst/>
        </a:prstGeom>
        <a:noFill/>
        <a:ln w="9525">
          <a:noFill/>
        </a:ln>
      </xdr:spPr>
    </xdr:pic>
  </etc:cellImage>
  <etc:cellImage>
    <xdr:pic>
      <xdr:nvPicPr>
        <xdr:cNvPr id="80" name="ID_63234993BC2B4D27905D2817426F02F2"/>
        <xdr:cNvPicPr>
          <a:picLocks noChangeAspect="1"/>
        </xdr:cNvPicPr>
      </xdr:nvPicPr>
      <xdr:blipFill>
        <a:blip r:embed="rId79"/>
        <a:stretch>
          <a:fillRect/>
        </a:stretch>
      </xdr:blipFill>
      <xdr:spPr>
        <a:xfrm>
          <a:off x="11316970" y="25868630"/>
          <a:ext cx="6610350" cy="13811250"/>
        </a:xfrm>
        <a:prstGeom prst="rect">
          <a:avLst/>
        </a:prstGeom>
        <a:noFill/>
        <a:ln w="9525">
          <a:noFill/>
        </a:ln>
      </xdr:spPr>
    </xdr:pic>
  </etc:cellImage>
  <etc:cellImage>
    <xdr:pic>
      <xdr:nvPicPr>
        <xdr:cNvPr id="81" name="ID_5DA423F8CB26421BBA8F7453BFC0EDF7"/>
        <xdr:cNvPicPr>
          <a:picLocks noChangeAspect="1"/>
        </xdr:cNvPicPr>
      </xdr:nvPicPr>
      <xdr:blipFill>
        <a:blip r:embed="rId80"/>
        <a:stretch>
          <a:fillRect/>
        </a:stretch>
      </xdr:blipFill>
      <xdr:spPr>
        <a:xfrm>
          <a:off x="11250930" y="26103580"/>
          <a:ext cx="6581775" cy="18097500"/>
        </a:xfrm>
        <a:prstGeom prst="rect">
          <a:avLst/>
        </a:prstGeom>
        <a:noFill/>
        <a:ln w="9525">
          <a:noFill/>
        </a:ln>
      </xdr:spPr>
    </xdr:pic>
  </etc:cellImage>
  <etc:cellImage>
    <xdr:pic>
      <xdr:nvPicPr>
        <xdr:cNvPr id="82" name="ID_81F6824850C94A23A523333B4663394D"/>
        <xdr:cNvPicPr>
          <a:picLocks noChangeAspect="1"/>
        </xdr:cNvPicPr>
      </xdr:nvPicPr>
      <xdr:blipFill>
        <a:blip r:embed="rId81"/>
        <a:stretch>
          <a:fillRect/>
        </a:stretch>
      </xdr:blipFill>
      <xdr:spPr>
        <a:xfrm>
          <a:off x="11159490" y="26429335"/>
          <a:ext cx="5962650" cy="16011525"/>
        </a:xfrm>
        <a:prstGeom prst="rect">
          <a:avLst/>
        </a:prstGeom>
        <a:noFill/>
        <a:ln w="9525">
          <a:noFill/>
        </a:ln>
      </xdr:spPr>
    </xdr:pic>
  </etc:cellImage>
  <etc:cellImage>
    <xdr:pic>
      <xdr:nvPicPr>
        <xdr:cNvPr id="83" name="ID_61858DE695434938839047486B843DE9"/>
        <xdr:cNvPicPr>
          <a:picLocks noChangeAspect="1"/>
        </xdr:cNvPicPr>
      </xdr:nvPicPr>
      <xdr:blipFill>
        <a:blip r:embed="rId82"/>
        <a:stretch>
          <a:fillRect/>
        </a:stretch>
      </xdr:blipFill>
      <xdr:spPr>
        <a:xfrm>
          <a:off x="11142980" y="26730325"/>
          <a:ext cx="7105650" cy="13335000"/>
        </a:xfrm>
        <a:prstGeom prst="rect">
          <a:avLst/>
        </a:prstGeom>
        <a:noFill/>
        <a:ln w="9525">
          <a:noFill/>
        </a:ln>
      </xdr:spPr>
    </xdr:pic>
  </etc:cellImage>
  <etc:cellImage>
    <xdr:pic>
      <xdr:nvPicPr>
        <xdr:cNvPr id="84" name="ID_CA477AC40B5041E4AA315BA754DEC550"/>
        <xdr:cNvPicPr>
          <a:picLocks noChangeAspect="1"/>
        </xdr:cNvPicPr>
      </xdr:nvPicPr>
      <xdr:blipFill>
        <a:blip r:embed="rId83"/>
        <a:stretch>
          <a:fillRect/>
        </a:stretch>
      </xdr:blipFill>
      <xdr:spPr>
        <a:xfrm>
          <a:off x="11176635" y="27221815"/>
          <a:ext cx="6677025" cy="13134975"/>
        </a:xfrm>
        <a:prstGeom prst="rect">
          <a:avLst/>
        </a:prstGeom>
        <a:noFill/>
        <a:ln w="9525">
          <a:noFill/>
        </a:ln>
      </xdr:spPr>
    </xdr:pic>
  </etc:cellImage>
  <etc:cellImage>
    <xdr:pic>
      <xdr:nvPicPr>
        <xdr:cNvPr id="85" name="ID_292CE8A6D95C4A2EA3A8C5049DE7C4E4"/>
        <xdr:cNvPicPr>
          <a:picLocks noChangeAspect="1"/>
        </xdr:cNvPicPr>
      </xdr:nvPicPr>
      <xdr:blipFill>
        <a:blip r:embed="rId84"/>
        <a:stretch>
          <a:fillRect/>
        </a:stretch>
      </xdr:blipFill>
      <xdr:spPr>
        <a:xfrm>
          <a:off x="11217910" y="27331670"/>
          <a:ext cx="6629400" cy="18764250"/>
        </a:xfrm>
        <a:prstGeom prst="rect">
          <a:avLst/>
        </a:prstGeom>
        <a:noFill/>
        <a:ln w="9525">
          <a:noFill/>
        </a:ln>
      </xdr:spPr>
    </xdr:pic>
  </etc:cellImage>
  <etc:cellImage>
    <xdr:pic>
      <xdr:nvPicPr>
        <xdr:cNvPr id="86" name="ID_74EB45812A9E4307A2B2C3EE498A83AB"/>
        <xdr:cNvPicPr>
          <a:picLocks noChangeAspect="1"/>
        </xdr:cNvPicPr>
      </xdr:nvPicPr>
      <xdr:blipFill>
        <a:blip r:embed="rId85"/>
        <a:stretch>
          <a:fillRect/>
        </a:stretch>
      </xdr:blipFill>
      <xdr:spPr>
        <a:xfrm>
          <a:off x="11151870" y="27732355"/>
          <a:ext cx="6200775" cy="23279100"/>
        </a:xfrm>
        <a:prstGeom prst="rect">
          <a:avLst/>
        </a:prstGeom>
        <a:noFill/>
        <a:ln w="9525">
          <a:noFill/>
        </a:ln>
      </xdr:spPr>
    </xdr:pic>
  </etc:cellImage>
  <etc:cellImage>
    <xdr:pic>
      <xdr:nvPicPr>
        <xdr:cNvPr id="87" name="ID_43802241E1E8457887294F56C9CE0676"/>
        <xdr:cNvPicPr>
          <a:picLocks noChangeAspect="1"/>
        </xdr:cNvPicPr>
      </xdr:nvPicPr>
      <xdr:blipFill>
        <a:blip r:embed="rId86"/>
        <a:stretch>
          <a:fillRect/>
        </a:stretch>
      </xdr:blipFill>
      <xdr:spPr>
        <a:xfrm>
          <a:off x="11168380" y="28008580"/>
          <a:ext cx="7000875" cy="7639050"/>
        </a:xfrm>
        <a:prstGeom prst="rect">
          <a:avLst/>
        </a:prstGeom>
        <a:noFill/>
        <a:ln w="9525">
          <a:noFill/>
        </a:ln>
      </xdr:spPr>
    </xdr:pic>
  </etc:cellImage>
  <etc:cellImage>
    <xdr:pic>
      <xdr:nvPicPr>
        <xdr:cNvPr id="88" name="ID_AC1C1183B00540738BC979D079DA78DD"/>
        <xdr:cNvPicPr>
          <a:picLocks noChangeAspect="1"/>
        </xdr:cNvPicPr>
      </xdr:nvPicPr>
      <xdr:blipFill>
        <a:blip r:embed="rId87"/>
        <a:stretch>
          <a:fillRect/>
        </a:stretch>
      </xdr:blipFill>
      <xdr:spPr>
        <a:xfrm>
          <a:off x="11184255" y="28726130"/>
          <a:ext cx="6724650" cy="17316450"/>
        </a:xfrm>
        <a:prstGeom prst="rect">
          <a:avLst/>
        </a:prstGeom>
        <a:noFill/>
        <a:ln w="9525">
          <a:noFill/>
        </a:ln>
      </xdr:spPr>
    </xdr:pic>
  </etc:cellImage>
  <etc:cellImage>
    <xdr:pic>
      <xdr:nvPicPr>
        <xdr:cNvPr id="89" name="ID_63FD0C79A3F847F79B12FA4D4522733A"/>
        <xdr:cNvPicPr>
          <a:picLocks noChangeAspect="1"/>
        </xdr:cNvPicPr>
      </xdr:nvPicPr>
      <xdr:blipFill>
        <a:blip r:embed="rId88"/>
        <a:stretch>
          <a:fillRect/>
        </a:stretch>
      </xdr:blipFill>
      <xdr:spPr>
        <a:xfrm>
          <a:off x="11291570" y="29001720"/>
          <a:ext cx="6629400" cy="33975675"/>
        </a:xfrm>
        <a:prstGeom prst="rect">
          <a:avLst/>
        </a:prstGeom>
        <a:noFill/>
        <a:ln w="9525">
          <a:noFill/>
        </a:ln>
      </xdr:spPr>
    </xdr:pic>
  </etc:cellImage>
  <etc:cellImage>
    <xdr:pic>
      <xdr:nvPicPr>
        <xdr:cNvPr id="90" name="ID_34CF0E8E21994D60AA17854FC249FE62"/>
        <xdr:cNvPicPr>
          <a:picLocks noChangeAspect="1"/>
        </xdr:cNvPicPr>
      </xdr:nvPicPr>
      <xdr:blipFill>
        <a:blip r:embed="rId89"/>
        <a:stretch>
          <a:fillRect/>
        </a:stretch>
      </xdr:blipFill>
      <xdr:spPr>
        <a:xfrm>
          <a:off x="11224895" y="29420185"/>
          <a:ext cx="6600825" cy="9124950"/>
        </a:xfrm>
        <a:prstGeom prst="rect">
          <a:avLst/>
        </a:prstGeom>
        <a:noFill/>
        <a:ln w="9525">
          <a:noFill/>
        </a:ln>
      </xdr:spPr>
    </xdr:pic>
  </etc:cellImage>
  <etc:cellImage>
    <xdr:pic>
      <xdr:nvPicPr>
        <xdr:cNvPr id="91" name="ID_985003A133794D62A63DBCF1C8279D18"/>
        <xdr:cNvPicPr>
          <a:picLocks noChangeAspect="1"/>
        </xdr:cNvPicPr>
      </xdr:nvPicPr>
      <xdr:blipFill>
        <a:blip r:embed="rId90"/>
        <a:stretch>
          <a:fillRect/>
        </a:stretch>
      </xdr:blipFill>
      <xdr:spPr>
        <a:xfrm>
          <a:off x="11200765" y="29587825"/>
          <a:ext cx="6486525" cy="14478000"/>
        </a:xfrm>
        <a:prstGeom prst="rect">
          <a:avLst/>
        </a:prstGeom>
        <a:noFill/>
        <a:ln w="9525">
          <a:noFill/>
        </a:ln>
      </xdr:spPr>
    </xdr:pic>
  </etc:cellImage>
  <etc:cellImage>
    <xdr:pic>
      <xdr:nvPicPr>
        <xdr:cNvPr id="92" name="ID_EAABF19E3FEE4385A3308B92326565D9"/>
        <xdr:cNvPicPr>
          <a:picLocks noChangeAspect="1"/>
        </xdr:cNvPicPr>
      </xdr:nvPicPr>
      <xdr:blipFill>
        <a:blip r:embed="rId91"/>
        <a:stretch>
          <a:fillRect/>
        </a:stretch>
      </xdr:blipFill>
      <xdr:spPr>
        <a:xfrm>
          <a:off x="11217275" y="29897705"/>
          <a:ext cx="6743700" cy="14316075"/>
        </a:xfrm>
        <a:prstGeom prst="rect">
          <a:avLst/>
        </a:prstGeom>
        <a:noFill/>
        <a:ln w="9525">
          <a:noFill/>
        </a:ln>
      </xdr:spPr>
    </xdr:pic>
  </etc:cellImage>
  <etc:cellImage>
    <xdr:pic>
      <xdr:nvPicPr>
        <xdr:cNvPr id="93" name="ID_55055EE92B7D48EBB90EEA5CEC51FB3E"/>
        <xdr:cNvPicPr>
          <a:picLocks noChangeAspect="1"/>
        </xdr:cNvPicPr>
      </xdr:nvPicPr>
      <xdr:blipFill>
        <a:blip r:embed="rId92"/>
        <a:stretch>
          <a:fillRect/>
        </a:stretch>
      </xdr:blipFill>
      <xdr:spPr>
        <a:xfrm>
          <a:off x="11259185" y="30198060"/>
          <a:ext cx="7858125" cy="8181975"/>
        </a:xfrm>
        <a:prstGeom prst="rect">
          <a:avLst/>
        </a:prstGeom>
        <a:noFill/>
        <a:ln w="9525">
          <a:noFill/>
        </a:ln>
      </xdr:spPr>
    </xdr:pic>
  </etc:cellImage>
  <etc:cellImage>
    <xdr:pic>
      <xdr:nvPicPr>
        <xdr:cNvPr id="94" name="ID_74F40C29C0804A9EA1A750BB6ED04235"/>
        <xdr:cNvPicPr>
          <a:picLocks noChangeAspect="1"/>
        </xdr:cNvPicPr>
      </xdr:nvPicPr>
      <xdr:blipFill>
        <a:blip r:embed="rId93"/>
        <a:stretch>
          <a:fillRect/>
        </a:stretch>
      </xdr:blipFill>
      <xdr:spPr>
        <a:xfrm>
          <a:off x="11193145" y="30540325"/>
          <a:ext cx="6724650" cy="12134850"/>
        </a:xfrm>
        <a:prstGeom prst="rect">
          <a:avLst/>
        </a:prstGeom>
        <a:noFill/>
        <a:ln w="9525">
          <a:noFill/>
        </a:ln>
      </xdr:spPr>
    </xdr:pic>
  </etc:cellImage>
  <etc:cellImage>
    <xdr:pic>
      <xdr:nvPicPr>
        <xdr:cNvPr id="95" name="ID_66FD85E1CBFE47EABB14EFBFF5AC50A9"/>
        <xdr:cNvPicPr>
          <a:picLocks noChangeAspect="1"/>
        </xdr:cNvPicPr>
      </xdr:nvPicPr>
      <xdr:blipFill>
        <a:blip r:embed="rId94"/>
        <a:stretch>
          <a:fillRect/>
        </a:stretch>
      </xdr:blipFill>
      <xdr:spPr>
        <a:xfrm>
          <a:off x="11143615" y="30899735"/>
          <a:ext cx="6029325" cy="24450675"/>
        </a:xfrm>
        <a:prstGeom prst="rect">
          <a:avLst/>
        </a:prstGeom>
        <a:noFill/>
        <a:ln w="9525">
          <a:noFill/>
        </a:ln>
      </xdr:spPr>
    </xdr:pic>
  </etc:cellImage>
  <etc:cellImage>
    <xdr:pic>
      <xdr:nvPicPr>
        <xdr:cNvPr id="96" name="ID_45152F57112B4A62B16FEFC7B965D60C"/>
        <xdr:cNvPicPr>
          <a:picLocks noChangeAspect="1"/>
        </xdr:cNvPicPr>
      </xdr:nvPicPr>
      <xdr:blipFill>
        <a:blip r:embed="rId95"/>
        <a:stretch>
          <a:fillRect/>
        </a:stretch>
      </xdr:blipFill>
      <xdr:spPr>
        <a:xfrm>
          <a:off x="11127105" y="31183580"/>
          <a:ext cx="7105650" cy="15039975"/>
        </a:xfrm>
        <a:prstGeom prst="rect">
          <a:avLst/>
        </a:prstGeom>
        <a:noFill/>
        <a:ln w="9525">
          <a:noFill/>
        </a:ln>
      </xdr:spPr>
    </xdr:pic>
  </etc:cellImage>
  <etc:cellImage>
    <xdr:pic>
      <xdr:nvPicPr>
        <xdr:cNvPr id="97" name="ID_3A5980C2A4014D31B5943272E525E7E1"/>
        <xdr:cNvPicPr>
          <a:picLocks noChangeAspect="1"/>
        </xdr:cNvPicPr>
      </xdr:nvPicPr>
      <xdr:blipFill>
        <a:blip r:embed="rId96"/>
        <a:stretch>
          <a:fillRect/>
        </a:stretch>
      </xdr:blipFill>
      <xdr:spPr>
        <a:xfrm>
          <a:off x="11209655" y="31559500"/>
          <a:ext cx="6115050" cy="17230725"/>
        </a:xfrm>
        <a:prstGeom prst="rect">
          <a:avLst/>
        </a:prstGeom>
        <a:noFill/>
        <a:ln w="9525">
          <a:noFill/>
        </a:ln>
      </xdr:spPr>
    </xdr:pic>
  </etc:cellImage>
  <etc:cellImage>
    <xdr:pic>
      <xdr:nvPicPr>
        <xdr:cNvPr id="98" name="ID_1BECCB1680854504A8315CE412E146A7"/>
        <xdr:cNvPicPr>
          <a:picLocks noChangeAspect="1"/>
        </xdr:cNvPicPr>
      </xdr:nvPicPr>
      <xdr:blipFill>
        <a:blip r:embed="rId97"/>
        <a:stretch>
          <a:fillRect/>
        </a:stretch>
      </xdr:blipFill>
      <xdr:spPr>
        <a:xfrm>
          <a:off x="11184890" y="31785560"/>
          <a:ext cx="5819775" cy="14554200"/>
        </a:xfrm>
        <a:prstGeom prst="rect">
          <a:avLst/>
        </a:prstGeom>
        <a:noFill/>
        <a:ln w="9525">
          <a:noFill/>
        </a:ln>
      </xdr:spPr>
    </xdr:pic>
  </etc:cellImage>
  <etc:cellImage>
    <xdr:pic>
      <xdr:nvPicPr>
        <xdr:cNvPr id="99" name="ID_D0F8C11B7CD04C76829C559337E413BB"/>
        <xdr:cNvPicPr>
          <a:picLocks noChangeAspect="1"/>
        </xdr:cNvPicPr>
      </xdr:nvPicPr>
      <xdr:blipFill>
        <a:blip r:embed="rId98"/>
        <a:stretch>
          <a:fillRect/>
        </a:stretch>
      </xdr:blipFill>
      <xdr:spPr>
        <a:xfrm>
          <a:off x="11391265" y="32144335"/>
          <a:ext cx="7172325" cy="8277225"/>
        </a:xfrm>
        <a:prstGeom prst="rect">
          <a:avLst/>
        </a:prstGeom>
        <a:noFill/>
        <a:ln w="9525">
          <a:noFill/>
        </a:ln>
      </xdr:spPr>
    </xdr:pic>
  </etc:cellImage>
  <etc:cellImage>
    <xdr:pic>
      <xdr:nvPicPr>
        <xdr:cNvPr id="100" name="ID_548546B92A25427F9024EB149FDBCE5B"/>
        <xdr:cNvPicPr>
          <a:picLocks noChangeAspect="1"/>
        </xdr:cNvPicPr>
      </xdr:nvPicPr>
      <xdr:blipFill>
        <a:blip r:embed="rId99"/>
        <a:stretch>
          <a:fillRect/>
        </a:stretch>
      </xdr:blipFill>
      <xdr:spPr>
        <a:xfrm>
          <a:off x="11250930" y="32495490"/>
          <a:ext cx="6534150" cy="15544800"/>
        </a:xfrm>
        <a:prstGeom prst="rect">
          <a:avLst/>
        </a:prstGeom>
        <a:noFill/>
        <a:ln w="9525">
          <a:noFill/>
        </a:ln>
      </xdr:spPr>
    </xdr:pic>
  </etc:cellImage>
  <etc:cellImage>
    <xdr:pic>
      <xdr:nvPicPr>
        <xdr:cNvPr id="101" name="ID_09113CCDF1234F52991B268F1EEC51A9"/>
        <xdr:cNvPicPr>
          <a:picLocks noChangeAspect="1"/>
        </xdr:cNvPicPr>
      </xdr:nvPicPr>
      <xdr:blipFill>
        <a:blip r:embed="rId100"/>
        <a:stretch>
          <a:fillRect/>
        </a:stretch>
      </xdr:blipFill>
      <xdr:spPr>
        <a:xfrm>
          <a:off x="11184890" y="32862520"/>
          <a:ext cx="6457950" cy="14916150"/>
        </a:xfrm>
        <a:prstGeom prst="rect">
          <a:avLst/>
        </a:prstGeom>
        <a:noFill/>
        <a:ln w="9525">
          <a:noFill/>
        </a:ln>
      </xdr:spPr>
    </xdr:pic>
  </etc:cellImage>
  <etc:cellImage>
    <xdr:pic>
      <xdr:nvPicPr>
        <xdr:cNvPr id="102" name="ID_DBF8CA7E76F04284A8828823030388F1"/>
        <xdr:cNvPicPr>
          <a:picLocks noChangeAspect="1"/>
        </xdr:cNvPicPr>
      </xdr:nvPicPr>
      <xdr:blipFill>
        <a:blip r:embed="rId101"/>
        <a:stretch>
          <a:fillRect/>
        </a:stretch>
      </xdr:blipFill>
      <xdr:spPr>
        <a:xfrm>
          <a:off x="11159490" y="33121600"/>
          <a:ext cx="6810375" cy="15335250"/>
        </a:xfrm>
        <a:prstGeom prst="rect">
          <a:avLst/>
        </a:prstGeom>
        <a:noFill/>
        <a:ln w="9525">
          <a:noFill/>
        </a:ln>
      </xdr:spPr>
    </xdr:pic>
  </etc:cellImage>
  <etc:cellImage>
    <xdr:pic>
      <xdr:nvPicPr>
        <xdr:cNvPr id="103" name="ID_C3DBC003E26940FB86A903F8DD148A93"/>
        <xdr:cNvPicPr>
          <a:picLocks noChangeAspect="1"/>
        </xdr:cNvPicPr>
      </xdr:nvPicPr>
      <xdr:blipFill>
        <a:blip r:embed="rId102"/>
        <a:stretch>
          <a:fillRect/>
        </a:stretch>
      </xdr:blipFill>
      <xdr:spPr>
        <a:xfrm>
          <a:off x="11267440" y="33481010"/>
          <a:ext cx="6724650" cy="25136475"/>
        </a:xfrm>
        <a:prstGeom prst="rect">
          <a:avLst/>
        </a:prstGeom>
        <a:noFill/>
        <a:ln w="9525">
          <a:noFill/>
        </a:ln>
      </xdr:spPr>
    </xdr:pic>
  </etc:cellImage>
  <etc:cellImage>
    <xdr:pic>
      <xdr:nvPicPr>
        <xdr:cNvPr id="104" name="ID_FFD1BFDFDA6645A7BB3574A5CBC3F501"/>
        <xdr:cNvPicPr>
          <a:picLocks noChangeAspect="1"/>
        </xdr:cNvPicPr>
      </xdr:nvPicPr>
      <xdr:blipFill>
        <a:blip r:embed="rId103"/>
        <a:stretch>
          <a:fillRect/>
        </a:stretch>
      </xdr:blipFill>
      <xdr:spPr>
        <a:xfrm>
          <a:off x="11191875" y="33739455"/>
          <a:ext cx="6667500" cy="12430125"/>
        </a:xfrm>
        <a:prstGeom prst="rect">
          <a:avLst/>
        </a:prstGeom>
        <a:noFill/>
        <a:ln w="9525">
          <a:noFill/>
        </a:ln>
      </xdr:spPr>
    </xdr:pic>
  </etc:cellImage>
  <etc:cellImage>
    <xdr:pic>
      <xdr:nvPicPr>
        <xdr:cNvPr id="105" name="ID_BC1E2C45E4E14E39985B5A8BFFDF7214"/>
        <xdr:cNvPicPr>
          <a:picLocks noChangeAspect="1"/>
        </xdr:cNvPicPr>
      </xdr:nvPicPr>
      <xdr:blipFill>
        <a:blip r:embed="rId104"/>
        <a:stretch>
          <a:fillRect/>
        </a:stretch>
      </xdr:blipFill>
      <xdr:spPr>
        <a:xfrm>
          <a:off x="11184890" y="34066480"/>
          <a:ext cx="7305675" cy="13973175"/>
        </a:xfrm>
        <a:prstGeom prst="rect">
          <a:avLst/>
        </a:prstGeom>
        <a:noFill/>
        <a:ln w="9525">
          <a:noFill/>
        </a:ln>
      </xdr:spPr>
    </xdr:pic>
  </etc:cellImage>
  <etc:cellImage>
    <xdr:pic>
      <xdr:nvPicPr>
        <xdr:cNvPr id="106" name="ID_81C69B72AC704FFA96DFF466F8B83036"/>
        <xdr:cNvPicPr>
          <a:picLocks noChangeAspect="1"/>
        </xdr:cNvPicPr>
      </xdr:nvPicPr>
      <xdr:blipFill>
        <a:blip r:embed="rId105"/>
        <a:stretch>
          <a:fillRect/>
        </a:stretch>
      </xdr:blipFill>
      <xdr:spPr>
        <a:xfrm>
          <a:off x="11267440" y="34499550"/>
          <a:ext cx="6219825" cy="13430250"/>
        </a:xfrm>
        <a:prstGeom prst="rect">
          <a:avLst/>
        </a:prstGeom>
        <a:noFill/>
        <a:ln w="9525">
          <a:noFill/>
        </a:ln>
      </xdr:spPr>
    </xdr:pic>
  </etc:cellImage>
  <etc:cellImage>
    <xdr:pic>
      <xdr:nvPicPr>
        <xdr:cNvPr id="107" name="ID_3DBD988E8B354B0AB6F7262B3FF719C4"/>
        <xdr:cNvPicPr>
          <a:picLocks noChangeAspect="1"/>
        </xdr:cNvPicPr>
      </xdr:nvPicPr>
      <xdr:blipFill>
        <a:blip r:embed="rId106"/>
        <a:stretch>
          <a:fillRect/>
        </a:stretch>
      </xdr:blipFill>
      <xdr:spPr>
        <a:xfrm>
          <a:off x="11167745" y="34724975"/>
          <a:ext cx="6829425" cy="12096750"/>
        </a:xfrm>
        <a:prstGeom prst="rect">
          <a:avLst/>
        </a:prstGeom>
        <a:noFill/>
        <a:ln w="9525">
          <a:noFill/>
        </a:ln>
      </xdr:spPr>
    </xdr:pic>
  </etc:cellImage>
  <etc:cellImage>
    <xdr:pic>
      <xdr:nvPicPr>
        <xdr:cNvPr id="108" name="ID_489917D0D3FC40FBBF0F4D3683DCDA98"/>
        <xdr:cNvPicPr>
          <a:picLocks noChangeAspect="1"/>
        </xdr:cNvPicPr>
      </xdr:nvPicPr>
      <xdr:blipFill>
        <a:blip r:embed="rId107"/>
        <a:stretch>
          <a:fillRect/>
        </a:stretch>
      </xdr:blipFill>
      <xdr:spPr>
        <a:xfrm>
          <a:off x="11176000" y="34952305"/>
          <a:ext cx="5924550" cy="15259050"/>
        </a:xfrm>
        <a:prstGeom prst="rect">
          <a:avLst/>
        </a:prstGeom>
        <a:noFill/>
        <a:ln w="9525">
          <a:noFill/>
        </a:ln>
      </xdr:spPr>
    </xdr:pic>
  </etc:cellImage>
  <etc:cellImage>
    <xdr:pic>
      <xdr:nvPicPr>
        <xdr:cNvPr id="109" name="ID_D7C8C4D3CBF4471881BC4575B2D13A61"/>
        <xdr:cNvPicPr>
          <a:picLocks noChangeAspect="1"/>
        </xdr:cNvPicPr>
      </xdr:nvPicPr>
      <xdr:blipFill>
        <a:blip r:embed="rId108"/>
        <a:stretch>
          <a:fillRect/>
        </a:stretch>
      </xdr:blipFill>
      <xdr:spPr>
        <a:xfrm>
          <a:off x="11184890" y="35327590"/>
          <a:ext cx="6067425" cy="24650700"/>
        </a:xfrm>
        <a:prstGeom prst="rect">
          <a:avLst/>
        </a:prstGeom>
        <a:noFill/>
        <a:ln w="9525">
          <a:noFill/>
        </a:ln>
      </xdr:spPr>
    </xdr:pic>
  </etc:cellImage>
  <etc:cellImage>
    <xdr:pic>
      <xdr:nvPicPr>
        <xdr:cNvPr id="110" name="ID_9A96405BE1044413935DA926FC228FF4"/>
        <xdr:cNvPicPr>
          <a:picLocks noChangeAspect="1"/>
        </xdr:cNvPicPr>
      </xdr:nvPicPr>
      <xdr:blipFill>
        <a:blip r:embed="rId109"/>
        <a:stretch>
          <a:fillRect/>
        </a:stretch>
      </xdr:blipFill>
      <xdr:spPr>
        <a:xfrm>
          <a:off x="11151235" y="35620325"/>
          <a:ext cx="6191250" cy="19288125"/>
        </a:xfrm>
        <a:prstGeom prst="rect">
          <a:avLst/>
        </a:prstGeom>
        <a:noFill/>
        <a:ln w="9525">
          <a:noFill/>
        </a:ln>
      </xdr:spPr>
    </xdr:pic>
  </etc:cellImage>
  <etc:cellImage>
    <xdr:pic>
      <xdr:nvPicPr>
        <xdr:cNvPr id="111" name="ID_F2C567BE54E548BF99F8C371E98F213B"/>
        <xdr:cNvPicPr>
          <a:picLocks noChangeAspect="1"/>
        </xdr:cNvPicPr>
      </xdr:nvPicPr>
      <xdr:blipFill>
        <a:blip r:embed="rId110"/>
        <a:stretch>
          <a:fillRect/>
        </a:stretch>
      </xdr:blipFill>
      <xdr:spPr>
        <a:xfrm>
          <a:off x="11233785" y="36004500"/>
          <a:ext cx="6286500" cy="13535025"/>
        </a:xfrm>
        <a:prstGeom prst="rect">
          <a:avLst/>
        </a:prstGeom>
        <a:noFill/>
        <a:ln w="9525">
          <a:noFill/>
        </a:ln>
      </xdr:spPr>
    </xdr:pic>
  </etc:cellImage>
  <etc:cellImage>
    <xdr:pic>
      <xdr:nvPicPr>
        <xdr:cNvPr id="112" name="ID_03AD879F23284F58A795484C41226F1A"/>
        <xdr:cNvPicPr>
          <a:picLocks noChangeAspect="1"/>
        </xdr:cNvPicPr>
      </xdr:nvPicPr>
      <xdr:blipFill>
        <a:blip r:embed="rId111"/>
        <a:stretch>
          <a:fillRect/>
        </a:stretch>
      </xdr:blipFill>
      <xdr:spPr>
        <a:xfrm>
          <a:off x="11217910" y="36388040"/>
          <a:ext cx="6343650" cy="23469600"/>
        </a:xfrm>
        <a:prstGeom prst="rect">
          <a:avLst/>
        </a:prstGeom>
        <a:noFill/>
        <a:ln w="9525">
          <a:noFill/>
        </a:ln>
      </xdr:spPr>
    </xdr:pic>
  </etc:cellImage>
  <etc:cellImage>
    <xdr:pic>
      <xdr:nvPicPr>
        <xdr:cNvPr id="113" name="ID_BBD3636333804B3EAEAFDB8D0AF1BC29"/>
        <xdr:cNvPicPr>
          <a:picLocks noChangeAspect="1"/>
        </xdr:cNvPicPr>
      </xdr:nvPicPr>
      <xdr:blipFill>
        <a:blip r:embed="rId112"/>
        <a:stretch>
          <a:fillRect/>
        </a:stretch>
      </xdr:blipFill>
      <xdr:spPr>
        <a:xfrm>
          <a:off x="11201400" y="36890325"/>
          <a:ext cx="6657975" cy="12182475"/>
        </a:xfrm>
        <a:prstGeom prst="rect">
          <a:avLst/>
        </a:prstGeom>
        <a:noFill/>
        <a:ln w="9525">
          <a:noFill/>
        </a:ln>
      </xdr:spPr>
    </xdr:pic>
  </etc:cellImage>
  <etc:cellImage>
    <xdr:pic>
      <xdr:nvPicPr>
        <xdr:cNvPr id="114" name="ID_F0A89A330B6F43A496378AC52354672F"/>
        <xdr:cNvPicPr>
          <a:picLocks noChangeAspect="1"/>
        </xdr:cNvPicPr>
      </xdr:nvPicPr>
      <xdr:blipFill>
        <a:blip r:embed="rId113"/>
        <a:stretch>
          <a:fillRect/>
        </a:stretch>
      </xdr:blipFill>
      <xdr:spPr>
        <a:xfrm>
          <a:off x="11176000" y="37241480"/>
          <a:ext cx="6762750" cy="13744575"/>
        </a:xfrm>
        <a:prstGeom prst="rect">
          <a:avLst/>
        </a:prstGeom>
        <a:noFill/>
        <a:ln w="9525">
          <a:noFill/>
        </a:ln>
      </xdr:spPr>
    </xdr:pic>
  </etc:cellImage>
  <etc:cellImage>
    <xdr:pic>
      <xdr:nvPicPr>
        <xdr:cNvPr id="115" name="ID_CF0A68EAC1A94472B5CCD7956178417C"/>
        <xdr:cNvPicPr>
          <a:picLocks noChangeAspect="1"/>
        </xdr:cNvPicPr>
      </xdr:nvPicPr>
      <xdr:blipFill>
        <a:blip r:embed="rId114"/>
        <a:stretch>
          <a:fillRect/>
        </a:stretch>
      </xdr:blipFill>
      <xdr:spPr>
        <a:xfrm>
          <a:off x="11316335" y="37550090"/>
          <a:ext cx="6858000" cy="12563475"/>
        </a:xfrm>
        <a:prstGeom prst="rect">
          <a:avLst/>
        </a:prstGeom>
        <a:noFill/>
        <a:ln w="9525">
          <a:noFill/>
        </a:ln>
      </xdr:spPr>
    </xdr:pic>
  </etc:cellImage>
  <etc:cellImage>
    <xdr:pic>
      <xdr:nvPicPr>
        <xdr:cNvPr id="116" name="ID_0E8DF2CDD16349008A8BD27E43C424D3"/>
        <xdr:cNvPicPr>
          <a:picLocks noChangeAspect="1"/>
        </xdr:cNvPicPr>
      </xdr:nvPicPr>
      <xdr:blipFill>
        <a:blip r:embed="rId115"/>
        <a:stretch>
          <a:fillRect/>
        </a:stretch>
      </xdr:blipFill>
      <xdr:spPr>
        <a:xfrm>
          <a:off x="11283315" y="37950775"/>
          <a:ext cx="6753225" cy="14087475"/>
        </a:xfrm>
        <a:prstGeom prst="rect">
          <a:avLst/>
        </a:prstGeom>
        <a:noFill/>
        <a:ln w="9525">
          <a:noFill/>
        </a:ln>
      </xdr:spPr>
    </xdr:pic>
  </etc:cellImage>
  <etc:cellImage>
    <xdr:pic>
      <xdr:nvPicPr>
        <xdr:cNvPr id="117" name="ID_D2E8DEBE104745629BF9751E9ED5D59F"/>
        <xdr:cNvPicPr>
          <a:picLocks noChangeAspect="1"/>
        </xdr:cNvPicPr>
      </xdr:nvPicPr>
      <xdr:blipFill>
        <a:blip r:embed="rId116"/>
        <a:stretch>
          <a:fillRect/>
        </a:stretch>
      </xdr:blipFill>
      <xdr:spPr>
        <a:xfrm>
          <a:off x="11200765" y="38136195"/>
          <a:ext cx="5934075" cy="15544800"/>
        </a:xfrm>
        <a:prstGeom prst="rect">
          <a:avLst/>
        </a:prstGeom>
        <a:noFill/>
        <a:ln w="9525">
          <a:noFill/>
        </a:ln>
      </xdr:spPr>
    </xdr:pic>
  </etc:cellImage>
  <etc:cellImage>
    <xdr:pic>
      <xdr:nvPicPr>
        <xdr:cNvPr id="118" name="ID_0FB15548D2144F32B5C18C11A76EF9DC"/>
        <xdr:cNvPicPr>
          <a:picLocks noChangeAspect="1"/>
        </xdr:cNvPicPr>
      </xdr:nvPicPr>
      <xdr:blipFill>
        <a:blip r:embed="rId117"/>
        <a:stretch>
          <a:fillRect/>
        </a:stretch>
      </xdr:blipFill>
      <xdr:spPr>
        <a:xfrm>
          <a:off x="11151235" y="38461315"/>
          <a:ext cx="6686550" cy="14773275"/>
        </a:xfrm>
        <a:prstGeom prst="rect">
          <a:avLst/>
        </a:prstGeom>
        <a:noFill/>
        <a:ln w="9525">
          <a:noFill/>
        </a:ln>
      </xdr:spPr>
    </xdr:pic>
  </etc:cellImage>
  <etc:cellImage>
    <xdr:pic>
      <xdr:nvPicPr>
        <xdr:cNvPr id="119" name="ID_196FD80E391E4ECF9BE1F5C200D24FC1"/>
        <xdr:cNvPicPr>
          <a:picLocks noChangeAspect="1"/>
        </xdr:cNvPicPr>
      </xdr:nvPicPr>
      <xdr:blipFill>
        <a:blip r:embed="rId118"/>
        <a:stretch>
          <a:fillRect/>
        </a:stretch>
      </xdr:blipFill>
      <xdr:spPr>
        <a:xfrm>
          <a:off x="11118215" y="38762305"/>
          <a:ext cx="6362700" cy="13916025"/>
        </a:xfrm>
        <a:prstGeom prst="rect">
          <a:avLst/>
        </a:prstGeom>
        <a:noFill/>
        <a:ln w="9525">
          <a:noFill/>
        </a:ln>
      </xdr:spPr>
    </xdr:pic>
  </etc:cellImage>
  <etc:cellImage>
    <xdr:pic>
      <xdr:nvPicPr>
        <xdr:cNvPr id="120" name="ID_F9A0A75348DB427CB10C9C14B7444BD3"/>
        <xdr:cNvPicPr>
          <a:picLocks noChangeAspect="1"/>
        </xdr:cNvPicPr>
      </xdr:nvPicPr>
      <xdr:blipFill>
        <a:blip r:embed="rId119"/>
        <a:stretch>
          <a:fillRect/>
        </a:stretch>
      </xdr:blipFill>
      <xdr:spPr>
        <a:xfrm>
          <a:off x="11167110" y="39154735"/>
          <a:ext cx="6076950" cy="14030325"/>
        </a:xfrm>
        <a:prstGeom prst="rect">
          <a:avLst/>
        </a:prstGeom>
        <a:noFill/>
        <a:ln w="9525">
          <a:noFill/>
        </a:ln>
      </xdr:spPr>
    </xdr:pic>
  </etc:cellImage>
  <etc:cellImage>
    <xdr:pic>
      <xdr:nvPicPr>
        <xdr:cNvPr id="121" name="ID_415F8D3395D841DA9BC23EBB45CCDC1A"/>
        <xdr:cNvPicPr>
          <a:picLocks noChangeAspect="1"/>
        </xdr:cNvPicPr>
      </xdr:nvPicPr>
      <xdr:blipFill>
        <a:blip r:embed="rId120"/>
        <a:stretch>
          <a:fillRect/>
        </a:stretch>
      </xdr:blipFill>
      <xdr:spPr>
        <a:xfrm>
          <a:off x="11160125" y="39455725"/>
          <a:ext cx="6372225" cy="14192250"/>
        </a:xfrm>
        <a:prstGeom prst="rect">
          <a:avLst/>
        </a:prstGeom>
        <a:noFill/>
        <a:ln w="9525">
          <a:noFill/>
        </a:ln>
      </xdr:spPr>
    </xdr:pic>
  </etc:cellImage>
  <etc:cellImage>
    <xdr:pic>
      <xdr:nvPicPr>
        <xdr:cNvPr id="122" name="ID_65471487F22B42AD97443E1D3E95D6AC"/>
        <xdr:cNvPicPr>
          <a:picLocks noChangeAspect="1"/>
        </xdr:cNvPicPr>
      </xdr:nvPicPr>
      <xdr:blipFill>
        <a:blip r:embed="rId121"/>
        <a:stretch>
          <a:fillRect/>
        </a:stretch>
      </xdr:blipFill>
      <xdr:spPr>
        <a:xfrm>
          <a:off x="11176000" y="39764970"/>
          <a:ext cx="6648450" cy="5953125"/>
        </a:xfrm>
        <a:prstGeom prst="rect">
          <a:avLst/>
        </a:prstGeom>
        <a:noFill/>
        <a:ln w="9525">
          <a:noFill/>
        </a:ln>
      </xdr:spPr>
    </xdr:pic>
  </etc:cellImage>
  <etc:cellImage>
    <xdr:pic>
      <xdr:nvPicPr>
        <xdr:cNvPr id="123" name="ID_DC6EBD30DCEC4BBD9CE69F8A1CE312C1"/>
        <xdr:cNvPicPr>
          <a:picLocks noChangeAspect="1"/>
        </xdr:cNvPicPr>
      </xdr:nvPicPr>
      <xdr:blipFill>
        <a:blip r:embed="rId122"/>
        <a:stretch>
          <a:fillRect/>
        </a:stretch>
      </xdr:blipFill>
      <xdr:spPr>
        <a:xfrm>
          <a:off x="11176000" y="40057070"/>
          <a:ext cx="6810375" cy="14220825"/>
        </a:xfrm>
        <a:prstGeom prst="rect">
          <a:avLst/>
        </a:prstGeom>
        <a:noFill/>
        <a:ln w="9525">
          <a:noFill/>
        </a:ln>
      </xdr:spPr>
    </xdr:pic>
  </etc:cellImage>
  <etc:cellImage>
    <xdr:pic>
      <xdr:nvPicPr>
        <xdr:cNvPr id="124" name="ID_B1A1FD68E35F4AD791A46A1EFDC43269"/>
        <xdr:cNvPicPr>
          <a:picLocks noChangeAspect="1"/>
        </xdr:cNvPicPr>
      </xdr:nvPicPr>
      <xdr:blipFill>
        <a:blip r:embed="rId123"/>
        <a:stretch>
          <a:fillRect/>
        </a:stretch>
      </xdr:blipFill>
      <xdr:spPr>
        <a:xfrm>
          <a:off x="11151235" y="40556815"/>
          <a:ext cx="6438900" cy="15716250"/>
        </a:xfrm>
        <a:prstGeom prst="rect">
          <a:avLst/>
        </a:prstGeom>
        <a:noFill/>
        <a:ln w="9525">
          <a:noFill/>
        </a:ln>
      </xdr:spPr>
    </xdr:pic>
  </etc:cellImage>
  <etc:cellImage>
    <xdr:pic>
      <xdr:nvPicPr>
        <xdr:cNvPr id="125" name="ID_8EE6759EC3A04A2498715DAABCC2355E"/>
        <xdr:cNvPicPr>
          <a:picLocks noChangeAspect="1"/>
        </xdr:cNvPicPr>
      </xdr:nvPicPr>
      <xdr:blipFill>
        <a:blip r:embed="rId124"/>
        <a:stretch>
          <a:fillRect/>
        </a:stretch>
      </xdr:blipFill>
      <xdr:spPr>
        <a:xfrm>
          <a:off x="11118850" y="40683815"/>
          <a:ext cx="6686550" cy="11925300"/>
        </a:xfrm>
        <a:prstGeom prst="rect">
          <a:avLst/>
        </a:prstGeom>
        <a:noFill/>
        <a:ln w="9525">
          <a:noFill/>
        </a:ln>
      </xdr:spPr>
    </xdr:pic>
  </etc:cellImage>
  <etc:cellImage>
    <xdr:pic>
      <xdr:nvPicPr>
        <xdr:cNvPr id="126" name="ID_034025C2AE30485A8A760B71F0939615"/>
        <xdr:cNvPicPr>
          <a:picLocks noChangeAspect="1"/>
        </xdr:cNvPicPr>
      </xdr:nvPicPr>
      <xdr:blipFill>
        <a:blip r:embed="rId125"/>
        <a:stretch>
          <a:fillRect/>
        </a:stretch>
      </xdr:blipFill>
      <xdr:spPr>
        <a:xfrm>
          <a:off x="11167745" y="41000680"/>
          <a:ext cx="6829425" cy="16792575"/>
        </a:xfrm>
        <a:prstGeom prst="rect">
          <a:avLst/>
        </a:prstGeom>
        <a:noFill/>
        <a:ln w="9525">
          <a:noFill/>
        </a:ln>
      </xdr:spPr>
    </xdr:pic>
  </etc:cellImage>
  <etc:cellImage>
    <xdr:pic>
      <xdr:nvPicPr>
        <xdr:cNvPr id="127" name="ID_6A9E187C83FD435DA7E12E0ED48FA66C"/>
        <xdr:cNvPicPr>
          <a:picLocks noChangeAspect="1"/>
        </xdr:cNvPicPr>
      </xdr:nvPicPr>
      <xdr:blipFill>
        <a:blip r:embed="rId126"/>
        <a:stretch>
          <a:fillRect/>
        </a:stretch>
      </xdr:blipFill>
      <xdr:spPr>
        <a:xfrm>
          <a:off x="11193145" y="41468040"/>
          <a:ext cx="6972300" cy="18087975"/>
        </a:xfrm>
        <a:prstGeom prst="rect">
          <a:avLst/>
        </a:prstGeom>
        <a:noFill/>
        <a:ln w="9525">
          <a:noFill/>
        </a:ln>
      </xdr:spPr>
    </xdr:pic>
  </etc:cellImage>
  <etc:cellImage>
    <xdr:pic>
      <xdr:nvPicPr>
        <xdr:cNvPr id="129" name="ID_14665E956B084537B66388D007B4B9E1"/>
        <xdr:cNvPicPr>
          <a:picLocks noChangeAspect="1"/>
        </xdr:cNvPicPr>
      </xdr:nvPicPr>
      <xdr:blipFill>
        <a:blip r:embed="rId127"/>
        <a:stretch>
          <a:fillRect/>
        </a:stretch>
      </xdr:blipFill>
      <xdr:spPr>
        <a:xfrm>
          <a:off x="11234420" y="41961435"/>
          <a:ext cx="6762750" cy="14030325"/>
        </a:xfrm>
        <a:prstGeom prst="rect">
          <a:avLst/>
        </a:prstGeom>
        <a:noFill/>
        <a:ln w="9525">
          <a:noFill/>
        </a:ln>
      </xdr:spPr>
    </xdr:pic>
  </etc:cellImage>
  <etc:cellImage>
    <xdr:pic>
      <xdr:nvPicPr>
        <xdr:cNvPr id="130" name="ID_738CE14B51AB4F719E7F9380608AE38D"/>
        <xdr:cNvPicPr>
          <a:picLocks noChangeAspect="1"/>
        </xdr:cNvPicPr>
      </xdr:nvPicPr>
      <xdr:blipFill>
        <a:blip r:embed="rId128"/>
        <a:stretch>
          <a:fillRect/>
        </a:stretch>
      </xdr:blipFill>
      <xdr:spPr>
        <a:xfrm>
          <a:off x="11449685" y="42362755"/>
          <a:ext cx="7019925" cy="14116050"/>
        </a:xfrm>
        <a:prstGeom prst="rect">
          <a:avLst/>
        </a:prstGeom>
        <a:noFill/>
        <a:ln w="9525">
          <a:noFill/>
        </a:ln>
      </xdr:spPr>
    </xdr:pic>
  </etc:cellImage>
  <etc:cellImage>
    <xdr:pic>
      <xdr:nvPicPr>
        <xdr:cNvPr id="131" name="ID_114CBC89F5474B5DB0F04FC935E3D107"/>
        <xdr:cNvPicPr>
          <a:picLocks noChangeAspect="1"/>
        </xdr:cNvPicPr>
      </xdr:nvPicPr>
      <xdr:blipFill>
        <a:blip r:embed="rId129"/>
        <a:stretch>
          <a:fillRect/>
        </a:stretch>
      </xdr:blipFill>
      <xdr:spPr>
        <a:xfrm>
          <a:off x="11184890" y="42630090"/>
          <a:ext cx="6696075" cy="14439900"/>
        </a:xfrm>
        <a:prstGeom prst="rect">
          <a:avLst/>
        </a:prstGeom>
        <a:noFill/>
        <a:ln w="9525">
          <a:noFill/>
        </a:ln>
      </xdr:spPr>
    </xdr:pic>
  </etc:cellImage>
  <etc:cellImage>
    <xdr:pic>
      <xdr:nvPicPr>
        <xdr:cNvPr id="132" name="ID_9B9B53AFD88E42DCAF8708AABB42792E"/>
        <xdr:cNvPicPr>
          <a:picLocks noChangeAspect="1"/>
        </xdr:cNvPicPr>
      </xdr:nvPicPr>
      <xdr:blipFill>
        <a:blip r:embed="rId130"/>
        <a:stretch>
          <a:fillRect/>
        </a:stretch>
      </xdr:blipFill>
      <xdr:spPr>
        <a:xfrm>
          <a:off x="11267440" y="42979975"/>
          <a:ext cx="7153275" cy="14306550"/>
        </a:xfrm>
        <a:prstGeom prst="rect">
          <a:avLst/>
        </a:prstGeom>
        <a:noFill/>
        <a:ln w="9525">
          <a:noFill/>
        </a:ln>
      </xdr:spPr>
    </xdr:pic>
  </etc:cellImage>
  <etc:cellImage>
    <xdr:pic>
      <xdr:nvPicPr>
        <xdr:cNvPr id="133" name="ID_F6FE58BBCE6B49EC9F4DA29E6E02FC8B"/>
        <xdr:cNvPicPr>
          <a:picLocks noChangeAspect="1"/>
        </xdr:cNvPicPr>
      </xdr:nvPicPr>
      <xdr:blipFill>
        <a:blip r:embed="rId131"/>
        <a:stretch>
          <a:fillRect/>
        </a:stretch>
      </xdr:blipFill>
      <xdr:spPr>
        <a:xfrm>
          <a:off x="11176635" y="43207305"/>
          <a:ext cx="6286500" cy="13411200"/>
        </a:xfrm>
        <a:prstGeom prst="rect">
          <a:avLst/>
        </a:prstGeom>
        <a:noFill/>
        <a:ln w="9525">
          <a:noFill/>
        </a:ln>
      </xdr:spPr>
    </xdr:pic>
  </etc:cellImage>
  <etc:cellImage>
    <xdr:pic>
      <xdr:nvPicPr>
        <xdr:cNvPr id="134" name="ID_3777B3AE62404824B0F4BC88A027A66F"/>
        <xdr:cNvPicPr>
          <a:picLocks noChangeAspect="1"/>
        </xdr:cNvPicPr>
      </xdr:nvPicPr>
      <xdr:blipFill>
        <a:blip r:embed="rId132"/>
        <a:stretch>
          <a:fillRect/>
        </a:stretch>
      </xdr:blipFill>
      <xdr:spPr>
        <a:xfrm>
          <a:off x="11118215" y="43516550"/>
          <a:ext cx="6762750" cy="13239750"/>
        </a:xfrm>
        <a:prstGeom prst="rect">
          <a:avLst/>
        </a:prstGeom>
        <a:noFill/>
        <a:ln w="9525">
          <a:noFill/>
        </a:ln>
      </xdr:spPr>
    </xdr:pic>
  </etc:cellImage>
  <etc:cellImage>
    <xdr:pic>
      <xdr:nvPicPr>
        <xdr:cNvPr id="135" name="ID_B1E02CFAAA9C4F279FC57408BD9D79B1"/>
        <xdr:cNvPicPr>
          <a:picLocks noChangeAspect="1"/>
        </xdr:cNvPicPr>
      </xdr:nvPicPr>
      <xdr:blipFill>
        <a:blip r:embed="rId133"/>
        <a:stretch>
          <a:fillRect/>
        </a:stretch>
      </xdr:blipFill>
      <xdr:spPr>
        <a:xfrm>
          <a:off x="11250930" y="43875325"/>
          <a:ext cx="6134100" cy="15611475"/>
        </a:xfrm>
        <a:prstGeom prst="rect">
          <a:avLst/>
        </a:prstGeom>
        <a:noFill/>
        <a:ln w="9525">
          <a:noFill/>
        </a:ln>
      </xdr:spPr>
    </xdr:pic>
  </etc:cellImage>
  <etc:cellImage>
    <xdr:pic>
      <xdr:nvPicPr>
        <xdr:cNvPr id="136" name="ID_80321D396FA745DE8AA9AF12DED57A84"/>
        <xdr:cNvPicPr>
          <a:picLocks noChangeAspect="1"/>
        </xdr:cNvPicPr>
      </xdr:nvPicPr>
      <xdr:blipFill>
        <a:blip r:embed="rId134"/>
        <a:stretch>
          <a:fillRect/>
        </a:stretch>
      </xdr:blipFill>
      <xdr:spPr>
        <a:xfrm>
          <a:off x="16135350" y="44168060"/>
          <a:ext cx="5943600" cy="11410950"/>
        </a:xfrm>
        <a:prstGeom prst="rect">
          <a:avLst/>
        </a:prstGeom>
        <a:noFill/>
        <a:ln w="9525">
          <a:noFill/>
        </a:ln>
      </xdr:spPr>
    </xdr:pic>
  </etc:cellImage>
  <etc:cellImage>
    <xdr:pic>
      <xdr:nvPicPr>
        <xdr:cNvPr id="137" name="ID_7C94D775AF6540C1B88F87028A744BB9"/>
        <xdr:cNvPicPr>
          <a:picLocks noChangeAspect="1"/>
        </xdr:cNvPicPr>
      </xdr:nvPicPr>
      <xdr:blipFill>
        <a:blip r:embed="rId135"/>
        <a:stretch>
          <a:fillRect/>
        </a:stretch>
      </xdr:blipFill>
      <xdr:spPr>
        <a:xfrm>
          <a:off x="12068810" y="44510325"/>
          <a:ext cx="6562725" cy="14154150"/>
        </a:xfrm>
        <a:prstGeom prst="rect">
          <a:avLst/>
        </a:prstGeom>
        <a:noFill/>
        <a:ln w="9525">
          <a:noFill/>
        </a:ln>
      </xdr:spPr>
    </xdr:pic>
  </etc:cellImage>
  <etc:cellImage>
    <xdr:pic>
      <xdr:nvPicPr>
        <xdr:cNvPr id="138" name="ID_E19563D309D04E34A9500AD9581F35D4"/>
        <xdr:cNvPicPr>
          <a:picLocks noChangeAspect="1"/>
        </xdr:cNvPicPr>
      </xdr:nvPicPr>
      <xdr:blipFill>
        <a:blip r:embed="rId136"/>
        <a:stretch>
          <a:fillRect/>
        </a:stretch>
      </xdr:blipFill>
      <xdr:spPr>
        <a:xfrm>
          <a:off x="12085320" y="44869735"/>
          <a:ext cx="6248400" cy="20650200"/>
        </a:xfrm>
        <a:prstGeom prst="rect">
          <a:avLst/>
        </a:prstGeom>
        <a:noFill/>
        <a:ln w="9525">
          <a:noFill/>
        </a:ln>
      </xdr:spPr>
    </xdr:pic>
  </etc:cellImage>
  <etc:cellImage>
    <xdr:pic>
      <xdr:nvPicPr>
        <xdr:cNvPr id="139" name="ID_E175351E30134034AB16989160A1BE30"/>
        <xdr:cNvPicPr>
          <a:picLocks noChangeAspect="1"/>
        </xdr:cNvPicPr>
      </xdr:nvPicPr>
      <xdr:blipFill>
        <a:blip r:embed="rId137"/>
        <a:stretch>
          <a:fillRect/>
        </a:stretch>
      </xdr:blipFill>
      <xdr:spPr>
        <a:xfrm>
          <a:off x="12085320" y="45162470"/>
          <a:ext cx="6819900" cy="14458950"/>
        </a:xfrm>
        <a:prstGeom prst="rect">
          <a:avLst/>
        </a:prstGeom>
        <a:noFill/>
        <a:ln w="9525">
          <a:noFill/>
        </a:ln>
      </xdr:spPr>
    </xdr:pic>
  </etc:cellImage>
  <etc:cellImage>
    <xdr:pic>
      <xdr:nvPicPr>
        <xdr:cNvPr id="140" name="ID_D14ED0DA6D1F46A59876B4DD1C8A021D"/>
        <xdr:cNvPicPr>
          <a:picLocks noChangeAspect="1"/>
        </xdr:cNvPicPr>
      </xdr:nvPicPr>
      <xdr:blipFill>
        <a:blip r:embed="rId138"/>
        <a:stretch>
          <a:fillRect/>
        </a:stretch>
      </xdr:blipFill>
      <xdr:spPr>
        <a:xfrm>
          <a:off x="12052300" y="45471080"/>
          <a:ext cx="6800850" cy="17002125"/>
        </a:xfrm>
        <a:prstGeom prst="rect">
          <a:avLst/>
        </a:prstGeom>
        <a:noFill/>
        <a:ln w="9525">
          <a:noFill/>
        </a:ln>
      </xdr:spPr>
    </xdr:pic>
  </etc:cellImage>
  <etc:cellImage>
    <xdr:pic>
      <xdr:nvPicPr>
        <xdr:cNvPr id="141" name="ID_6CF7EBCCA8EF40FAB9D529373C6A0D60"/>
        <xdr:cNvPicPr>
          <a:picLocks noChangeAspect="1"/>
        </xdr:cNvPicPr>
      </xdr:nvPicPr>
      <xdr:blipFill>
        <a:blip r:embed="rId139"/>
        <a:stretch>
          <a:fillRect/>
        </a:stretch>
      </xdr:blipFill>
      <xdr:spPr>
        <a:xfrm>
          <a:off x="12077700" y="45838745"/>
          <a:ext cx="7019925" cy="11039475"/>
        </a:xfrm>
        <a:prstGeom prst="rect">
          <a:avLst/>
        </a:prstGeom>
        <a:noFill/>
        <a:ln w="9525">
          <a:noFill/>
        </a:ln>
      </xdr:spPr>
    </xdr:pic>
  </etc:cellImage>
  <etc:cellImage>
    <xdr:pic>
      <xdr:nvPicPr>
        <xdr:cNvPr id="142" name="ID_57A064869EB647A4995A06807042CD24"/>
        <xdr:cNvPicPr>
          <a:picLocks noChangeAspect="1"/>
        </xdr:cNvPicPr>
      </xdr:nvPicPr>
      <xdr:blipFill>
        <a:blip r:embed="rId140"/>
        <a:stretch>
          <a:fillRect/>
        </a:stretch>
      </xdr:blipFill>
      <xdr:spPr>
        <a:xfrm>
          <a:off x="12094210" y="46106715"/>
          <a:ext cx="6257925" cy="12496800"/>
        </a:xfrm>
        <a:prstGeom prst="rect">
          <a:avLst/>
        </a:prstGeom>
        <a:noFill/>
        <a:ln w="9525">
          <a:noFill/>
        </a:ln>
      </xdr:spPr>
    </xdr:pic>
  </etc:cellImage>
  <etc:cellImage>
    <xdr:pic>
      <xdr:nvPicPr>
        <xdr:cNvPr id="143" name="ID_806E517D3C8F4D89918ED17ADC035FA8"/>
        <xdr:cNvPicPr>
          <a:picLocks noChangeAspect="1"/>
        </xdr:cNvPicPr>
      </xdr:nvPicPr>
      <xdr:blipFill>
        <a:blip r:embed="rId141"/>
        <a:stretch>
          <a:fillRect/>
        </a:stretch>
      </xdr:blipFill>
      <xdr:spPr>
        <a:xfrm>
          <a:off x="12077065" y="46423580"/>
          <a:ext cx="6667500" cy="11744325"/>
        </a:xfrm>
        <a:prstGeom prst="rect">
          <a:avLst/>
        </a:prstGeom>
        <a:noFill/>
        <a:ln w="9525">
          <a:noFill/>
        </a:ln>
      </xdr:spPr>
    </xdr:pic>
  </etc:cellImage>
  <etc:cellImage>
    <xdr:pic>
      <xdr:nvPicPr>
        <xdr:cNvPr id="144" name="ID_A110A9AED6EE4D6090A0519DCD9E7003"/>
        <xdr:cNvPicPr>
          <a:picLocks noChangeAspect="1"/>
        </xdr:cNvPicPr>
      </xdr:nvPicPr>
      <xdr:blipFill>
        <a:blip r:embed="rId142"/>
        <a:stretch>
          <a:fillRect/>
        </a:stretch>
      </xdr:blipFill>
      <xdr:spPr>
        <a:xfrm>
          <a:off x="12027535" y="46708060"/>
          <a:ext cx="6362700" cy="16173450"/>
        </a:xfrm>
        <a:prstGeom prst="rect">
          <a:avLst/>
        </a:prstGeom>
        <a:noFill/>
        <a:ln w="9525">
          <a:noFill/>
        </a:ln>
      </xdr:spPr>
    </xdr:pic>
  </etc:cellImage>
  <etc:cellImage>
    <xdr:pic>
      <xdr:nvPicPr>
        <xdr:cNvPr id="145" name="ID_60A262F63E464483A484ABDFEA6F2B2E"/>
        <xdr:cNvPicPr>
          <a:picLocks noChangeAspect="1"/>
        </xdr:cNvPicPr>
      </xdr:nvPicPr>
      <xdr:blipFill>
        <a:blip r:embed="rId143"/>
        <a:stretch>
          <a:fillRect/>
        </a:stretch>
      </xdr:blipFill>
      <xdr:spPr>
        <a:xfrm>
          <a:off x="12118975" y="47133510"/>
          <a:ext cx="7172325" cy="14944725"/>
        </a:xfrm>
        <a:prstGeom prst="rect">
          <a:avLst/>
        </a:prstGeom>
        <a:noFill/>
        <a:ln w="9525">
          <a:noFill/>
        </a:ln>
      </xdr:spPr>
    </xdr:pic>
  </etc:cellImage>
  <etc:cellImage>
    <xdr:pic>
      <xdr:nvPicPr>
        <xdr:cNvPr id="146" name="ID_51C21A2DCF8A4168ADD3B2491104CF9B"/>
        <xdr:cNvPicPr>
          <a:picLocks noChangeAspect="1"/>
        </xdr:cNvPicPr>
      </xdr:nvPicPr>
      <xdr:blipFill>
        <a:blip r:embed="rId144"/>
        <a:stretch>
          <a:fillRect/>
        </a:stretch>
      </xdr:blipFill>
      <xdr:spPr>
        <a:xfrm>
          <a:off x="12102465" y="47409735"/>
          <a:ext cx="7153275" cy="11315700"/>
        </a:xfrm>
        <a:prstGeom prst="rect">
          <a:avLst/>
        </a:prstGeom>
        <a:noFill/>
        <a:ln w="9525">
          <a:noFill/>
        </a:ln>
      </xdr:spPr>
    </xdr:pic>
  </etc:cellImage>
  <etc:cellImage>
    <xdr:pic>
      <xdr:nvPicPr>
        <xdr:cNvPr id="147" name="ID_25E25210131D451AB171358A3F19B83D"/>
        <xdr:cNvPicPr>
          <a:picLocks noChangeAspect="1"/>
        </xdr:cNvPicPr>
      </xdr:nvPicPr>
      <xdr:blipFill>
        <a:blip r:embed="rId145"/>
        <a:stretch>
          <a:fillRect/>
        </a:stretch>
      </xdr:blipFill>
      <xdr:spPr>
        <a:xfrm>
          <a:off x="12143740" y="47726600"/>
          <a:ext cx="6162675" cy="24317325"/>
        </a:xfrm>
        <a:prstGeom prst="rect">
          <a:avLst/>
        </a:prstGeom>
        <a:noFill/>
        <a:ln w="9525">
          <a:noFill/>
        </a:ln>
      </xdr:spPr>
    </xdr:pic>
  </etc:cellImage>
  <etc:cellImage>
    <xdr:pic>
      <xdr:nvPicPr>
        <xdr:cNvPr id="148" name="ID_386C0E926E6D4B5090FBB473A4BEC6A8"/>
        <xdr:cNvPicPr>
          <a:picLocks noChangeAspect="1"/>
        </xdr:cNvPicPr>
      </xdr:nvPicPr>
      <xdr:blipFill>
        <a:blip r:embed="rId146"/>
        <a:stretch>
          <a:fillRect/>
        </a:stretch>
      </xdr:blipFill>
      <xdr:spPr>
        <a:xfrm>
          <a:off x="12110720" y="48044100"/>
          <a:ext cx="6372225" cy="13230225"/>
        </a:xfrm>
        <a:prstGeom prst="rect">
          <a:avLst/>
        </a:prstGeom>
        <a:noFill/>
        <a:ln w="9525">
          <a:noFill/>
        </a:ln>
      </xdr:spPr>
    </xdr:pic>
  </etc:cellImage>
  <etc:cellImage>
    <xdr:pic>
      <xdr:nvPicPr>
        <xdr:cNvPr id="149" name="ID_340B2F5E27FB466282B8D71E6089E688"/>
        <xdr:cNvPicPr>
          <a:picLocks noChangeAspect="1"/>
        </xdr:cNvPicPr>
      </xdr:nvPicPr>
      <xdr:blipFill>
        <a:blip r:embed="rId147"/>
        <a:stretch>
          <a:fillRect/>
        </a:stretch>
      </xdr:blipFill>
      <xdr:spPr>
        <a:xfrm>
          <a:off x="12044680" y="48385730"/>
          <a:ext cx="6334125" cy="12792075"/>
        </a:xfrm>
        <a:prstGeom prst="rect">
          <a:avLst/>
        </a:prstGeom>
        <a:noFill/>
        <a:ln w="9525">
          <a:noFill/>
        </a:ln>
      </xdr:spPr>
    </xdr:pic>
  </etc:cellImage>
  <etc:cellImage>
    <xdr:pic>
      <xdr:nvPicPr>
        <xdr:cNvPr id="150" name="ID_F2D0B6BCCDD7438BB4C17E5044C67358"/>
        <xdr:cNvPicPr>
          <a:picLocks noChangeAspect="1"/>
        </xdr:cNvPicPr>
      </xdr:nvPicPr>
      <xdr:blipFill>
        <a:blip r:embed="rId148"/>
        <a:stretch>
          <a:fillRect/>
        </a:stretch>
      </xdr:blipFill>
      <xdr:spPr>
        <a:xfrm>
          <a:off x="12052935" y="48836580"/>
          <a:ext cx="5934075" cy="15706725"/>
        </a:xfrm>
        <a:prstGeom prst="rect">
          <a:avLst/>
        </a:prstGeom>
        <a:noFill/>
        <a:ln w="9525">
          <a:noFill/>
        </a:ln>
      </xdr:spPr>
    </xdr:pic>
  </etc:cellImage>
  <etc:cellImage>
    <xdr:pic>
      <xdr:nvPicPr>
        <xdr:cNvPr id="151" name="ID_162B5C7E0CD740A68836B85208D02B31"/>
        <xdr:cNvPicPr>
          <a:picLocks noChangeAspect="1"/>
        </xdr:cNvPicPr>
      </xdr:nvPicPr>
      <xdr:blipFill>
        <a:blip r:embed="rId149"/>
        <a:stretch>
          <a:fillRect/>
        </a:stretch>
      </xdr:blipFill>
      <xdr:spPr>
        <a:xfrm>
          <a:off x="12019280" y="48980090"/>
          <a:ext cx="6286500" cy="16706850"/>
        </a:xfrm>
        <a:prstGeom prst="rect">
          <a:avLst/>
        </a:prstGeom>
        <a:noFill/>
        <a:ln w="9525">
          <a:noFill/>
        </a:ln>
      </xdr:spPr>
    </xdr:pic>
  </etc:cellImage>
  <etc:cellImage>
    <xdr:pic>
      <xdr:nvPicPr>
        <xdr:cNvPr id="152" name="ID_7D45D0C5410C40928B48D25E0DC488E0"/>
        <xdr:cNvPicPr>
          <a:picLocks noChangeAspect="1"/>
        </xdr:cNvPicPr>
      </xdr:nvPicPr>
      <xdr:blipFill>
        <a:blip r:embed="rId150"/>
        <a:stretch>
          <a:fillRect/>
        </a:stretch>
      </xdr:blipFill>
      <xdr:spPr>
        <a:xfrm>
          <a:off x="12110720" y="49321085"/>
          <a:ext cx="6819900" cy="13973175"/>
        </a:xfrm>
        <a:prstGeom prst="rect">
          <a:avLst/>
        </a:prstGeom>
        <a:noFill/>
        <a:ln w="9525">
          <a:noFill/>
        </a:ln>
      </xdr:spPr>
    </xdr:pic>
  </etc:cellImage>
  <etc:cellImage>
    <xdr:pic>
      <xdr:nvPicPr>
        <xdr:cNvPr id="153" name="ID_5C647A13A47046CE994E3CC6E563E8DB"/>
        <xdr:cNvPicPr>
          <a:picLocks noChangeAspect="1"/>
        </xdr:cNvPicPr>
      </xdr:nvPicPr>
      <xdr:blipFill>
        <a:blip r:embed="rId151"/>
        <a:stretch>
          <a:fillRect/>
        </a:stretch>
      </xdr:blipFill>
      <xdr:spPr>
        <a:xfrm>
          <a:off x="12052300" y="49549050"/>
          <a:ext cx="6724650" cy="12011025"/>
        </a:xfrm>
        <a:prstGeom prst="rect">
          <a:avLst/>
        </a:prstGeom>
        <a:noFill/>
        <a:ln w="9525">
          <a:noFill/>
        </a:ln>
      </xdr:spPr>
    </xdr:pic>
  </etc:cellImage>
  <etc:cellImage>
    <xdr:pic>
      <xdr:nvPicPr>
        <xdr:cNvPr id="154" name="ID_1357ECEAF0C64C73A4B7FE079C7FD3B4"/>
        <xdr:cNvPicPr>
          <a:picLocks noChangeAspect="1"/>
        </xdr:cNvPicPr>
      </xdr:nvPicPr>
      <xdr:blipFill>
        <a:blip r:embed="rId152"/>
        <a:stretch>
          <a:fillRect/>
        </a:stretch>
      </xdr:blipFill>
      <xdr:spPr>
        <a:xfrm>
          <a:off x="12094210" y="49890680"/>
          <a:ext cx="6867525" cy="12573000"/>
        </a:xfrm>
        <a:prstGeom prst="rect">
          <a:avLst/>
        </a:prstGeom>
        <a:noFill/>
        <a:ln w="9525">
          <a:noFill/>
        </a:ln>
      </xdr:spPr>
    </xdr:pic>
  </etc:cellImage>
  <etc:cellImage>
    <xdr:pic>
      <xdr:nvPicPr>
        <xdr:cNvPr id="155" name="ID_6ABE48407CEC4D6EAD0613B6F50C8029"/>
        <xdr:cNvPicPr>
          <a:picLocks noChangeAspect="1"/>
        </xdr:cNvPicPr>
      </xdr:nvPicPr>
      <xdr:blipFill>
        <a:blip r:embed="rId153"/>
        <a:stretch>
          <a:fillRect/>
        </a:stretch>
      </xdr:blipFill>
      <xdr:spPr>
        <a:xfrm>
          <a:off x="12002770" y="50199925"/>
          <a:ext cx="6686550" cy="12563475"/>
        </a:xfrm>
        <a:prstGeom prst="rect">
          <a:avLst/>
        </a:prstGeom>
        <a:noFill/>
        <a:ln w="9525">
          <a:noFill/>
        </a:ln>
      </xdr:spPr>
    </xdr:pic>
  </etc:cellImage>
  <etc:cellImage>
    <xdr:pic>
      <xdr:nvPicPr>
        <xdr:cNvPr id="156" name="ID_531679DAFEF34D2CB64663BA16B519CE"/>
        <xdr:cNvPicPr>
          <a:picLocks noChangeAspect="1"/>
        </xdr:cNvPicPr>
      </xdr:nvPicPr>
      <xdr:blipFill>
        <a:blip r:embed="rId154"/>
        <a:stretch>
          <a:fillRect/>
        </a:stretch>
      </xdr:blipFill>
      <xdr:spPr>
        <a:xfrm>
          <a:off x="12068810" y="50650775"/>
          <a:ext cx="6572250" cy="16849725"/>
        </a:xfrm>
        <a:prstGeom prst="rect">
          <a:avLst/>
        </a:prstGeom>
        <a:noFill/>
        <a:ln w="9525">
          <a:noFill/>
        </a:ln>
      </xdr:spPr>
    </xdr:pic>
  </etc:cellImage>
  <etc:cellImage>
    <xdr:pic>
      <xdr:nvPicPr>
        <xdr:cNvPr id="157" name="ID_34A8D69917B942C0BA32B9BEDC6C6F8C"/>
        <xdr:cNvPicPr>
          <a:picLocks noChangeAspect="1"/>
        </xdr:cNvPicPr>
      </xdr:nvPicPr>
      <xdr:blipFill>
        <a:blip r:embed="rId155"/>
        <a:stretch>
          <a:fillRect/>
        </a:stretch>
      </xdr:blipFill>
      <xdr:spPr>
        <a:xfrm>
          <a:off x="12052935" y="50860325"/>
          <a:ext cx="6410325" cy="17078325"/>
        </a:xfrm>
        <a:prstGeom prst="rect">
          <a:avLst/>
        </a:prstGeom>
        <a:noFill/>
        <a:ln w="9525">
          <a:noFill/>
        </a:ln>
      </xdr:spPr>
    </xdr:pic>
  </etc:cellImage>
  <etc:cellImage>
    <xdr:pic>
      <xdr:nvPicPr>
        <xdr:cNvPr id="158" name="ID_BE42445E3BD94168A805A23F262B1B70"/>
        <xdr:cNvPicPr>
          <a:picLocks noChangeAspect="1"/>
        </xdr:cNvPicPr>
      </xdr:nvPicPr>
      <xdr:blipFill>
        <a:blip r:embed="rId156"/>
        <a:stretch>
          <a:fillRect/>
        </a:stretch>
      </xdr:blipFill>
      <xdr:spPr>
        <a:xfrm>
          <a:off x="12068810" y="51136550"/>
          <a:ext cx="6915150" cy="12315825"/>
        </a:xfrm>
        <a:prstGeom prst="rect">
          <a:avLst/>
        </a:prstGeom>
        <a:noFill/>
        <a:ln w="9525">
          <a:noFill/>
        </a:ln>
      </xdr:spPr>
    </xdr:pic>
  </etc:cellImage>
  <etc:cellImage>
    <xdr:pic>
      <xdr:nvPicPr>
        <xdr:cNvPr id="159" name="ID_64C969486BCC4682A447D8E8E4F3B642"/>
        <xdr:cNvPicPr>
          <a:picLocks noChangeAspect="1"/>
        </xdr:cNvPicPr>
      </xdr:nvPicPr>
      <xdr:blipFill>
        <a:blip r:embed="rId157"/>
        <a:stretch>
          <a:fillRect/>
        </a:stretch>
      </xdr:blipFill>
      <xdr:spPr>
        <a:xfrm>
          <a:off x="12019280" y="51520090"/>
          <a:ext cx="6267450" cy="18630900"/>
        </a:xfrm>
        <a:prstGeom prst="rect">
          <a:avLst/>
        </a:prstGeom>
        <a:noFill/>
        <a:ln w="9525">
          <a:noFill/>
        </a:ln>
      </xdr:spPr>
    </xdr:pic>
  </etc:cellImage>
  <etc:cellImage>
    <xdr:pic>
      <xdr:nvPicPr>
        <xdr:cNvPr id="160" name="ID_0AD796526DDF45DC8C50170B2FBFABE6"/>
        <xdr:cNvPicPr>
          <a:picLocks noChangeAspect="1"/>
        </xdr:cNvPicPr>
      </xdr:nvPicPr>
      <xdr:blipFill>
        <a:blip r:embed="rId158"/>
        <a:stretch>
          <a:fillRect/>
        </a:stretch>
      </xdr:blipFill>
      <xdr:spPr>
        <a:xfrm>
          <a:off x="12060555" y="51805205"/>
          <a:ext cx="6496050" cy="13277850"/>
        </a:xfrm>
        <a:prstGeom prst="rect">
          <a:avLst/>
        </a:prstGeom>
        <a:noFill/>
        <a:ln w="9525">
          <a:noFill/>
        </a:ln>
      </xdr:spPr>
    </xdr:pic>
  </etc:cellImage>
  <etc:cellImage>
    <xdr:pic>
      <xdr:nvPicPr>
        <xdr:cNvPr id="161" name="ID_30572695780A4766A57C360E70152870"/>
        <xdr:cNvPicPr>
          <a:picLocks noChangeAspect="1"/>
        </xdr:cNvPicPr>
      </xdr:nvPicPr>
      <xdr:blipFill>
        <a:blip r:embed="rId159"/>
        <a:stretch>
          <a:fillRect/>
        </a:stretch>
      </xdr:blipFill>
      <xdr:spPr>
        <a:xfrm>
          <a:off x="12068810" y="52122070"/>
          <a:ext cx="6381750" cy="17087850"/>
        </a:xfrm>
        <a:prstGeom prst="rect">
          <a:avLst/>
        </a:prstGeom>
        <a:noFill/>
        <a:ln w="9525">
          <a:noFill/>
        </a:ln>
      </xdr:spPr>
    </xdr:pic>
  </etc:cellImage>
  <etc:cellImage>
    <xdr:pic>
      <xdr:nvPicPr>
        <xdr:cNvPr id="162" name="ID_52098393142340F9A72B2C770FA028B4"/>
        <xdr:cNvPicPr>
          <a:picLocks noChangeAspect="1"/>
        </xdr:cNvPicPr>
      </xdr:nvPicPr>
      <xdr:blipFill>
        <a:blip r:embed="rId160"/>
        <a:stretch>
          <a:fillRect/>
        </a:stretch>
      </xdr:blipFill>
      <xdr:spPr>
        <a:xfrm>
          <a:off x="12011025" y="52414805"/>
          <a:ext cx="6210300" cy="14077950"/>
        </a:xfrm>
        <a:prstGeom prst="rect">
          <a:avLst/>
        </a:prstGeom>
        <a:noFill/>
        <a:ln w="9525">
          <a:noFill/>
        </a:ln>
      </xdr:spPr>
    </xdr:pic>
  </etc:cellImage>
  <etc:cellImage>
    <xdr:pic>
      <xdr:nvPicPr>
        <xdr:cNvPr id="163" name="ID_033783CFA8CA45FCACFD9AC9E94FD727"/>
        <xdr:cNvPicPr>
          <a:picLocks noChangeAspect="1"/>
        </xdr:cNvPicPr>
      </xdr:nvPicPr>
      <xdr:blipFill>
        <a:blip r:embed="rId161"/>
        <a:stretch>
          <a:fillRect/>
        </a:stretch>
      </xdr:blipFill>
      <xdr:spPr>
        <a:xfrm>
          <a:off x="12169140" y="53500020"/>
          <a:ext cx="6858000" cy="12715875"/>
        </a:xfrm>
        <a:prstGeom prst="rect">
          <a:avLst/>
        </a:prstGeom>
        <a:noFill/>
        <a:ln w="9525">
          <a:noFill/>
        </a:ln>
      </xdr:spPr>
    </xdr:pic>
  </etc:cellImage>
  <etc:cellImage>
    <xdr:pic>
      <xdr:nvPicPr>
        <xdr:cNvPr id="164" name="ID_8E7562A980FC49529DEFD2B6D5865AD6"/>
        <xdr:cNvPicPr>
          <a:picLocks noChangeAspect="1"/>
        </xdr:cNvPicPr>
      </xdr:nvPicPr>
      <xdr:blipFill>
        <a:blip r:embed="rId162"/>
        <a:stretch>
          <a:fillRect/>
        </a:stretch>
      </xdr:blipFill>
      <xdr:spPr>
        <a:xfrm>
          <a:off x="12052300" y="53734335"/>
          <a:ext cx="6962775" cy="14811375"/>
        </a:xfrm>
        <a:prstGeom prst="rect">
          <a:avLst/>
        </a:prstGeom>
        <a:noFill/>
        <a:ln w="9525">
          <a:noFill/>
        </a:ln>
      </xdr:spPr>
    </xdr:pic>
  </etc:cellImage>
  <etc:cellImage>
    <xdr:pic>
      <xdr:nvPicPr>
        <xdr:cNvPr id="165" name="ID_DDE8DEA8DBE047D7B0843A7F2D673CB3"/>
        <xdr:cNvPicPr>
          <a:picLocks noChangeAspect="1"/>
        </xdr:cNvPicPr>
      </xdr:nvPicPr>
      <xdr:blipFill>
        <a:blip r:embed="rId163"/>
        <a:stretch>
          <a:fillRect/>
        </a:stretch>
      </xdr:blipFill>
      <xdr:spPr>
        <a:xfrm>
          <a:off x="12185015" y="54168040"/>
          <a:ext cx="6638925" cy="13173075"/>
        </a:xfrm>
        <a:prstGeom prst="rect">
          <a:avLst/>
        </a:prstGeom>
        <a:noFill/>
        <a:ln w="9525">
          <a:noFill/>
        </a:ln>
      </xdr:spPr>
    </xdr:pic>
  </etc:cellImage>
  <etc:cellImage>
    <xdr:pic>
      <xdr:nvPicPr>
        <xdr:cNvPr id="166" name="ID_DDC66DDE3DB94E058577FE4876E21310"/>
        <xdr:cNvPicPr>
          <a:picLocks noChangeAspect="1"/>
        </xdr:cNvPicPr>
      </xdr:nvPicPr>
      <xdr:blipFill>
        <a:blip r:embed="rId164"/>
        <a:stretch>
          <a:fillRect/>
        </a:stretch>
      </xdr:blipFill>
      <xdr:spPr>
        <a:xfrm>
          <a:off x="12267565" y="54419500"/>
          <a:ext cx="6715125" cy="11401425"/>
        </a:xfrm>
        <a:prstGeom prst="rect">
          <a:avLst/>
        </a:prstGeom>
        <a:noFill/>
        <a:ln w="9525">
          <a:noFill/>
        </a:ln>
      </xdr:spPr>
    </xdr:pic>
  </etc:cellImage>
  <etc:cellImage>
    <xdr:pic>
      <xdr:nvPicPr>
        <xdr:cNvPr id="167" name="ID_F4AE21B3388A44FD9BFF9525550BF4A8"/>
        <xdr:cNvPicPr>
          <a:picLocks noChangeAspect="1"/>
        </xdr:cNvPicPr>
      </xdr:nvPicPr>
      <xdr:blipFill>
        <a:blip r:embed="rId165"/>
        <a:stretch>
          <a:fillRect/>
        </a:stretch>
      </xdr:blipFill>
      <xdr:spPr>
        <a:xfrm>
          <a:off x="12127230" y="54662070"/>
          <a:ext cx="6515100" cy="13011150"/>
        </a:xfrm>
        <a:prstGeom prst="rect">
          <a:avLst/>
        </a:prstGeom>
        <a:noFill/>
        <a:ln w="9525">
          <a:noFill/>
        </a:ln>
      </xdr:spPr>
    </xdr:pic>
  </etc:cellImage>
  <etc:cellImage>
    <xdr:pic>
      <xdr:nvPicPr>
        <xdr:cNvPr id="168" name="ID_F8CA049AAAD343DCA72CA989875DA33D"/>
        <xdr:cNvPicPr>
          <a:picLocks noChangeAspect="1"/>
        </xdr:cNvPicPr>
      </xdr:nvPicPr>
      <xdr:blipFill>
        <a:blip r:embed="rId166"/>
        <a:stretch>
          <a:fillRect/>
        </a:stretch>
      </xdr:blipFill>
      <xdr:spPr>
        <a:xfrm>
          <a:off x="12110720" y="55037355"/>
          <a:ext cx="6134100" cy="14287500"/>
        </a:xfrm>
        <a:prstGeom prst="rect">
          <a:avLst/>
        </a:prstGeom>
        <a:noFill/>
        <a:ln w="9525">
          <a:noFill/>
        </a:ln>
      </xdr:spPr>
    </xdr:pic>
  </etc:cellImage>
  <etc:cellImage>
    <xdr:pic>
      <xdr:nvPicPr>
        <xdr:cNvPr id="169" name="ID_30BD8DE933264728889DBF435A0B637A"/>
        <xdr:cNvPicPr>
          <a:picLocks noChangeAspect="1"/>
        </xdr:cNvPicPr>
      </xdr:nvPicPr>
      <xdr:blipFill>
        <a:blip r:embed="rId167"/>
        <a:stretch>
          <a:fillRect/>
        </a:stretch>
      </xdr:blipFill>
      <xdr:spPr>
        <a:xfrm>
          <a:off x="12085320" y="55354855"/>
          <a:ext cx="6657975" cy="11972925"/>
        </a:xfrm>
        <a:prstGeom prst="rect">
          <a:avLst/>
        </a:prstGeom>
        <a:noFill/>
        <a:ln w="9525">
          <a:noFill/>
        </a:ln>
      </xdr:spPr>
    </xdr:pic>
  </etc:cellImage>
  <etc:cellImage>
    <xdr:pic>
      <xdr:nvPicPr>
        <xdr:cNvPr id="170" name="ID_3584E3174C394780A41E4076E5BD8BB8"/>
        <xdr:cNvPicPr>
          <a:picLocks noChangeAspect="1"/>
        </xdr:cNvPicPr>
      </xdr:nvPicPr>
      <xdr:blipFill>
        <a:blip r:embed="rId168"/>
        <a:stretch>
          <a:fillRect/>
        </a:stretch>
      </xdr:blipFill>
      <xdr:spPr>
        <a:xfrm>
          <a:off x="12052300" y="55664100"/>
          <a:ext cx="6162675" cy="19221450"/>
        </a:xfrm>
        <a:prstGeom prst="rect">
          <a:avLst/>
        </a:prstGeom>
        <a:noFill/>
        <a:ln w="9525">
          <a:noFill/>
        </a:ln>
      </xdr:spPr>
    </xdr:pic>
  </etc:cellImage>
  <etc:cellImage>
    <xdr:pic>
      <xdr:nvPicPr>
        <xdr:cNvPr id="171" name="ID_FEA655C919A24DBFBC6ABDEBDB17ADBB"/>
        <xdr:cNvPicPr>
          <a:picLocks noChangeAspect="1"/>
        </xdr:cNvPicPr>
      </xdr:nvPicPr>
      <xdr:blipFill>
        <a:blip r:embed="rId169"/>
        <a:stretch>
          <a:fillRect/>
        </a:stretch>
      </xdr:blipFill>
      <xdr:spPr>
        <a:xfrm>
          <a:off x="12027535" y="55932705"/>
          <a:ext cx="6677025" cy="18392775"/>
        </a:xfrm>
        <a:prstGeom prst="rect">
          <a:avLst/>
        </a:prstGeom>
        <a:noFill/>
        <a:ln w="9525">
          <a:noFill/>
        </a:ln>
      </xdr:spPr>
    </xdr:pic>
  </etc:cellImage>
  <etc:cellImage>
    <xdr:pic>
      <xdr:nvPicPr>
        <xdr:cNvPr id="172" name="ID_F01B0A3AE14C486C84F909B970FE35EB"/>
        <xdr:cNvPicPr>
          <a:picLocks noChangeAspect="1"/>
        </xdr:cNvPicPr>
      </xdr:nvPicPr>
      <xdr:blipFill>
        <a:blip r:embed="rId170"/>
        <a:stretch>
          <a:fillRect/>
        </a:stretch>
      </xdr:blipFill>
      <xdr:spPr>
        <a:xfrm>
          <a:off x="11994515" y="56216550"/>
          <a:ext cx="6429375" cy="15363825"/>
        </a:xfrm>
        <a:prstGeom prst="rect">
          <a:avLst/>
        </a:prstGeom>
        <a:noFill/>
        <a:ln w="9525">
          <a:noFill/>
        </a:ln>
      </xdr:spPr>
    </xdr:pic>
  </etc:cellImage>
  <etc:cellImage>
    <xdr:pic>
      <xdr:nvPicPr>
        <xdr:cNvPr id="173" name="ID_B0FE0445114F4E91AE1E04B52AE93F64"/>
        <xdr:cNvPicPr>
          <a:picLocks noChangeAspect="1"/>
        </xdr:cNvPicPr>
      </xdr:nvPicPr>
      <xdr:blipFill>
        <a:blip r:embed="rId171"/>
        <a:stretch>
          <a:fillRect/>
        </a:stretch>
      </xdr:blipFill>
      <xdr:spPr>
        <a:xfrm>
          <a:off x="12044680" y="56631840"/>
          <a:ext cx="6686550" cy="14639925"/>
        </a:xfrm>
        <a:prstGeom prst="rect">
          <a:avLst/>
        </a:prstGeom>
        <a:noFill/>
        <a:ln w="9525">
          <a:noFill/>
        </a:ln>
      </xdr:spPr>
    </xdr:pic>
  </etc:cellImage>
  <etc:cellImage>
    <xdr:pic>
      <xdr:nvPicPr>
        <xdr:cNvPr id="174" name="ID_674F5707F7D24CD4BC96C06C21CBA464"/>
        <xdr:cNvPicPr>
          <a:picLocks noChangeAspect="1"/>
        </xdr:cNvPicPr>
      </xdr:nvPicPr>
      <xdr:blipFill>
        <a:blip r:embed="rId172"/>
        <a:stretch>
          <a:fillRect/>
        </a:stretch>
      </xdr:blipFill>
      <xdr:spPr>
        <a:xfrm>
          <a:off x="12019280" y="56884570"/>
          <a:ext cx="6134100" cy="18545175"/>
        </a:xfrm>
        <a:prstGeom prst="rect">
          <a:avLst/>
        </a:prstGeom>
        <a:noFill/>
        <a:ln w="9525">
          <a:noFill/>
        </a:ln>
      </xdr:spPr>
    </xdr:pic>
  </etc:cellImage>
  <etc:cellImage>
    <xdr:pic>
      <xdr:nvPicPr>
        <xdr:cNvPr id="175" name="ID_5FDC2E63138445AE8053A6A0952F1957"/>
        <xdr:cNvPicPr>
          <a:picLocks noChangeAspect="1"/>
        </xdr:cNvPicPr>
      </xdr:nvPicPr>
      <xdr:blipFill>
        <a:blip r:embed="rId173"/>
        <a:stretch>
          <a:fillRect/>
        </a:stretch>
      </xdr:blipFill>
      <xdr:spPr>
        <a:xfrm>
          <a:off x="12069445" y="57310020"/>
          <a:ext cx="6019800" cy="12982575"/>
        </a:xfrm>
        <a:prstGeom prst="rect">
          <a:avLst/>
        </a:prstGeom>
        <a:noFill/>
        <a:ln w="9525">
          <a:noFill/>
        </a:ln>
      </xdr:spPr>
    </xdr:pic>
  </etc:cellImage>
  <etc:cellImage>
    <xdr:pic>
      <xdr:nvPicPr>
        <xdr:cNvPr id="176" name="ID_DEE4539B154149C188FB1B4FA1079CBC"/>
        <xdr:cNvPicPr>
          <a:picLocks noChangeAspect="1"/>
        </xdr:cNvPicPr>
      </xdr:nvPicPr>
      <xdr:blipFill>
        <a:blip r:embed="rId174"/>
        <a:stretch>
          <a:fillRect/>
        </a:stretch>
      </xdr:blipFill>
      <xdr:spPr>
        <a:xfrm>
          <a:off x="12044045" y="57535445"/>
          <a:ext cx="6524625" cy="12353925"/>
        </a:xfrm>
        <a:prstGeom prst="rect">
          <a:avLst/>
        </a:prstGeom>
        <a:noFill/>
        <a:ln w="9525">
          <a:noFill/>
        </a:ln>
      </xdr:spPr>
    </xdr:pic>
  </etc:cellImage>
  <etc:cellImage>
    <xdr:pic>
      <xdr:nvPicPr>
        <xdr:cNvPr id="177" name="ID_4BC8DDB84E1948A98BF1B1958397AC1D"/>
        <xdr:cNvPicPr>
          <a:picLocks noChangeAspect="1"/>
        </xdr:cNvPicPr>
      </xdr:nvPicPr>
      <xdr:blipFill>
        <a:blip r:embed="rId175"/>
        <a:stretch>
          <a:fillRect/>
        </a:stretch>
      </xdr:blipFill>
      <xdr:spPr>
        <a:xfrm>
          <a:off x="12068810" y="57837705"/>
          <a:ext cx="6591300" cy="17630775"/>
        </a:xfrm>
        <a:prstGeom prst="rect">
          <a:avLst/>
        </a:prstGeom>
        <a:noFill/>
        <a:ln w="9525">
          <a:noFill/>
        </a:ln>
      </xdr:spPr>
    </xdr:pic>
  </etc:cellImage>
  <etc:cellImage>
    <xdr:pic>
      <xdr:nvPicPr>
        <xdr:cNvPr id="178" name="ID_2893AE3532354339AD468E92A3B62B15"/>
        <xdr:cNvPicPr>
          <a:picLocks noChangeAspect="1"/>
        </xdr:cNvPicPr>
      </xdr:nvPicPr>
      <xdr:blipFill>
        <a:blip r:embed="rId176"/>
        <a:stretch>
          <a:fillRect/>
        </a:stretch>
      </xdr:blipFill>
      <xdr:spPr>
        <a:xfrm>
          <a:off x="12011660" y="58179335"/>
          <a:ext cx="6829425" cy="13554075"/>
        </a:xfrm>
        <a:prstGeom prst="rect">
          <a:avLst/>
        </a:prstGeom>
        <a:noFill/>
        <a:ln w="9525">
          <a:noFill/>
        </a:ln>
      </xdr:spPr>
    </xdr:pic>
  </etc:cellImage>
  <etc:cellImage>
    <xdr:pic>
      <xdr:nvPicPr>
        <xdr:cNvPr id="179" name="ID_D5BF24F3554A45F98095BF4798AFBBB8"/>
        <xdr:cNvPicPr>
          <a:picLocks noChangeAspect="1"/>
        </xdr:cNvPicPr>
      </xdr:nvPicPr>
      <xdr:blipFill>
        <a:blip r:embed="rId177"/>
        <a:stretch>
          <a:fillRect/>
        </a:stretch>
      </xdr:blipFill>
      <xdr:spPr>
        <a:xfrm>
          <a:off x="12052935" y="58129805"/>
          <a:ext cx="6057900" cy="15087600"/>
        </a:xfrm>
        <a:prstGeom prst="rect">
          <a:avLst/>
        </a:prstGeom>
        <a:noFill/>
        <a:ln w="9525">
          <a:noFill/>
        </a:ln>
      </xdr:spPr>
    </xdr:pic>
  </etc:cellImage>
  <etc:cellImage>
    <xdr:pic>
      <xdr:nvPicPr>
        <xdr:cNvPr id="180" name="ID_3C31164988BE42EE9FF2BD3D96675497"/>
        <xdr:cNvPicPr>
          <a:picLocks noChangeAspect="1"/>
        </xdr:cNvPicPr>
      </xdr:nvPicPr>
      <xdr:blipFill>
        <a:blip r:embed="rId178"/>
        <a:stretch>
          <a:fillRect/>
        </a:stretch>
      </xdr:blipFill>
      <xdr:spPr>
        <a:xfrm>
          <a:off x="12068810" y="58496835"/>
          <a:ext cx="6677025" cy="13220700"/>
        </a:xfrm>
        <a:prstGeom prst="rect">
          <a:avLst/>
        </a:prstGeom>
        <a:noFill/>
        <a:ln w="9525">
          <a:noFill/>
        </a:ln>
      </xdr:spPr>
    </xdr:pic>
  </etc:cellImage>
  <etc:cellImage>
    <xdr:pic>
      <xdr:nvPicPr>
        <xdr:cNvPr id="181" name="ID_41C1BFE7D5294601BA777E7A5A871A00"/>
        <xdr:cNvPicPr>
          <a:picLocks noChangeAspect="1"/>
        </xdr:cNvPicPr>
      </xdr:nvPicPr>
      <xdr:blipFill>
        <a:blip r:embed="rId179"/>
        <a:stretch>
          <a:fillRect/>
        </a:stretch>
      </xdr:blipFill>
      <xdr:spPr>
        <a:xfrm>
          <a:off x="12027535" y="58764805"/>
          <a:ext cx="7010400" cy="12325350"/>
        </a:xfrm>
        <a:prstGeom prst="rect">
          <a:avLst/>
        </a:prstGeom>
        <a:noFill/>
        <a:ln w="9525">
          <a:noFill/>
        </a:ln>
      </xdr:spPr>
    </xdr:pic>
  </etc:cellImage>
  <etc:cellImage>
    <xdr:pic>
      <xdr:nvPicPr>
        <xdr:cNvPr id="182" name="ID_E3B9C5B81B0B4ADC8BE871BD29EE0B0C"/>
        <xdr:cNvPicPr>
          <a:picLocks noChangeAspect="1"/>
        </xdr:cNvPicPr>
      </xdr:nvPicPr>
      <xdr:blipFill>
        <a:blip r:embed="rId180"/>
        <a:stretch>
          <a:fillRect/>
        </a:stretch>
      </xdr:blipFill>
      <xdr:spPr>
        <a:xfrm>
          <a:off x="12019280" y="59082305"/>
          <a:ext cx="6524625" cy="13677900"/>
        </a:xfrm>
        <a:prstGeom prst="rect">
          <a:avLst/>
        </a:prstGeom>
        <a:noFill/>
        <a:ln w="9525">
          <a:noFill/>
        </a:ln>
      </xdr:spPr>
    </xdr:pic>
  </etc:cellImage>
  <etc:cellImage>
    <xdr:pic>
      <xdr:nvPicPr>
        <xdr:cNvPr id="183" name="ID_7BB49A05CDC74B01A3E5FABCC8029ED6"/>
        <xdr:cNvPicPr>
          <a:picLocks noChangeAspect="1"/>
        </xdr:cNvPicPr>
      </xdr:nvPicPr>
      <xdr:blipFill>
        <a:blip r:embed="rId181"/>
        <a:stretch>
          <a:fillRect/>
        </a:stretch>
      </xdr:blipFill>
      <xdr:spPr>
        <a:xfrm>
          <a:off x="12126595" y="59606815"/>
          <a:ext cx="6276975" cy="16297275"/>
        </a:xfrm>
        <a:prstGeom prst="rect">
          <a:avLst/>
        </a:prstGeom>
        <a:noFill/>
        <a:ln w="9525">
          <a:noFill/>
        </a:ln>
      </xdr:spPr>
    </xdr:pic>
  </etc:cellImage>
  <etc:cellImage>
    <xdr:pic>
      <xdr:nvPicPr>
        <xdr:cNvPr id="184" name="ID_607CC8807A2A472B9B93C11D1B22D4F3"/>
        <xdr:cNvPicPr>
          <a:picLocks noChangeAspect="1"/>
        </xdr:cNvPicPr>
      </xdr:nvPicPr>
      <xdr:blipFill>
        <a:blip r:embed="rId182"/>
        <a:stretch>
          <a:fillRect/>
        </a:stretch>
      </xdr:blipFill>
      <xdr:spPr>
        <a:xfrm>
          <a:off x="12094210" y="59792235"/>
          <a:ext cx="6410325" cy="19850100"/>
        </a:xfrm>
        <a:prstGeom prst="rect">
          <a:avLst/>
        </a:prstGeom>
        <a:noFill/>
        <a:ln w="9525">
          <a:noFill/>
        </a:ln>
      </xdr:spPr>
    </xdr:pic>
  </etc:cellImage>
  <etc:cellImage>
    <xdr:pic>
      <xdr:nvPicPr>
        <xdr:cNvPr id="185" name="ID_142556BA1CEE46188F269B387596DDCD"/>
        <xdr:cNvPicPr>
          <a:picLocks noChangeAspect="1"/>
        </xdr:cNvPicPr>
      </xdr:nvPicPr>
      <xdr:blipFill>
        <a:blip r:embed="rId183"/>
        <a:stretch>
          <a:fillRect/>
        </a:stretch>
      </xdr:blipFill>
      <xdr:spPr>
        <a:xfrm>
          <a:off x="12060555" y="60034805"/>
          <a:ext cx="6600825" cy="13839825"/>
        </a:xfrm>
        <a:prstGeom prst="rect">
          <a:avLst/>
        </a:prstGeom>
        <a:noFill/>
        <a:ln w="9525">
          <a:noFill/>
        </a:ln>
      </xdr:spPr>
    </xdr:pic>
  </etc:cellImage>
  <etc:cellImage>
    <xdr:pic>
      <xdr:nvPicPr>
        <xdr:cNvPr id="186" name="ID_4376B00BD122466FB0D096D5729B35C6"/>
        <xdr:cNvPicPr>
          <a:picLocks noChangeAspect="1"/>
        </xdr:cNvPicPr>
      </xdr:nvPicPr>
      <xdr:blipFill>
        <a:blip r:embed="rId184"/>
        <a:stretch>
          <a:fillRect/>
        </a:stretch>
      </xdr:blipFill>
      <xdr:spPr>
        <a:xfrm>
          <a:off x="12011660" y="60393580"/>
          <a:ext cx="7143750" cy="13773150"/>
        </a:xfrm>
        <a:prstGeom prst="rect">
          <a:avLst/>
        </a:prstGeom>
        <a:noFill/>
        <a:ln w="9525">
          <a:noFill/>
        </a:ln>
      </xdr:spPr>
    </xdr:pic>
  </etc:cellImage>
  <etc:cellImage>
    <xdr:pic>
      <xdr:nvPicPr>
        <xdr:cNvPr id="187" name="ID_92783C234C0B4BCA973C4FB61A8C591D"/>
        <xdr:cNvPicPr>
          <a:picLocks noChangeAspect="1"/>
        </xdr:cNvPicPr>
      </xdr:nvPicPr>
      <xdr:blipFill>
        <a:blip r:embed="rId185"/>
        <a:stretch>
          <a:fillRect/>
        </a:stretch>
      </xdr:blipFill>
      <xdr:spPr>
        <a:xfrm>
          <a:off x="12110720" y="60719335"/>
          <a:ext cx="6572250" cy="13144500"/>
        </a:xfrm>
        <a:prstGeom prst="rect">
          <a:avLst/>
        </a:prstGeom>
        <a:noFill/>
        <a:ln w="9525">
          <a:noFill/>
        </a:ln>
      </xdr:spPr>
    </xdr:pic>
  </etc:cellImage>
  <etc:cellImage>
    <xdr:pic>
      <xdr:nvPicPr>
        <xdr:cNvPr id="188" name="ID_11246E187C0B4E9F89D6B69CD111643F"/>
        <xdr:cNvPicPr>
          <a:picLocks noChangeAspect="1"/>
        </xdr:cNvPicPr>
      </xdr:nvPicPr>
      <xdr:blipFill>
        <a:blip r:embed="rId186"/>
        <a:stretch>
          <a:fillRect/>
        </a:stretch>
      </xdr:blipFill>
      <xdr:spPr>
        <a:xfrm>
          <a:off x="12135485" y="61045090"/>
          <a:ext cx="6486525" cy="13430250"/>
        </a:xfrm>
        <a:prstGeom prst="rect">
          <a:avLst/>
        </a:prstGeom>
        <a:noFill/>
        <a:ln w="9525">
          <a:noFill/>
        </a:ln>
      </xdr:spPr>
    </xdr:pic>
  </etc:cellImage>
  <etc:cellImage>
    <xdr:pic>
      <xdr:nvPicPr>
        <xdr:cNvPr id="189" name="ID_4701B06DA3B94321979A5A0B8EC21FE3"/>
        <xdr:cNvPicPr>
          <a:picLocks noChangeAspect="1"/>
        </xdr:cNvPicPr>
      </xdr:nvPicPr>
      <xdr:blipFill>
        <a:blip r:embed="rId187"/>
        <a:stretch>
          <a:fillRect/>
        </a:stretch>
      </xdr:blipFill>
      <xdr:spPr>
        <a:xfrm>
          <a:off x="12110085" y="61379100"/>
          <a:ext cx="5943600" cy="25546050"/>
        </a:xfrm>
        <a:prstGeom prst="rect">
          <a:avLst/>
        </a:prstGeom>
        <a:noFill/>
        <a:ln w="9525">
          <a:noFill/>
        </a:ln>
      </xdr:spPr>
    </xdr:pic>
  </etc:cellImage>
  <etc:cellImage>
    <xdr:pic>
      <xdr:nvPicPr>
        <xdr:cNvPr id="190" name="ID_F96EF93A1CD042388E2AD1E902F64E75"/>
        <xdr:cNvPicPr>
          <a:picLocks noChangeAspect="1"/>
        </xdr:cNvPicPr>
      </xdr:nvPicPr>
      <xdr:blipFill>
        <a:blip r:embed="rId188"/>
        <a:stretch>
          <a:fillRect/>
        </a:stretch>
      </xdr:blipFill>
      <xdr:spPr>
        <a:xfrm>
          <a:off x="12060555" y="61729620"/>
          <a:ext cx="6638925" cy="13068300"/>
        </a:xfrm>
        <a:prstGeom prst="rect">
          <a:avLst/>
        </a:prstGeom>
        <a:noFill/>
        <a:ln w="9525">
          <a:noFill/>
        </a:ln>
      </xdr:spPr>
    </xdr:pic>
  </etc:cellImage>
  <etc:cellImage>
    <xdr:pic>
      <xdr:nvPicPr>
        <xdr:cNvPr id="192" name="ID_0146DE5FA82C4BFD8BDE299F9C7417EF"/>
        <xdr:cNvPicPr>
          <a:picLocks noChangeAspect="1"/>
        </xdr:cNvPicPr>
      </xdr:nvPicPr>
      <xdr:blipFill>
        <a:blip r:embed="rId189"/>
        <a:stretch>
          <a:fillRect/>
        </a:stretch>
      </xdr:blipFill>
      <xdr:spPr>
        <a:xfrm>
          <a:off x="12035790" y="63844170"/>
          <a:ext cx="5924550" cy="15287625"/>
        </a:xfrm>
        <a:prstGeom prst="rect">
          <a:avLst/>
        </a:prstGeom>
        <a:noFill/>
        <a:ln w="9525">
          <a:noFill/>
        </a:ln>
      </xdr:spPr>
    </xdr:pic>
  </etc:cellImage>
  <etc:cellImage>
    <xdr:pic>
      <xdr:nvPicPr>
        <xdr:cNvPr id="193" name="ID_8307465918884F7CA7DEBB860F177C68"/>
        <xdr:cNvPicPr>
          <a:picLocks noChangeAspect="1"/>
        </xdr:cNvPicPr>
      </xdr:nvPicPr>
      <xdr:blipFill>
        <a:blip r:embed="rId190"/>
        <a:stretch>
          <a:fillRect/>
        </a:stretch>
      </xdr:blipFill>
      <xdr:spPr>
        <a:xfrm>
          <a:off x="12127230" y="66092070"/>
          <a:ext cx="6696075" cy="10572750"/>
        </a:xfrm>
        <a:prstGeom prst="rect">
          <a:avLst/>
        </a:prstGeom>
        <a:noFill/>
        <a:ln w="9525">
          <a:noFill/>
        </a:ln>
      </xdr:spPr>
    </xdr:pic>
  </etc:cellImage>
  <etc:cellImage>
    <xdr:pic>
      <xdr:nvPicPr>
        <xdr:cNvPr id="194" name="ID_1621CAD8DC5545D9A20E4605FE60FD8C"/>
        <xdr:cNvPicPr>
          <a:picLocks noChangeAspect="1"/>
        </xdr:cNvPicPr>
      </xdr:nvPicPr>
      <xdr:blipFill>
        <a:blip r:embed="rId191"/>
        <a:stretch>
          <a:fillRect/>
        </a:stretch>
      </xdr:blipFill>
      <xdr:spPr>
        <a:xfrm>
          <a:off x="12483465" y="67837685"/>
          <a:ext cx="6400800" cy="8629650"/>
        </a:xfrm>
        <a:prstGeom prst="rect">
          <a:avLst/>
        </a:prstGeom>
        <a:noFill/>
        <a:ln w="9525">
          <a:noFill/>
        </a:ln>
      </xdr:spPr>
    </xdr:pic>
  </etc:cellImage>
  <etc:cellImage>
    <xdr:pic>
      <xdr:nvPicPr>
        <xdr:cNvPr id="195" name="ID_65F7EFDA60BF41DBBCFEF3741027D4B1"/>
        <xdr:cNvPicPr>
          <a:picLocks noChangeAspect="1"/>
        </xdr:cNvPicPr>
      </xdr:nvPicPr>
      <xdr:blipFill>
        <a:blip r:embed="rId192"/>
        <a:stretch>
          <a:fillRect/>
        </a:stretch>
      </xdr:blipFill>
      <xdr:spPr>
        <a:xfrm>
          <a:off x="12019280" y="68013580"/>
          <a:ext cx="6477000" cy="8867775"/>
        </a:xfrm>
        <a:prstGeom prst="rect">
          <a:avLst/>
        </a:prstGeom>
        <a:noFill/>
        <a:ln w="9525">
          <a:noFill/>
        </a:ln>
      </xdr:spPr>
    </xdr:pic>
  </etc:cellImage>
  <etc:cellImage>
    <xdr:pic>
      <xdr:nvPicPr>
        <xdr:cNvPr id="196" name="ID_4D1625EF781E4C5C8F00E86DE248E2C8"/>
        <xdr:cNvPicPr>
          <a:picLocks noChangeAspect="1"/>
        </xdr:cNvPicPr>
      </xdr:nvPicPr>
      <xdr:blipFill>
        <a:blip r:embed="rId193"/>
        <a:stretch>
          <a:fillRect/>
        </a:stretch>
      </xdr:blipFill>
      <xdr:spPr>
        <a:xfrm>
          <a:off x="12167870" y="68380610"/>
          <a:ext cx="6153150" cy="16973550"/>
        </a:xfrm>
        <a:prstGeom prst="rect">
          <a:avLst/>
        </a:prstGeom>
        <a:noFill/>
        <a:ln w="9525">
          <a:noFill/>
        </a:ln>
      </xdr:spPr>
    </xdr:pic>
  </etc:cellImage>
  <etc:cellImage>
    <xdr:pic>
      <xdr:nvPicPr>
        <xdr:cNvPr id="197" name="ID_F2859D22C19049F3AE2DE00E5719F623"/>
        <xdr:cNvPicPr>
          <a:picLocks noChangeAspect="1"/>
        </xdr:cNvPicPr>
      </xdr:nvPicPr>
      <xdr:blipFill>
        <a:blip r:embed="rId194"/>
        <a:stretch>
          <a:fillRect/>
        </a:stretch>
      </xdr:blipFill>
      <xdr:spPr>
        <a:xfrm>
          <a:off x="12068810" y="68689855"/>
          <a:ext cx="6981825" cy="10125075"/>
        </a:xfrm>
        <a:prstGeom prst="rect">
          <a:avLst/>
        </a:prstGeom>
        <a:noFill/>
        <a:ln w="9525">
          <a:noFill/>
        </a:ln>
      </xdr:spPr>
    </xdr:pic>
  </etc:cellImage>
  <etc:cellImage>
    <xdr:pic>
      <xdr:nvPicPr>
        <xdr:cNvPr id="198" name="ID_9FA0695438EC444E9DFBE9717A568391"/>
        <xdr:cNvPicPr>
          <a:picLocks noChangeAspect="1"/>
        </xdr:cNvPicPr>
      </xdr:nvPicPr>
      <xdr:blipFill>
        <a:blip r:embed="rId195"/>
        <a:stretch>
          <a:fillRect/>
        </a:stretch>
      </xdr:blipFill>
      <xdr:spPr>
        <a:xfrm>
          <a:off x="12143740" y="69659500"/>
          <a:ext cx="7019925" cy="13411200"/>
        </a:xfrm>
        <a:prstGeom prst="rect">
          <a:avLst/>
        </a:prstGeom>
        <a:noFill/>
        <a:ln w="9525">
          <a:noFill/>
        </a:ln>
      </xdr:spPr>
    </xdr:pic>
  </etc:cellImage>
  <etc:cellImage>
    <xdr:pic>
      <xdr:nvPicPr>
        <xdr:cNvPr id="199" name="ID_C03CE263757245ED9C45E9E586BA1C54"/>
        <xdr:cNvPicPr>
          <a:picLocks noChangeAspect="1"/>
        </xdr:cNvPicPr>
      </xdr:nvPicPr>
      <xdr:blipFill>
        <a:blip r:embed="rId196"/>
        <a:stretch>
          <a:fillRect/>
        </a:stretch>
      </xdr:blipFill>
      <xdr:spPr>
        <a:xfrm>
          <a:off x="12028170" y="70587235"/>
          <a:ext cx="5067300" cy="6372225"/>
        </a:xfrm>
        <a:prstGeom prst="rect">
          <a:avLst/>
        </a:prstGeom>
        <a:noFill/>
        <a:ln w="9525">
          <a:noFill/>
        </a:ln>
      </xdr:spPr>
    </xdr:pic>
  </etc:cellImage>
  <etc:cellImage>
    <xdr:pic>
      <xdr:nvPicPr>
        <xdr:cNvPr id="200" name="ID_4D3AD3E828A64EF1BC401888F143280B"/>
        <xdr:cNvPicPr>
          <a:picLocks noChangeAspect="1"/>
        </xdr:cNvPicPr>
      </xdr:nvPicPr>
      <xdr:blipFill>
        <a:blip r:embed="rId197"/>
        <a:stretch>
          <a:fillRect/>
        </a:stretch>
      </xdr:blipFill>
      <xdr:spPr>
        <a:xfrm>
          <a:off x="12093575" y="70879335"/>
          <a:ext cx="6562725" cy="10001250"/>
        </a:xfrm>
        <a:prstGeom prst="rect">
          <a:avLst/>
        </a:prstGeom>
        <a:noFill/>
        <a:ln w="9525">
          <a:noFill/>
        </a:ln>
      </xdr:spPr>
    </xdr:pic>
  </etc:cellImage>
  <etc:cellImage>
    <xdr:pic>
      <xdr:nvPicPr>
        <xdr:cNvPr id="201" name="ID_70F322C7868148B6B56D4BCF99A12F3C"/>
        <xdr:cNvPicPr>
          <a:picLocks noChangeAspect="1"/>
        </xdr:cNvPicPr>
      </xdr:nvPicPr>
      <xdr:blipFill>
        <a:blip r:embed="rId198"/>
        <a:stretch>
          <a:fillRect/>
        </a:stretch>
      </xdr:blipFill>
      <xdr:spPr>
        <a:xfrm>
          <a:off x="12061190" y="71253985"/>
          <a:ext cx="5953125" cy="15382875"/>
        </a:xfrm>
        <a:prstGeom prst="rect">
          <a:avLst/>
        </a:prstGeom>
        <a:noFill/>
        <a:ln w="9525">
          <a:noFill/>
        </a:ln>
      </xdr:spPr>
    </xdr:pic>
  </etc:cellImage>
  <etc:cellImage>
    <xdr:pic>
      <xdr:nvPicPr>
        <xdr:cNvPr id="202" name="ID_3EFF5534C1714A589FF08DB4C529548E"/>
        <xdr:cNvPicPr>
          <a:picLocks noChangeAspect="1"/>
        </xdr:cNvPicPr>
      </xdr:nvPicPr>
      <xdr:blipFill>
        <a:blip r:embed="rId199"/>
        <a:stretch>
          <a:fillRect/>
        </a:stretch>
      </xdr:blipFill>
      <xdr:spPr>
        <a:xfrm>
          <a:off x="11978005" y="72467470"/>
          <a:ext cx="6705600" cy="11210925"/>
        </a:xfrm>
        <a:prstGeom prst="rect">
          <a:avLst/>
        </a:prstGeom>
        <a:noFill/>
        <a:ln w="9525">
          <a:noFill/>
        </a:ln>
      </xdr:spPr>
    </xdr:pic>
  </etc:cellImage>
  <etc:cellImage>
    <xdr:pic>
      <xdr:nvPicPr>
        <xdr:cNvPr id="203" name="ID_2A0022BFCBBA4BFFA220251C61A68122"/>
        <xdr:cNvPicPr>
          <a:picLocks noChangeAspect="1"/>
        </xdr:cNvPicPr>
      </xdr:nvPicPr>
      <xdr:blipFill>
        <a:blip r:embed="rId200"/>
        <a:stretch>
          <a:fillRect/>
        </a:stretch>
      </xdr:blipFill>
      <xdr:spPr>
        <a:xfrm>
          <a:off x="14193520" y="61647070"/>
          <a:ext cx="7077075" cy="4667250"/>
        </a:xfrm>
        <a:prstGeom prst="rect">
          <a:avLst/>
        </a:prstGeom>
        <a:noFill/>
        <a:ln w="9525">
          <a:noFill/>
        </a:ln>
      </xdr:spPr>
    </xdr:pic>
  </etc:cellImage>
  <etc:cellImage>
    <xdr:pic>
      <xdr:nvPicPr>
        <xdr:cNvPr id="204" name="ID_349BFE9718324E3A925638328964DF44"/>
        <xdr:cNvPicPr>
          <a:picLocks noChangeAspect="1"/>
        </xdr:cNvPicPr>
      </xdr:nvPicPr>
      <xdr:blipFill>
        <a:blip r:embed="rId201"/>
        <a:stretch>
          <a:fillRect/>
        </a:stretch>
      </xdr:blipFill>
      <xdr:spPr>
        <a:xfrm>
          <a:off x="14151610" y="61964570"/>
          <a:ext cx="6562725" cy="4286250"/>
        </a:xfrm>
        <a:prstGeom prst="rect">
          <a:avLst/>
        </a:prstGeom>
        <a:noFill/>
        <a:ln w="9525">
          <a:noFill/>
        </a:ln>
      </xdr:spPr>
    </xdr:pic>
  </etc:cellImage>
  <etc:cellImage>
    <xdr:pic>
      <xdr:nvPicPr>
        <xdr:cNvPr id="205" name="ID_DC5F0605B0B648228790A8B302F15B57"/>
        <xdr:cNvPicPr>
          <a:picLocks noChangeAspect="1"/>
        </xdr:cNvPicPr>
      </xdr:nvPicPr>
      <xdr:blipFill>
        <a:blip r:embed="rId202"/>
        <a:stretch>
          <a:fillRect/>
        </a:stretch>
      </xdr:blipFill>
      <xdr:spPr>
        <a:xfrm>
          <a:off x="14218285" y="63844170"/>
          <a:ext cx="6381750" cy="3305175"/>
        </a:xfrm>
        <a:prstGeom prst="rect">
          <a:avLst/>
        </a:prstGeom>
        <a:noFill/>
        <a:ln w="9525">
          <a:noFill/>
        </a:ln>
      </xdr:spPr>
    </xdr:pic>
  </etc:cellImage>
  <etc:cellImage>
    <xdr:pic>
      <xdr:nvPicPr>
        <xdr:cNvPr id="206" name="ID_3EC8AA0FC58C4529AF2CDF7AC61B7A40"/>
        <xdr:cNvPicPr>
          <a:picLocks noChangeAspect="1"/>
        </xdr:cNvPicPr>
      </xdr:nvPicPr>
      <xdr:blipFill>
        <a:blip r:embed="rId203"/>
        <a:stretch>
          <a:fillRect/>
        </a:stretch>
      </xdr:blipFill>
      <xdr:spPr>
        <a:xfrm>
          <a:off x="14159865" y="30523815"/>
          <a:ext cx="6800850" cy="5495925"/>
        </a:xfrm>
        <a:prstGeom prst="rect">
          <a:avLst/>
        </a:prstGeom>
        <a:noFill/>
        <a:ln w="9525">
          <a:noFill/>
        </a:ln>
      </xdr:spPr>
    </xdr:pic>
  </etc:cellImage>
  <etc:cellImage>
    <xdr:pic>
      <xdr:nvPicPr>
        <xdr:cNvPr id="207" name="ID_FA91BF84958B4F26B9426F2CC66A6D9A"/>
        <xdr:cNvPicPr>
          <a:picLocks noChangeAspect="1"/>
        </xdr:cNvPicPr>
      </xdr:nvPicPr>
      <xdr:blipFill>
        <a:blip r:embed="rId204"/>
        <a:stretch>
          <a:fillRect/>
        </a:stretch>
      </xdr:blipFill>
      <xdr:spPr>
        <a:xfrm>
          <a:off x="14177010" y="3552825"/>
          <a:ext cx="7115175" cy="6838950"/>
        </a:xfrm>
        <a:prstGeom prst="rect">
          <a:avLst/>
        </a:prstGeom>
        <a:noFill/>
        <a:ln w="9525">
          <a:noFill/>
        </a:ln>
      </xdr:spPr>
    </xdr:pic>
  </etc:cellImage>
  <etc:cellImage>
    <xdr:pic>
      <xdr:nvPicPr>
        <xdr:cNvPr id="208" name="ID_DB85E2FA9A60464C835D59C41A5B4924"/>
        <xdr:cNvPicPr>
          <a:picLocks noChangeAspect="1"/>
        </xdr:cNvPicPr>
      </xdr:nvPicPr>
      <xdr:blipFill>
        <a:blip r:embed="rId205"/>
        <a:stretch>
          <a:fillRect/>
        </a:stretch>
      </xdr:blipFill>
      <xdr:spPr>
        <a:xfrm>
          <a:off x="13719175" y="19100800"/>
          <a:ext cx="6267450" cy="31337250"/>
        </a:xfrm>
        <a:prstGeom prst="rect">
          <a:avLst/>
        </a:prstGeom>
        <a:noFill/>
        <a:ln w="9525">
          <a:noFill/>
        </a:ln>
      </xdr:spPr>
    </xdr:pic>
  </etc:cellImage>
  <etc:cellImage>
    <xdr:pic>
      <xdr:nvPicPr>
        <xdr:cNvPr id="209" name="ID_8484ECC8E30F4C69AEBD910838D811D4"/>
        <xdr:cNvPicPr>
          <a:picLocks noChangeAspect="1"/>
        </xdr:cNvPicPr>
      </xdr:nvPicPr>
      <xdr:blipFill>
        <a:blip r:embed="rId206"/>
        <a:stretch>
          <a:fillRect/>
        </a:stretch>
      </xdr:blipFill>
      <xdr:spPr>
        <a:xfrm>
          <a:off x="13719175" y="22612350"/>
          <a:ext cx="6238875" cy="7905750"/>
        </a:xfrm>
        <a:prstGeom prst="rect">
          <a:avLst/>
        </a:prstGeom>
        <a:noFill/>
        <a:ln w="9525">
          <a:noFill/>
        </a:ln>
      </xdr:spPr>
    </xdr:pic>
  </etc:cellImage>
  <etc:cellImage>
    <xdr:pic>
      <xdr:nvPicPr>
        <xdr:cNvPr id="210" name="ID_27441D9C908A4C0CB6B9DA3C4E845D8C"/>
        <xdr:cNvPicPr>
          <a:picLocks noChangeAspect="1"/>
        </xdr:cNvPicPr>
      </xdr:nvPicPr>
      <xdr:blipFill>
        <a:blip r:embed="rId207"/>
        <a:stretch>
          <a:fillRect/>
        </a:stretch>
      </xdr:blipFill>
      <xdr:spPr>
        <a:xfrm>
          <a:off x="13766800" y="13423900"/>
          <a:ext cx="6448425" cy="14697075"/>
        </a:xfrm>
        <a:prstGeom prst="rect">
          <a:avLst/>
        </a:prstGeom>
        <a:noFill/>
        <a:ln w="9525">
          <a:noFill/>
        </a:ln>
      </xdr:spPr>
    </xdr:pic>
  </etc:cellImage>
  <etc:cellImage>
    <xdr:pic>
      <xdr:nvPicPr>
        <xdr:cNvPr id="211" name="ID_A83495969C84493A995A7DBCC1B77610"/>
        <xdr:cNvPicPr>
          <a:picLocks noChangeAspect="1"/>
        </xdr:cNvPicPr>
      </xdr:nvPicPr>
      <xdr:blipFill>
        <a:blip r:embed="rId208"/>
        <a:stretch>
          <a:fillRect/>
        </a:stretch>
      </xdr:blipFill>
      <xdr:spPr>
        <a:xfrm>
          <a:off x="13681075" y="14020800"/>
          <a:ext cx="6210300" cy="13192125"/>
        </a:xfrm>
        <a:prstGeom prst="rect">
          <a:avLst/>
        </a:prstGeom>
        <a:noFill/>
        <a:ln w="9525">
          <a:noFill/>
        </a:ln>
      </xdr:spPr>
    </xdr:pic>
  </etc:cellImage>
  <etc:cellImage>
    <xdr:pic>
      <xdr:nvPicPr>
        <xdr:cNvPr id="212" name="ID_A325B9DD4FEA4D3A94D25B6A5BE33ABA"/>
        <xdr:cNvPicPr>
          <a:picLocks noChangeAspect="1"/>
        </xdr:cNvPicPr>
      </xdr:nvPicPr>
      <xdr:blipFill>
        <a:blip r:embed="rId209"/>
        <a:stretch>
          <a:fillRect/>
        </a:stretch>
      </xdr:blipFill>
      <xdr:spPr>
        <a:xfrm>
          <a:off x="13776325" y="14722475"/>
          <a:ext cx="6353175" cy="20297775"/>
        </a:xfrm>
        <a:prstGeom prst="rect">
          <a:avLst/>
        </a:prstGeom>
        <a:noFill/>
        <a:ln w="9525">
          <a:noFill/>
        </a:ln>
      </xdr:spPr>
    </xdr:pic>
  </etc:cellImage>
  <etc:cellImage>
    <xdr:pic>
      <xdr:nvPicPr>
        <xdr:cNvPr id="213" name="ID_76A065DCEC694E668CAFA0F523C99894"/>
        <xdr:cNvPicPr>
          <a:picLocks noChangeAspect="1"/>
        </xdr:cNvPicPr>
      </xdr:nvPicPr>
      <xdr:blipFill>
        <a:blip r:embed="rId210"/>
        <a:stretch>
          <a:fillRect/>
        </a:stretch>
      </xdr:blipFill>
      <xdr:spPr>
        <a:xfrm>
          <a:off x="13766800" y="14992350"/>
          <a:ext cx="5791200" cy="28775025"/>
        </a:xfrm>
        <a:prstGeom prst="rect">
          <a:avLst/>
        </a:prstGeom>
        <a:noFill/>
        <a:ln w="9525">
          <a:noFill/>
        </a:ln>
      </xdr:spPr>
    </xdr:pic>
  </etc:cellImage>
  <etc:cellImage>
    <xdr:pic>
      <xdr:nvPicPr>
        <xdr:cNvPr id="214" name="ID_1BD418D7D0E84082888D5774038A3957"/>
        <xdr:cNvPicPr>
          <a:picLocks noChangeAspect="1"/>
        </xdr:cNvPicPr>
      </xdr:nvPicPr>
      <xdr:blipFill>
        <a:blip r:embed="rId211"/>
        <a:stretch>
          <a:fillRect/>
        </a:stretch>
      </xdr:blipFill>
      <xdr:spPr>
        <a:xfrm>
          <a:off x="13671550" y="15319375"/>
          <a:ext cx="6181725" cy="20888325"/>
        </a:xfrm>
        <a:prstGeom prst="rect">
          <a:avLst/>
        </a:prstGeom>
        <a:noFill/>
        <a:ln w="9525">
          <a:noFill/>
        </a:ln>
      </xdr:spPr>
    </xdr:pic>
  </etc:cellImage>
  <etc:cellImage>
    <xdr:pic>
      <xdr:nvPicPr>
        <xdr:cNvPr id="215" name="ID_029676B4235C44009BF71A153E331C12"/>
        <xdr:cNvPicPr>
          <a:picLocks noChangeAspect="1"/>
        </xdr:cNvPicPr>
      </xdr:nvPicPr>
      <xdr:blipFill>
        <a:blip r:embed="rId212"/>
        <a:stretch>
          <a:fillRect/>
        </a:stretch>
      </xdr:blipFill>
      <xdr:spPr>
        <a:xfrm>
          <a:off x="13719175" y="15608300"/>
          <a:ext cx="6000750" cy="14106525"/>
        </a:xfrm>
        <a:prstGeom prst="rect">
          <a:avLst/>
        </a:prstGeom>
        <a:noFill/>
        <a:ln w="9525">
          <a:noFill/>
        </a:ln>
      </xdr:spPr>
    </xdr:pic>
  </etc:cellImage>
  <etc:cellImage>
    <xdr:pic>
      <xdr:nvPicPr>
        <xdr:cNvPr id="216" name="ID_0776A6E6E220435EABE24B5F7063FDF6"/>
        <xdr:cNvPicPr>
          <a:picLocks noChangeAspect="1"/>
        </xdr:cNvPicPr>
      </xdr:nvPicPr>
      <xdr:blipFill>
        <a:blip r:embed="rId213"/>
        <a:stretch>
          <a:fillRect/>
        </a:stretch>
      </xdr:blipFill>
      <xdr:spPr>
        <a:xfrm>
          <a:off x="13833475" y="16414750"/>
          <a:ext cx="6353175" cy="20574000"/>
        </a:xfrm>
        <a:prstGeom prst="rect">
          <a:avLst/>
        </a:prstGeom>
        <a:noFill/>
        <a:ln w="9525">
          <a:noFill/>
        </a:ln>
      </xdr:spPr>
    </xdr:pic>
  </etc:cellImage>
  <etc:cellImage>
    <xdr:pic>
      <xdr:nvPicPr>
        <xdr:cNvPr id="217" name="ID_AA6ECFE766B74F27814387F92FC3287A"/>
        <xdr:cNvPicPr>
          <a:picLocks noChangeAspect="1"/>
        </xdr:cNvPicPr>
      </xdr:nvPicPr>
      <xdr:blipFill>
        <a:blip r:embed="rId214"/>
        <a:stretch>
          <a:fillRect/>
        </a:stretch>
      </xdr:blipFill>
      <xdr:spPr>
        <a:xfrm>
          <a:off x="13700125" y="16859250"/>
          <a:ext cx="6229350" cy="12115800"/>
        </a:xfrm>
        <a:prstGeom prst="rect">
          <a:avLst/>
        </a:prstGeom>
        <a:noFill/>
        <a:ln w="9525">
          <a:noFill/>
        </a:ln>
      </xdr:spPr>
    </xdr:pic>
  </etc:cellImage>
  <etc:cellImage>
    <xdr:pic>
      <xdr:nvPicPr>
        <xdr:cNvPr id="218" name="ID_8C1F65DAE6D84D6B8999BC3FA032A46E"/>
        <xdr:cNvPicPr>
          <a:picLocks noChangeAspect="1"/>
        </xdr:cNvPicPr>
      </xdr:nvPicPr>
      <xdr:blipFill>
        <a:blip r:embed="rId215"/>
        <a:stretch>
          <a:fillRect/>
        </a:stretch>
      </xdr:blipFill>
      <xdr:spPr>
        <a:xfrm>
          <a:off x="13642975" y="17214850"/>
          <a:ext cx="5943600" cy="24107775"/>
        </a:xfrm>
        <a:prstGeom prst="rect">
          <a:avLst/>
        </a:prstGeom>
        <a:noFill/>
        <a:ln w="9525">
          <a:noFill/>
        </a:ln>
      </xdr:spPr>
    </xdr:pic>
  </etc:cellImage>
  <etc:cellImage>
    <xdr:pic>
      <xdr:nvPicPr>
        <xdr:cNvPr id="219" name="ID_3DB81A916BE647989616AA23D561E9E1"/>
        <xdr:cNvPicPr>
          <a:picLocks noChangeAspect="1"/>
        </xdr:cNvPicPr>
      </xdr:nvPicPr>
      <xdr:blipFill>
        <a:blip r:embed="rId216"/>
        <a:stretch>
          <a:fillRect/>
        </a:stretch>
      </xdr:blipFill>
      <xdr:spPr>
        <a:xfrm>
          <a:off x="13785850" y="17608550"/>
          <a:ext cx="6257925" cy="22983825"/>
        </a:xfrm>
        <a:prstGeom prst="rect">
          <a:avLst/>
        </a:prstGeom>
        <a:noFill/>
        <a:ln w="9525">
          <a:noFill/>
        </a:ln>
      </xdr:spPr>
    </xdr:pic>
  </etc:cellImage>
  <etc:cellImage>
    <xdr:pic>
      <xdr:nvPicPr>
        <xdr:cNvPr id="220" name="ID_4F6BA8D29690476BA5A50B0DBC80B255"/>
        <xdr:cNvPicPr>
          <a:picLocks noChangeAspect="1"/>
        </xdr:cNvPicPr>
      </xdr:nvPicPr>
      <xdr:blipFill>
        <a:blip r:embed="rId217"/>
        <a:stretch>
          <a:fillRect/>
        </a:stretch>
      </xdr:blipFill>
      <xdr:spPr>
        <a:xfrm>
          <a:off x="13681075" y="17878425"/>
          <a:ext cx="6248400" cy="25222200"/>
        </a:xfrm>
        <a:prstGeom prst="rect">
          <a:avLst/>
        </a:prstGeom>
        <a:noFill/>
        <a:ln w="9525">
          <a:noFill/>
        </a:ln>
      </xdr:spPr>
    </xdr:pic>
  </etc:cellImage>
  <etc:cellImage>
    <xdr:pic>
      <xdr:nvPicPr>
        <xdr:cNvPr id="221" name="ID_9E52E2ED2AF149B1BFEC95F8F792BC00"/>
        <xdr:cNvPicPr>
          <a:picLocks noChangeAspect="1"/>
        </xdr:cNvPicPr>
      </xdr:nvPicPr>
      <xdr:blipFill>
        <a:blip r:embed="rId218"/>
        <a:stretch>
          <a:fillRect/>
        </a:stretch>
      </xdr:blipFill>
      <xdr:spPr>
        <a:xfrm>
          <a:off x="13728700" y="18138775"/>
          <a:ext cx="6324600" cy="21859875"/>
        </a:xfrm>
        <a:prstGeom prst="rect">
          <a:avLst/>
        </a:prstGeom>
        <a:noFill/>
        <a:ln w="9525">
          <a:noFill/>
        </a:ln>
      </xdr:spPr>
    </xdr:pic>
  </etc:cellImage>
  <etc:cellImage>
    <xdr:pic>
      <xdr:nvPicPr>
        <xdr:cNvPr id="222" name="ID_70BB1221A32049BEBA7E8BD26698C35A"/>
        <xdr:cNvPicPr>
          <a:picLocks noChangeAspect="1"/>
        </xdr:cNvPicPr>
      </xdr:nvPicPr>
      <xdr:blipFill>
        <a:blip r:embed="rId219"/>
        <a:stretch>
          <a:fillRect/>
        </a:stretch>
      </xdr:blipFill>
      <xdr:spPr>
        <a:xfrm>
          <a:off x="13709650" y="18503900"/>
          <a:ext cx="6248400" cy="25574625"/>
        </a:xfrm>
        <a:prstGeom prst="rect">
          <a:avLst/>
        </a:prstGeom>
        <a:noFill/>
        <a:ln w="9525">
          <a:noFill/>
        </a:ln>
      </xdr:spPr>
    </xdr:pic>
  </etc:cellImage>
  <etc:cellImage>
    <xdr:pic>
      <xdr:nvPicPr>
        <xdr:cNvPr id="223" name="ID_78531427A89E430BA7B509BA0D58B90A"/>
        <xdr:cNvPicPr>
          <a:picLocks noChangeAspect="1"/>
        </xdr:cNvPicPr>
      </xdr:nvPicPr>
      <xdr:blipFill>
        <a:blip r:embed="rId220"/>
        <a:stretch>
          <a:fillRect/>
        </a:stretch>
      </xdr:blipFill>
      <xdr:spPr>
        <a:xfrm>
          <a:off x="13681075" y="18849975"/>
          <a:ext cx="6210300" cy="25555575"/>
        </a:xfrm>
        <a:prstGeom prst="rect">
          <a:avLst/>
        </a:prstGeom>
        <a:noFill/>
        <a:ln w="9525">
          <a:noFill/>
        </a:ln>
      </xdr:spPr>
    </xdr:pic>
  </etc:cellImage>
  <etc:cellImage>
    <xdr:pic>
      <xdr:nvPicPr>
        <xdr:cNvPr id="224" name="ID_792C0FC0E37A47B99D869D335307085F"/>
        <xdr:cNvPicPr>
          <a:picLocks noChangeAspect="1"/>
        </xdr:cNvPicPr>
      </xdr:nvPicPr>
      <xdr:blipFill>
        <a:blip r:embed="rId221"/>
        <a:stretch>
          <a:fillRect/>
        </a:stretch>
      </xdr:blipFill>
      <xdr:spPr>
        <a:xfrm>
          <a:off x="13776325" y="19446875"/>
          <a:ext cx="6191250" cy="10953750"/>
        </a:xfrm>
        <a:prstGeom prst="rect">
          <a:avLst/>
        </a:prstGeom>
        <a:noFill/>
        <a:ln w="9525">
          <a:noFill/>
        </a:ln>
      </xdr:spPr>
    </xdr:pic>
  </etc:cellImage>
  <etc:cellImage>
    <xdr:pic>
      <xdr:nvPicPr>
        <xdr:cNvPr id="225" name="ID_D2B88AD277FD40BF99B3CB8526B1CAE5"/>
        <xdr:cNvPicPr>
          <a:picLocks noChangeAspect="1"/>
        </xdr:cNvPicPr>
      </xdr:nvPicPr>
      <xdr:blipFill>
        <a:blip r:embed="rId222"/>
        <a:stretch>
          <a:fillRect/>
        </a:stretch>
      </xdr:blipFill>
      <xdr:spPr>
        <a:xfrm>
          <a:off x="13671550" y="19764375"/>
          <a:ext cx="6448425" cy="22812375"/>
        </a:xfrm>
        <a:prstGeom prst="rect">
          <a:avLst/>
        </a:prstGeom>
        <a:noFill/>
        <a:ln w="9525">
          <a:noFill/>
        </a:ln>
      </xdr:spPr>
    </xdr:pic>
  </etc:cellImage>
  <etc:cellImage>
    <xdr:pic>
      <xdr:nvPicPr>
        <xdr:cNvPr id="226" name="ID_EFDB4848EEC0467E925C69325CD476C5"/>
        <xdr:cNvPicPr>
          <a:picLocks noChangeAspect="1"/>
        </xdr:cNvPicPr>
      </xdr:nvPicPr>
      <xdr:blipFill>
        <a:blip r:embed="rId223"/>
        <a:stretch>
          <a:fillRect/>
        </a:stretch>
      </xdr:blipFill>
      <xdr:spPr>
        <a:xfrm>
          <a:off x="13709650" y="20100925"/>
          <a:ext cx="6124575" cy="23812500"/>
        </a:xfrm>
        <a:prstGeom prst="rect">
          <a:avLst/>
        </a:prstGeom>
        <a:noFill/>
        <a:ln w="9525">
          <a:noFill/>
        </a:ln>
      </xdr:spPr>
    </xdr:pic>
  </etc:cellImage>
  <etc:cellImage>
    <xdr:pic>
      <xdr:nvPicPr>
        <xdr:cNvPr id="227" name="ID_8EBB7DD70A294DC4A5BB6B96D3978A20"/>
        <xdr:cNvPicPr>
          <a:picLocks noChangeAspect="1"/>
        </xdr:cNvPicPr>
      </xdr:nvPicPr>
      <xdr:blipFill>
        <a:blip r:embed="rId224"/>
        <a:stretch>
          <a:fillRect/>
        </a:stretch>
      </xdr:blipFill>
      <xdr:spPr>
        <a:xfrm>
          <a:off x="13757275" y="21196300"/>
          <a:ext cx="6296025" cy="24574500"/>
        </a:xfrm>
        <a:prstGeom prst="rect">
          <a:avLst/>
        </a:prstGeom>
        <a:noFill/>
        <a:ln w="9525">
          <a:noFill/>
        </a:ln>
      </xdr:spPr>
    </xdr:pic>
  </etc:cellImage>
  <etc:cellImage>
    <xdr:pic>
      <xdr:nvPicPr>
        <xdr:cNvPr id="228" name="ID_C29F9D9F79E64F3AAAE7D03688DE2AE0"/>
        <xdr:cNvPicPr>
          <a:picLocks noChangeAspect="1"/>
        </xdr:cNvPicPr>
      </xdr:nvPicPr>
      <xdr:blipFill>
        <a:blip r:embed="rId225"/>
        <a:stretch>
          <a:fillRect/>
        </a:stretch>
      </xdr:blipFill>
      <xdr:spPr>
        <a:xfrm>
          <a:off x="13833475" y="21669375"/>
          <a:ext cx="6257925" cy="13944600"/>
        </a:xfrm>
        <a:prstGeom prst="rect">
          <a:avLst/>
        </a:prstGeom>
        <a:noFill/>
        <a:ln w="9525">
          <a:noFill/>
        </a:ln>
      </xdr:spPr>
    </xdr:pic>
  </etc:cellImage>
  <etc:cellImage>
    <xdr:pic>
      <xdr:nvPicPr>
        <xdr:cNvPr id="230" name="ID_0E0E59DAD89E4EC1BFB3E8887E916292"/>
        <xdr:cNvPicPr>
          <a:picLocks noChangeAspect="1"/>
        </xdr:cNvPicPr>
      </xdr:nvPicPr>
      <xdr:blipFill>
        <a:blip r:embed="rId226"/>
        <a:stretch>
          <a:fillRect/>
        </a:stretch>
      </xdr:blipFill>
      <xdr:spPr>
        <a:xfrm>
          <a:off x="13728700" y="23015575"/>
          <a:ext cx="6534150" cy="21326475"/>
        </a:xfrm>
        <a:prstGeom prst="rect">
          <a:avLst/>
        </a:prstGeom>
        <a:noFill/>
        <a:ln w="9525">
          <a:noFill/>
        </a:ln>
      </xdr:spPr>
    </xdr:pic>
  </etc:cellImage>
  <etc:cellImage>
    <xdr:pic>
      <xdr:nvPicPr>
        <xdr:cNvPr id="231" name="ID_20641EE5BEE243A5AFAC0AFA6DE84A6D"/>
        <xdr:cNvPicPr>
          <a:picLocks noChangeAspect="1"/>
        </xdr:cNvPicPr>
      </xdr:nvPicPr>
      <xdr:blipFill>
        <a:blip r:embed="rId227"/>
        <a:stretch>
          <a:fillRect/>
        </a:stretch>
      </xdr:blipFill>
      <xdr:spPr>
        <a:xfrm>
          <a:off x="13671550" y="23564850"/>
          <a:ext cx="6200775" cy="14058900"/>
        </a:xfrm>
        <a:prstGeom prst="rect">
          <a:avLst/>
        </a:prstGeom>
        <a:noFill/>
        <a:ln w="9525">
          <a:noFill/>
        </a:ln>
      </xdr:spPr>
    </xdr:pic>
  </etc:cellImage>
  <etc:cellImage>
    <xdr:pic>
      <xdr:nvPicPr>
        <xdr:cNvPr id="128" name="ID_940DBDCFE9D749B697026715F1F5FD9A"/>
        <xdr:cNvPicPr>
          <a:picLocks noChangeAspect="1"/>
        </xdr:cNvPicPr>
      </xdr:nvPicPr>
      <xdr:blipFill>
        <a:blip r:embed="rId228"/>
        <a:stretch>
          <a:fillRect/>
        </a:stretch>
      </xdr:blipFill>
      <xdr:spPr>
        <a:xfrm>
          <a:off x="17966690" y="1680210"/>
          <a:ext cx="6238875" cy="24784050"/>
        </a:xfrm>
        <a:prstGeom prst="rect">
          <a:avLst/>
        </a:prstGeom>
        <a:noFill/>
        <a:ln w="9525">
          <a:noFill/>
        </a:ln>
      </xdr:spPr>
    </xdr:pic>
  </etc:cellImage>
  <etc:cellImage>
    <xdr:pic>
      <xdr:nvPicPr>
        <xdr:cNvPr id="229" name="ID_2C0C1BE7133D4821A52581B1766B40CB"/>
        <xdr:cNvPicPr>
          <a:picLocks noChangeAspect="1"/>
        </xdr:cNvPicPr>
      </xdr:nvPicPr>
      <xdr:blipFill>
        <a:blip r:embed="rId229"/>
        <a:stretch>
          <a:fillRect/>
        </a:stretch>
      </xdr:blipFill>
      <xdr:spPr>
        <a:xfrm>
          <a:off x="17877155" y="1931670"/>
          <a:ext cx="6534150" cy="12401550"/>
        </a:xfrm>
        <a:prstGeom prst="rect">
          <a:avLst/>
        </a:prstGeom>
        <a:noFill/>
        <a:ln w="9525">
          <a:noFill/>
        </a:ln>
      </xdr:spPr>
    </xdr:pic>
  </etc:cellImage>
  <etc:cellImage>
    <xdr:pic>
      <xdr:nvPicPr>
        <xdr:cNvPr id="232" name="ID_169911E1CD09407EAAC9811A2D478BDF"/>
        <xdr:cNvPicPr>
          <a:picLocks noChangeAspect="1"/>
        </xdr:cNvPicPr>
      </xdr:nvPicPr>
      <xdr:blipFill>
        <a:blip r:embed="rId230"/>
        <a:stretch>
          <a:fillRect/>
        </a:stretch>
      </xdr:blipFill>
      <xdr:spPr>
        <a:xfrm>
          <a:off x="17888585" y="2316480"/>
          <a:ext cx="6905625" cy="21583650"/>
        </a:xfrm>
        <a:prstGeom prst="rect">
          <a:avLst/>
        </a:prstGeom>
        <a:noFill/>
        <a:ln w="9525">
          <a:noFill/>
        </a:ln>
      </xdr:spPr>
    </xdr:pic>
  </etc:cellImage>
</etc:cellImages>
</file>

<file path=xl/sharedStrings.xml><?xml version="1.0" encoding="utf-8"?>
<sst xmlns="http://schemas.openxmlformats.org/spreadsheetml/2006/main" count="12867" uniqueCount="6686">
  <si>
    <t>id</t>
  </si>
  <si>
    <t>tenderid</t>
  </si>
  <si>
    <t>项目编号</t>
  </si>
  <si>
    <t>项目名称</t>
  </si>
  <si>
    <t>参数抽取类型</t>
  </si>
  <si>
    <t>project_type</t>
  </si>
  <si>
    <t>工程分类</t>
  </si>
  <si>
    <t>预算</t>
  </si>
  <si>
    <t>招标公告网址</t>
  </si>
  <si>
    <t>企业资质</t>
  </si>
  <si>
    <t>企业资质等级</t>
  </si>
  <si>
    <t>人员资质</t>
  </si>
  <si>
    <t>人员资质等级</t>
  </si>
  <si>
    <t>备注</t>
  </si>
  <si>
    <t>投标单位数量</t>
  </si>
  <si>
    <t>开标网址</t>
  </si>
  <si>
    <t>开标时间</t>
  </si>
  <si>
    <t>参数抽取网址</t>
  </si>
  <si>
    <t>中标公告网址</t>
  </si>
  <si>
    <t>是否联合体</t>
  </si>
  <si>
    <t>均值</t>
  </si>
  <si>
    <t>中标金额</t>
  </si>
  <si>
    <t>下浮率</t>
  </si>
  <si>
    <t>评标办法</t>
  </si>
  <si>
    <t>取值范围</t>
  </si>
  <si>
    <t>类型</t>
  </si>
  <si>
    <t>k1</t>
  </si>
  <si>
    <t>k2</t>
  </si>
  <si>
    <t>抽取下浮率</t>
  </si>
  <si>
    <t>浮动系数</t>
  </si>
  <si>
    <t>权重系数</t>
  </si>
  <si>
    <t>k</t>
  </si>
  <si>
    <t>i</t>
  </si>
  <si>
    <t>调整系数</t>
  </si>
  <si>
    <t>B计算方案</t>
  </si>
  <si>
    <t>r</t>
  </si>
  <si>
    <t>未查询到数据</t>
  </si>
  <si>
    <t>49977B98-2123-40D0-8954-71E2F41A904C</t>
  </si>
  <si>
    <t>56B06CCD-4563-4B2B-8ECB-A1ED8DBB7265</t>
  </si>
  <si>
    <t>A3301270160506865001221</t>
  </si>
  <si>
    <t>汾口园区干路三道路工程及管道工程</t>
  </si>
  <si>
    <t>施工项目</t>
  </si>
  <si>
    <t>市政公用</t>
  </si>
  <si>
    <t>https://ggzy.hzctc.hangzhou.gov.cn/AfficheShow/Home?AfficheID=025862e0-2df1-4eb7-a8c6-8f88d2ec1e34&amp;IsInner=0&amp;IsHistory=&amp;ModuleID=22</t>
  </si>
  <si>
    <t>具备 施工总承包企业市政公用工程(新) 三级</t>
  </si>
  <si>
    <t>具备 市政公用工程 二级</t>
  </si>
  <si>
    <t/>
  </si>
  <si>
    <t>https://ggzy.hzctc.hangzhou.gov.cn/OpenBidRecord/Index?id=49977B98-2123-40D0-8954-71E2F41A904C&amp;tenderID=56B06CCD-4563-4B2B-8ECB-A1ED8DBB7265&amp;ModuleID=486</t>
  </si>
  <si>
    <t>https://ggzy.hzctc.hangzhou.gov.cn/OpenBidRecord/OpenParamInfo?openRecordListID=49977B98-2123-40D0-8954-71E2F41A904C</t>
  </si>
  <si>
    <t>https://ggzy.hzctc.hangzhou.gov.cn/AfficheShow/Home?AfficheID=79369994-4e89-4158-9e98-5a535b500070&amp;IsInner=0&amp;IsHistory=0&amp;ModuleID=28</t>
  </si>
  <si>
    <t>否</t>
  </si>
  <si>
    <t xml:space="preserve">综合，K1:0.4-0.6：0.05
k2:0.8-0.9：0.005
</t>
  </si>
  <si>
    <t>类型一</t>
  </si>
  <si>
    <t>EB1AE420-7BCD-48F7-BE42-949CD6129ADB</t>
  </si>
  <si>
    <t>EF2029F8-FD48-41D8-8075-E9259E61E6BF</t>
  </si>
  <si>
    <t>A3301050100506854001221</t>
  </si>
  <si>
    <t>支路一（西塘路-东新路）道路工程</t>
  </si>
  <si>
    <t>https://ggzy.hzctc.hangzhou.gov.cn/AfficheShow/Home?AfficheID=71fda31e-d4a1-4ff3-b443-9632c6cf36eb&amp;IsInner=0&amp;IsHistory=&amp;ModuleID=22</t>
  </si>
  <si>
    <t>https://ggzy.hzctc.hangzhou.gov.cn/OpenBidRecord/Index?id=EB1AE420-7BCD-48F7-BE42-949CD6129ADB&amp;tenderID=EF2029F8-FD48-41D8-8075-E9259E61E6BF&amp;ModuleID=486</t>
  </si>
  <si>
    <t>https://ggzy.hzctc.hangzhou.gov.cn/OpenBidRecord/OpenParamInfo?openRecordListID=EB1AE420-7BCD-48F7-BE42-949CD6129ADB</t>
  </si>
  <si>
    <t>https://ggzy.hzctc.hangzhou.gov.cn/AfficheShow/Home?AfficheID=3884f5a5-d9e3-43dc-b33b-4e2e8bccd9ac&amp;IsInner=0&amp;IsHistory=0&amp;ModuleID=28</t>
  </si>
  <si>
    <t>2A66E59B-A28E-420E-A2A8-920B73769B1C</t>
  </si>
  <si>
    <t>195667e8-e3eb-4edd-8b75-5fc097b4ebb0</t>
  </si>
  <si>
    <t>A3301010060280098001231</t>
  </si>
  <si>
    <t>104国道杭州河庄至衙前段工程水土保持监测第ST01标段</t>
  </si>
  <si>
    <t>交通项目</t>
  </si>
  <si>
    <t>公路(交通)</t>
  </si>
  <si>
    <t>https://ggzy.hzctc.hangzhou.gov.cn/AfficheShow/Home?AfficheID=3f8c1998-6832-429c-bc85-335be06cf32b&amp;IsInner=0&amp;IsHistory=&amp;ModuleID=22</t>
  </si>
  <si>
    <t>https://ggzy.hzctc.hangzhou.gov.cn/OpenBidRecord/Index?id=2A66E59B-A28E-420E-A2A8-920B73769B1C&amp;tenderID=195667e8-e3eb-4edd-8b75-5fc097b4ebb0&amp;ModuleID=486</t>
  </si>
  <si>
    <t>2023/5/31 13:30</t>
  </si>
  <si>
    <t>6C2FE8A6-CDE0-4E2E-9087-976C1A6973AC</t>
  </si>
  <si>
    <t>b3e3ed7d-4945-438f-8f22-aaf31f154342</t>
  </si>
  <si>
    <t>A3301010060280099001231</t>
  </si>
  <si>
    <t>104国道杭州河庄至衙前段工程全过程档案整理咨询服务第DA01标段</t>
  </si>
  <si>
    <t>https://ggzy.hzctc.hangzhou.gov.cn/AfficheShow/Home?AfficheID=864f232a-05f5-473d-bd4d-01ec5bcd1b84&amp;IsInner=0&amp;IsHistory=&amp;ModuleID=22</t>
  </si>
  <si>
    <t>https://ggzy.hzctc.hangzhou.gov.cn/OpenBidRecord/Index?id=6C2FE8A6-CDE0-4E2E-9087-976C1A6973AC&amp;tenderID=b3e3ed7d-4945-438f-8f22-aaf31f154342&amp;ModuleID=486</t>
  </si>
  <si>
    <t>A46F74AF-4D2F-4CCD-8925-03B6BDB7B1BC</t>
  </si>
  <si>
    <t>760b02c4-7b4b-456f-84f4-afc8dd73a4fd</t>
  </si>
  <si>
    <t>A3301010060280095001231</t>
  </si>
  <si>
    <t>104国道杭州河庄至衙前段工程施工安全总体风险评估第AP01标段</t>
  </si>
  <si>
    <t>https://ggzy.hzctc.hangzhou.gov.cn/AfficheShow/Home?AfficheID=c24fde01-fbeb-468c-b5c9-e6b71d6a70ef&amp;IsInner=0&amp;IsHistory=&amp;ModuleID=22</t>
  </si>
  <si>
    <t>https://ggzy.hzctc.hangzhou.gov.cn/OpenBidRecord/Index?id=A46F74AF-4D2F-4CCD-8925-03B6BDB7B1BC&amp;tenderID=760b02c4-7b4b-456f-84f4-afc8dd73a4fd&amp;ModuleID=486</t>
  </si>
  <si>
    <t>2B2A81EC-E068-4306-AAF3-A218E7E52AFB</t>
  </si>
  <si>
    <t>a84975e9-b99c-4e99-9bd2-80f5d6dbd7f3</t>
  </si>
  <si>
    <t>A3301270160280021001231</t>
  </si>
  <si>
    <t>淳安县文昌至富文连接线工程(林区公路)设计施工总承包</t>
  </si>
  <si>
    <t>https://ggzy.hzctc.hangzhou.gov.cn/AfficheShow/Home?AfficheID=ea496cd3-0637-4468-a25f-972a37e342a1&amp;IsInner=0&amp;IsHistory=&amp;ModuleID=22</t>
  </si>
  <si>
    <t>https://ggzy.hzctc.hangzhou.gov.cn/OpenBidRecord/Index?id=2B2A81EC-E068-4306-AAF3-A218E7E52AFB&amp;tenderID=a84975e9-b99c-4e99-9bd2-80f5d6dbd7f3&amp;ModuleID=486</t>
  </si>
  <si>
    <t>2023/5/31 13:45</t>
  </si>
  <si>
    <t>是</t>
  </si>
  <si>
    <t>A2C339F8-6E9A-4DE7-A301-B7C33412E68A</t>
  </si>
  <si>
    <t>a9b70b23-c3fc-4d1a-8c8b-877f5d852bac</t>
  </si>
  <si>
    <t>A3301010060280100001231</t>
  </si>
  <si>
    <t>104国道杭州河庄至衙前段工程环境保护监测及专项验收服务第HJ01标段</t>
  </si>
  <si>
    <t>https://ggzy.hzctc.hangzhou.gov.cn/AfficheShow/Home?AfficheID=fdf980b9-6cfd-4c82-bb27-8f3a3cdeff9d&amp;IsInner=0&amp;IsHistory=&amp;ModuleID=22</t>
  </si>
  <si>
    <t>https://ggzy.hzctc.hangzhou.gov.cn/OpenBidRecord/Index?id=A2C339F8-6E9A-4DE7-A301-B7C33412E68A&amp;tenderID=a9b70b23-c3fc-4d1a-8c8b-877f5d852bac&amp;ModuleID=486</t>
  </si>
  <si>
    <t>2023/5/31 14:00</t>
  </si>
  <si>
    <t>0CCA9ED6-9546-4357-B888-5F342FDF3F4E</t>
  </si>
  <si>
    <t>2F41506E-2E7C-40AB-A347-17DBC9C53E6A</t>
  </si>
  <si>
    <t>A3301300180506617001291</t>
  </si>
  <si>
    <t>新雁公寓加装电梯项目</t>
  </si>
  <si>
    <t>材料设备项目</t>
  </si>
  <si>
    <t>https://ggzy.hzctc.hangzhou.gov.cn/OpenBidRecord/Index?id=0CCA9ED6-9546-4357-B888-5F342FDF3F4E&amp;tenderID=2F41506E-2E7C-40AB-A347-17DBC9C53E6A&amp;ModuleID=486</t>
  </si>
  <si>
    <t>9F1D14A5-2A92-483D-A3AE-E4627091071E</t>
  </si>
  <si>
    <t>DC21637F-4D0A-4830-A88E-6B76916161F2</t>
  </si>
  <si>
    <t>A3301090130506729001211</t>
  </si>
  <si>
    <t>党湾镇庆丰村村级农事服务中心</t>
  </si>
  <si>
    <t>https://ggzy.hzctc.hangzhou.gov.cn/OpenBidRecord/Index?id=9F1D14A5-2A92-483D-A3AE-E4627091071E&amp;tenderID=DC21637F-4D0A-4830-A88E-6B76916161F2&amp;ModuleID=486</t>
  </si>
  <si>
    <t>2023/5/31 8:45</t>
  </si>
  <si>
    <t>https://ggzy.hzctc.hangzhou.gov.cn/OpenBidRecord/OpenParamInfo?openRecordListID=9F1D14A5-2A92-483D-A3AE-E4627091071E</t>
  </si>
  <si>
    <t>5751E12A-AB22-46A7-AC11-CA2A5D28D3D1</t>
  </si>
  <si>
    <t>060C6EE5-98D9-428B-A9D9-6D79475FD880</t>
  </si>
  <si>
    <t>A3301850210506717001221</t>
  </si>
  <si>
    <t>昌化镇平溪路道路建设工程</t>
  </si>
  <si>
    <t>https://ggzy.hzctc.hangzhou.gov.cn/AfficheShow/Home?AfficheID=cec080a2-207e-4d03-b1f7-9ceea86a71c5&amp;IsInner=0&amp;IsHistory=&amp;ModuleID=22</t>
  </si>
  <si>
    <t>https://ggzy.hzctc.hangzhou.gov.cn/OpenBidRecord/Index?id=5751E12A-AB22-46A7-AC11-CA2A5D28D3D1&amp;tenderID=060C6EE5-98D9-428B-A9D9-6D79475FD880&amp;ModuleID=486</t>
  </si>
  <si>
    <t>2023/5/31 9:00</t>
  </si>
  <si>
    <t>https://ggzy.hzctc.hangzhou.gov.cn/OpenBidRecord/OpenParamInfo?openRecordListID=5751E12A-AB22-46A7-AC11-CA2A5D28D3D1</t>
  </si>
  <si>
    <t>A45F73BC-56D7-4DA1-922C-235D67E54B74</t>
  </si>
  <si>
    <t>0159832B-4496-4184-A061-6B9ECBC12FB4</t>
  </si>
  <si>
    <t>A3301060110506673001221</t>
  </si>
  <si>
    <t>西园九路（紫宣路-西园二路）道路工程（一期）</t>
  </si>
  <si>
    <t>https://ggzy.hzctc.hangzhou.gov.cn/OpenBidRecord/Index?id=A45F73BC-56D7-4DA1-922C-235D67E54B74&amp;tenderID=0159832B-4496-4184-A061-6B9ECBC12FB4&amp;ModuleID=486</t>
  </si>
  <si>
    <t>https://ggzy.hzctc.hangzhou.gov.cn/OpenBidRecord/OpenParamInfo?openRecordListID=A45F73BC-56D7-4DA1-922C-235D67E54B74</t>
  </si>
  <si>
    <t>F2B95F0C-92F3-453B-A2B3-0425543B3880</t>
  </si>
  <si>
    <t>372E8482-F1A1-40DC-B365-B66C9590960F</t>
  </si>
  <si>
    <t>A3301850210506591001211</t>
  </si>
  <si>
    <t>杭州市临安区於潜镇逸逸村水库移民项目--杭州临安逸逸集体经济发展有限公司新建临政工出[2022]14号年产800吨新能源机动车制动液、2000吨冷却液、1500吨高级润滑油和1700吨环保纺织新材料添加剂项目</t>
  </si>
  <si>
    <t>https://ggzy.hzctc.hangzhou.gov.cn/OpenBidRecord/Index?id=F2B95F0C-92F3-453B-A2B3-0425543B3880&amp;tenderID=372E8482-F1A1-40DC-B365-B66C9590960F&amp;ModuleID=486</t>
  </si>
  <si>
    <t>https://ggzy.hzctc.hangzhou.gov.cn/OpenBidRecord/OpenParamInfo?openRecordListID=F2B95F0C-92F3-453B-A2B3-0425543B3880</t>
  </si>
  <si>
    <t>2DC95D9E-7CE9-4CB5-A4DF-C4C9D2905F95</t>
  </si>
  <si>
    <t>EDD4A841-3525-462C-9270-76E499913E9A</t>
  </si>
  <si>
    <t>A3301090130506504001221</t>
  </si>
  <si>
    <t>高新五路（海塘路-横一路）项目</t>
  </si>
  <si>
    <t>https://ggzy.hzctc.hangzhou.gov.cn/OpenBidRecord/Index?id=2DC95D9E-7CE9-4CB5-A4DF-C4C9D2905F95&amp;tenderID=EDD4A841-3525-462C-9270-76E499913E9A&amp;ModuleID=486</t>
  </si>
  <si>
    <t>https://ggzy.hzctc.hangzhou.gov.cn/OpenBidRecord/OpenParamInfo?openRecordListID=2DC95D9E-7CE9-4CB5-A4DF-C4C9D2905F95</t>
  </si>
  <si>
    <t>https://ggzy.hzctc.hangzhou.gov.cn/AfficheShow/Home?AfficheID=4073b10d-c4cc-4f7d-8bb4-acb327d950ca&amp;IsInner=0&amp;IsHistory=0&amp;ModuleID=28</t>
  </si>
  <si>
    <t>D44E82EC-2184-4D28-8CDD-EA8F9F94B980</t>
  </si>
  <si>
    <t>4C4AA878-BC94-4364-BE6F-48A59256E9DD</t>
  </si>
  <si>
    <t>A3301060110506568001211</t>
  </si>
  <si>
    <t>转塘单元H-R21-05地块定山家园三期监理</t>
  </si>
  <si>
    <t>监理项目</t>
  </si>
  <si>
    <t>https://ggzy.hzctc.hangzhou.gov.cn/OpenBidRecord/Index?id=D44E82EC-2184-4D28-8CDD-EA8F9F94B980&amp;tenderID=4C4AA878-BC94-4364-BE6F-48A59256E9DD&amp;ModuleID=486</t>
  </si>
  <si>
    <t>https://ggzy.hzctc.hangzhou.gov.cn/OpenBidRecord/OpenParamInfo?openRecordListID=D44E82EC-2184-4D28-8CDD-EA8F9F94B980</t>
  </si>
  <si>
    <t>DB641534-2991-4A51-A779-487A29BE37DE</t>
  </si>
  <si>
    <t>B8C4D42C-D833-4C3A-AC49-E4573716353C</t>
  </si>
  <si>
    <t>A3301010060400115001281</t>
  </si>
  <si>
    <t>长睦单元JG0201-10地块公园绿化提升项目</t>
  </si>
  <si>
    <t>园林绿化项目</t>
  </si>
  <si>
    <t>https://ggzy.hzctc.hangzhou.gov.cn/OpenBidRecord/Index?id=DB641534-2991-4A51-A779-487A29BE37DE&amp;tenderID=B8C4D42C-D833-4C3A-AC49-E4573716353C&amp;ModuleID=486</t>
  </si>
  <si>
    <t>https://ggzy.hzctc.hangzhou.gov.cn/AfficheShow/Home?AfficheID=0C21DB91-149D-463F-BD6E-3C41F9D8ED0B&amp;IsInner=0&amp;IsHistory=0&amp;ModuleID=28</t>
  </si>
  <si>
    <t>DDA91571-81F9-4AE8-B124-6154D2C67BFB</t>
  </si>
  <si>
    <t>46a40b8d-04bc-4c4c-9f15-6b267af04976</t>
  </si>
  <si>
    <t>A3301131280980007001251</t>
  </si>
  <si>
    <t>乔司街道全域土地综合整治项目监理工程</t>
  </si>
  <si>
    <t>林水项目</t>
  </si>
  <si>
    <t>https://ggzy.hzctc.hangzhou.gov.cn/OpenBidRecord/Index?id=DDA91571-81F9-4AE8-B124-6154D2C67BFB&amp;tenderID=46a40b8d-04bc-4c4c-9f15-6b267af04976&amp;ModuleID=486</t>
  </si>
  <si>
    <t>2023/5/31 9:30</t>
  </si>
  <si>
    <t>A492AC52-DDEF-4FCE-94FD-8EDBF5028A68</t>
  </si>
  <si>
    <t>1893CFCC-25C1-48B8-9908-C2C748041329</t>
  </si>
  <si>
    <t>A3301300180506725001211</t>
  </si>
  <si>
    <t>杭钱塘工出[2022]27号杭州国际数贸港项目一标段</t>
  </si>
  <si>
    <t>https://ggzy.hzctc.hangzhou.gov.cn/OpenBidRecord/Index?id=A492AC52-DDEF-4FCE-94FD-8EDBF5028A68&amp;tenderID=1893CFCC-25C1-48B8-9908-C2C748041329&amp;ModuleID=486</t>
  </si>
  <si>
    <t>https://ggzy.hzctc.hangzhou.gov.cn/OpenBidRecord/OpenParamInfo?openRecordListID=A492AC52-DDEF-4FCE-94FD-8EDBF5028A68</t>
  </si>
  <si>
    <t>1C2421E7-CACD-48BA-8F7B-B13CD85D0DE0</t>
  </si>
  <si>
    <t>5749797C-0AC5-47F9-B6CA-1CB1F2FAB414</t>
  </si>
  <si>
    <t>A3301050100506730001211</t>
  </si>
  <si>
    <t>人力资源服务产业园提升改造项目</t>
  </si>
  <si>
    <t>https://ggzy.hzctc.hangzhou.gov.cn/OpenBidRecord/Index?id=1C2421E7-CACD-48BA-8F7B-B13CD85D0DE0&amp;tenderID=5749797C-0AC5-47F9-B6CA-1CB1F2FAB414&amp;ModuleID=486</t>
  </si>
  <si>
    <t>https://ggzy.hzctc.hangzhou.gov.cn/OpenBidRecord/OpenParamInfo?openRecordListID=1C2421E7-CACD-48BA-8F7B-B13CD85D0DE0</t>
  </si>
  <si>
    <t>41C31DE8-E31F-47D3-9C2B-078AFB4BFAAB</t>
  </si>
  <si>
    <t>DDD538DD-CDE8-4994-8CA8-ABE1300DE87D</t>
  </si>
  <si>
    <t>A3301010060506374001222</t>
  </si>
  <si>
    <t>宝石山及北山街夜景灯光安全改造工程</t>
  </si>
  <si>
    <t>https://ggzy.hzctc.hangzhou.gov.cn/OpenBidRecord/Index?id=41C31DE8-E31F-47D3-9C2B-078AFB4BFAAB&amp;tenderID=DDD538DD-CDE8-4994-8CA8-ABE1300DE87D&amp;ModuleID=486</t>
  </si>
  <si>
    <t>https://ggzy.hzctc.hangzhou.gov.cn/OpenBidRecord/OpenParamInfo?openRecordListID=41C31DE8-E31F-47D3-9C2B-078AFB4BFAAB</t>
  </si>
  <si>
    <t>F3BC4D16-E2E5-4B19-87B0-01DB79B90C8B</t>
  </si>
  <si>
    <t>807FCF92-3393-47E1-841D-CF5366C71B91</t>
  </si>
  <si>
    <t>A3301100140506488001211</t>
  </si>
  <si>
    <t>杭州余杭桃源股份经济合作社配套服务用房（二）</t>
  </si>
  <si>
    <t>https://ggzy.hzctc.hangzhou.gov.cn/OpenBidRecord/Index?id=F3BC4D16-E2E5-4B19-87B0-01DB79B90C8B&amp;tenderID=807FCF92-3393-47E1-841D-CF5366C71B91&amp;ModuleID=486</t>
  </si>
  <si>
    <t>https://ggzy.hzctc.hangzhou.gov.cn/OpenBidRecord/OpenParamInfo?openRecordListID=F3BC4D16-E2E5-4B19-87B0-01DB79B90C8B</t>
  </si>
  <si>
    <t>95E1698A-2193-4A11-A700-CC849FF0DADF</t>
  </si>
  <si>
    <t>d192b93b-4efb-4adc-b596-5e443e890c21</t>
  </si>
  <si>
    <t>A3301010060280097001231</t>
  </si>
  <si>
    <t>104国道杭州河庄至衙前段工程预制拼装桥墩新型钢混组合连接技术研究</t>
  </si>
  <si>
    <t>https://ggzy.hzctc.hangzhou.gov.cn/AfficheShow/Home?AfficheID=02fb8609-d2e5-43cb-8f54-b097a7c4e6f6&amp;IsInner=0&amp;IsHistory=&amp;ModuleID=22</t>
  </si>
  <si>
    <t>https://ggzy.hzctc.hangzhou.gov.cn/OpenBidRecord/Index?id=95E1698A-2193-4A11-A700-CC849FF0DADF&amp;tenderID=d192b93b-4efb-4adc-b596-5e443e890c21&amp;ModuleID=486</t>
  </si>
  <si>
    <t>2023/6/1 13:30</t>
  </si>
  <si>
    <t>CB3F2AD7-C6BF-4BCA-AB88-036C0AF2A12C</t>
  </si>
  <si>
    <t>57AFD550-2695-41FA-BCA9-C663B19728EA</t>
  </si>
  <si>
    <t>A3301090130506560001211</t>
  </si>
  <si>
    <t>浦阳单元XSLP0701-17地块新建公租房项目方案设计、初步设计及后续服务</t>
  </si>
  <si>
    <t>勘察设计</t>
  </si>
  <si>
    <t>https://ggzy.hzctc.hangzhou.gov.cn/OpenBidRecord/Index?id=CB3F2AD7-C6BF-4BCA-AB88-036C0AF2A12C&amp;tenderID=57AFD550-2695-41FA-BCA9-C663B19728EA&amp;ModuleID=486</t>
  </si>
  <si>
    <t>2023/6/1 14:00</t>
  </si>
  <si>
    <t>368F1A5F-30CD-4288-9CB5-6F2FEDC5F9C5</t>
  </si>
  <si>
    <t>08c7c2ce-33ff-481e-8f8a-88ab87de9c93</t>
  </si>
  <si>
    <t>A3301010060280096001231</t>
  </si>
  <si>
    <t>104国道杭州河庄至衙前段工程工程废弃土骨料化利用关键技术研究与应用</t>
  </si>
  <si>
    <t>https://ggzy.hzctc.hangzhou.gov.cn/AfficheShow/Home?AfficheID=b728fe39-80f5-4603-81f7-b6a94345624b&amp;IsInner=0&amp;IsHistory=&amp;ModuleID=22</t>
  </si>
  <si>
    <t>https://ggzy.hzctc.hangzhou.gov.cn/OpenBidRecord/Index?id=368F1A5F-30CD-4288-9CB5-6F2FEDC5F9C5&amp;tenderID=08c7c2ce-33ff-481e-8f8a-88ab87de9c93&amp;ModuleID=486</t>
  </si>
  <si>
    <t>1BAD61E1-471B-46F1-BCFA-F145A334A284</t>
  </si>
  <si>
    <t>3028249a-3e8d-46a3-b706-14afb67a6210</t>
  </si>
  <si>
    <t>A3301300180280005001231</t>
  </si>
  <si>
    <t>党农线提升改造工程监理</t>
  </si>
  <si>
    <t>https://ggzy.hzctc.hangzhou.gov.cn/OpenBidRecord/Index?id=1BAD61E1-471B-46F1-BCFA-F145A334A284&amp;tenderID=3028249a-3e8d-46a3-b706-14afb67a6210&amp;ModuleID=486</t>
  </si>
  <si>
    <t>CA1CE9B0-695A-4B46-A6D4-789BE6DE4614</t>
  </si>
  <si>
    <t>1A23497E-709E-4F49-8B5A-1A0DEB482288</t>
  </si>
  <si>
    <t>A3301270160506681001211</t>
  </si>
  <si>
    <t>淳安中学学生宿舍、食堂、校园道路及校园文化提升等改造工程</t>
  </si>
  <si>
    <t>房屋建筑</t>
  </si>
  <si>
    <t>https://ggzy.hzctc.hangzhou.gov.cn/AfficheShow/Home?AfficheID=7a677a73-8adb-4241-bb62-4323acef7f19&amp;IsInner=0&amp;IsHistory=&amp;ModuleID=22</t>
  </si>
  <si>
    <t>具备 专业承包企业建筑装修装饰工程(新) 二级</t>
  </si>
  <si>
    <t>具备 建筑工程 二级</t>
  </si>
  <si>
    <t>https://ggzy.hzctc.hangzhou.gov.cn/OpenBidRecord/Index?id=CA1CE9B0-695A-4B46-A6D4-789BE6DE4614&amp;tenderID=1A23497E-709E-4F49-8B5A-1A0DEB482288&amp;ModuleID=486</t>
  </si>
  <si>
    <t>2023/6/1 8:45</t>
  </si>
  <si>
    <t>https://ggzy.hzctc.hangzhou.gov.cn/OpenBidRecord/OpenParamInfo?openRecordListID=CA1CE9B0-695A-4B46-A6D4-789BE6DE4614</t>
  </si>
  <si>
    <t xml:space="preserve">综合，K1:0.4-0.6：0.05
k2:0.85-0.95：0.005
</t>
  </si>
  <si>
    <t>4B249DB0-0761-4CD1-92F5-4097A546882B</t>
  </si>
  <si>
    <t>E4237E80-87E2-432F-A8B6-4158C9203CC8</t>
  </si>
  <si>
    <t>A3301060110506528001211</t>
  </si>
  <si>
    <t>灵隐街道东山弄未来社区（老旧小区）、玉泉社区青芝坞新村老旧小区提升改造项目监理</t>
  </si>
  <si>
    <t>https://ggzy.hzctc.hangzhou.gov.cn/OpenBidRecord/Index?id=4B249DB0-0761-4CD1-92F5-4097A546882B&amp;tenderID=E4237E80-87E2-432F-A8B6-4158C9203CC8&amp;ModuleID=486</t>
  </si>
  <si>
    <t>2023/6/1 9:00</t>
  </si>
  <si>
    <t>https://ggzy.hzctc.hangzhou.gov.cn/OpenBidRecord/OpenParamInfo?openRecordListID=4B249DB0-0761-4CD1-92F5-4097A546882B</t>
  </si>
  <si>
    <t>D8FE366A-B3E1-44E7-B0D0-2E60D11DF7BB</t>
  </si>
  <si>
    <t>8B2866DC-9E97-4891-8E3A-17F18B844419</t>
  </si>
  <si>
    <t>A3301090130506669001211</t>
  </si>
  <si>
    <t>湘湖科创园环境整治项目一期</t>
  </si>
  <si>
    <t>https://ggzy.hzctc.hangzhou.gov.cn/OpenBidRecord/Index?id=D8FE366A-B3E1-44E7-B0D0-2E60D11DF7BB&amp;tenderID=8B2866DC-9E97-4891-8E3A-17F18B844419&amp;ModuleID=486</t>
  </si>
  <si>
    <t>https://ggzy.hzctc.hangzhou.gov.cn/OpenBidRecord/OpenParamInfo?openRecordListID=D8FE366A-B3E1-44E7-B0D0-2E60D11DF7BB</t>
  </si>
  <si>
    <t>https://ggzy.hzctc.hangzhou.gov.cn/AfficheShow/Home?AfficheID=e5be7679-b2e1-4d94-8e10-75a5aad41ae9&amp;IsInner=0&amp;IsHistory=0&amp;ModuleID=28</t>
  </si>
  <si>
    <t>56A57FFA-5737-41FC-A125-4A52781B0E56</t>
  </si>
  <si>
    <t>981AE9F1-9071-481C-8601-B65AA20AA254</t>
  </si>
  <si>
    <t>A3301060110506678001221</t>
  </si>
  <si>
    <t>周二路（科海路-杭新景绿化带）提升改造工程</t>
  </si>
  <si>
    <t>https://ggzy.hzctc.hangzhou.gov.cn/OpenBidRecord/Index?id=56A57FFA-5737-41FC-A125-4A52781B0E56&amp;tenderID=981AE9F1-9071-481C-8601-B65AA20AA254&amp;ModuleID=486</t>
  </si>
  <si>
    <t>https://ggzy.hzctc.hangzhou.gov.cn/OpenBidRecord/OpenParamInfo?openRecordListID=56A57FFA-5737-41FC-A125-4A52781B0E56</t>
  </si>
  <si>
    <t>0C513E66-06D6-4F6F-92F8-E55066BD5BA4</t>
  </si>
  <si>
    <t>88E2DFA2-16F4-4B11-B886-3436A9C5F636</t>
  </si>
  <si>
    <t>A3301850210506731001221</t>
  </si>
  <si>
    <t>临政储出【2020】9号地块（锦南新城人才租赁用房项目）室外配套工程</t>
  </si>
  <si>
    <t>https://ggzy.hzctc.hangzhou.gov.cn/AfficheShow/Home?AfficheID=b7ab61fd-e99f-443b-98c5-881faa9844a0&amp;IsInner=0&amp;IsHistory=&amp;ModuleID=22</t>
  </si>
  <si>
    <t>https://ggzy.hzctc.hangzhou.gov.cn/OpenBidRecord/Index?id=0C513E66-06D6-4F6F-92F8-E55066BD5BA4&amp;tenderID=88E2DFA2-16F4-4B11-B886-3436A9C5F636&amp;ModuleID=486</t>
  </si>
  <si>
    <t>https://ggzy.hzctc.hangzhou.gov.cn/OpenBidRecord/OpenParamInfo?openRecordListID=0C513E66-06D6-4F6F-92F8-E55066BD5BA4</t>
  </si>
  <si>
    <t>907A1F60-1891-448E-9829-788EA6358A8C</t>
  </si>
  <si>
    <t>5C2E0E8A-756C-4CA9-9BC3-F0ECB3259BC5</t>
  </si>
  <si>
    <t>A3301010060506232001222</t>
  </si>
  <si>
    <t>杭州地铁四期西湖区、滨江区站点施工期交通组织方案设计</t>
  </si>
  <si>
    <t>https://ggzy.hzctc.hangzhou.gov.cn/AfficheShow/Home?AfficheID=8f3c4b4e-7a11-4a80-8946-ace4fd161dba&amp;IsInner=0&amp;IsHistory=&amp;ModuleID=22</t>
  </si>
  <si>
    <t>具备 设计综合类 甲级 或者具备 设计专业类  市政公用行业 甲级 或者具备 设计专业类 市政公用行业 道路工程设计 甲级</t>
  </si>
  <si>
    <t>投标单位须完成市场主体注册入库。</t>
  </si>
  <si>
    <t>https://ggzy.hzctc.hangzhou.gov.cn/OpenBidRecord/Index?id=907A1F60-1891-448E-9829-788EA6358A8C&amp;tenderID=5C2E0E8A-756C-4CA9-9BC3-F0ECB3259BC5&amp;ModuleID=486</t>
  </si>
  <si>
    <t>2023/6/1 9:30</t>
  </si>
  <si>
    <t>https://ggzy.hzctc.hangzhou.gov.cn/AfficheShow/Home?AfficheID=5ded8ec6-e1f0-42db-ac76-9af5d489ef56&amp;IsInner=0&amp;IsHistory=0&amp;ModuleID=28</t>
  </si>
  <si>
    <t>BE766C04-F772-47C9-95AC-B6B79C23064A</t>
  </si>
  <si>
    <t>7EF8BFD9-1D8B-4955-855A-85BAC945D610</t>
  </si>
  <si>
    <t>A3301010060506233001222</t>
  </si>
  <si>
    <t>杭州地铁四期工程拱墅区站点施工期交通组织方案设计</t>
  </si>
  <si>
    <t>https://ggzy.hzctc.hangzhou.gov.cn/AfficheShow/Home?AfficheID=139aafa2-fa9c-4cd7-96d5-9efaaf70eef2&amp;IsInner=0&amp;IsHistory=&amp;ModuleID=22</t>
  </si>
  <si>
    <t>https://ggzy.hzctc.hangzhou.gov.cn/OpenBidRecord/Index?id=BE766C04-F772-47C9-95AC-B6B79C23064A&amp;tenderID=7EF8BFD9-1D8B-4955-855A-85BAC945D610&amp;ModuleID=486</t>
  </si>
  <si>
    <t>https://ggzy.hzctc.hangzhou.gov.cn/AfficheShow/Home?AfficheID=8afddc9e-9fbd-4b75-b91c-6e008cb512ad&amp;IsInner=0&amp;IsHistory=0&amp;ModuleID=28</t>
  </si>
  <si>
    <t>BAE67C9F-28E9-4B8A-8E5C-293F832B47A6</t>
  </si>
  <si>
    <t>FAF81AD7-0B41-4E2B-B6C1-8BB8502ED0AA</t>
  </si>
  <si>
    <t>A3301220150506618001291</t>
  </si>
  <si>
    <t>岩桥未来社区人才公寓项目(一期)全过程代建</t>
  </si>
  <si>
    <t>建设工程</t>
  </si>
  <si>
    <t>其他</t>
  </si>
  <si>
    <t>https://ggzy.hzctc.hangzhou.gov.cn/AfficheShow/Home?AfficheID=b7bfb500-8a9d-4691-85d9-489a8593622f&amp;IsInner=0&amp;IsHistory=&amp;ModuleID=22</t>
  </si>
  <si>
    <t>具备 施工总承包企业建筑工程(新) 二级</t>
  </si>
  <si>
    <t>具备 建筑工程 一级</t>
  </si>
  <si>
    <t>1本次招标要求投标人：房地产开发二级资质和建筑工程施工总承包二级及以上资质的独立法人。2本次招标接受联合体投标；联合体投标的应满足下列要求：（1）联合体牵头人必须为具有房地产开发二级资质单位（2）联合体投标需提供联合体投标协议书（在联合体协议中需明确牵头单位以及各方拟承担的具体工作，载明各方应承担的责任等相关事宜），联合体各方不得再以自己名义单独或加入其他联合体参加本项目的投标，联合体单位数量不得超过2家。3本次招标要求投标人的项目负责人：建筑工程专业一级注册建造师或工程类高级及以上技术职称。（联合体投标的，项目负责人需由牵头人单位拟派）。（要求提供社保证明）4本次招标要求投标人的施工负责人：建筑工程专业一级注册建造师，并取得项目负责人安全生产考核合格证书（B类证书）；（联合体投标的，施工负责人需由联合体施工单位拟派)。（要求提供社保证明）</t>
  </si>
  <si>
    <t>https://ggzy.hzctc.hangzhou.gov.cn/OpenBidRecord/Index?id=BAE67C9F-28E9-4B8A-8E5C-293F832B47A6&amp;tenderID=FAF81AD7-0B41-4E2B-B6C1-8BB8502ED0AA&amp;ModuleID=486</t>
  </si>
  <si>
    <t>301A5E9F-C35B-4649-A1AD-41D5B7E5DE49</t>
  </si>
  <si>
    <t>46FCB57E-98BF-4436-ACFA-7FA37A3F29AB</t>
  </si>
  <si>
    <t>A3301020070506723001221</t>
  </si>
  <si>
    <t>2023年“迎亚运”通勤线路修缮-之江路（南复路-清江路）</t>
  </si>
  <si>
    <t>https://ggzy.hzctc.hangzhou.gov.cn/AfficheShow/Home?AfficheID=09cffa92-801f-4c58-9743-3a44b88f32fe&amp;IsInner=0&amp;IsHistory=&amp;ModuleID=22</t>
  </si>
  <si>
    <t>具备 市政公用工程 一级</t>
  </si>
  <si>
    <t>1、投标单位须完成市场主体注册入库2、金融服务平台电子保函办理：https://www.cyc-fund.com.cn/?areaCode=330102</t>
  </si>
  <si>
    <t>https://ggzy.hzctc.hangzhou.gov.cn/OpenBidRecord/Index?id=301A5E9F-C35B-4649-A1AD-41D5B7E5DE49&amp;tenderID=46FCB57E-98BF-4436-ACFA-7FA37A3F29AB&amp;ModuleID=486</t>
  </si>
  <si>
    <t>https://ggzy.hzctc.hangzhou.gov.cn/OpenBidRecord/OpenParamInfo?openRecordListID=301A5E9F-C35B-4649-A1AD-41D5B7E5DE49</t>
  </si>
  <si>
    <t>01440866-6F0C-450B-BCF0-C009F233BC0A</t>
  </si>
  <si>
    <t>66A08107-0D65-4587-89B8-135C44C944EE</t>
  </si>
  <si>
    <t>A3301300180506680001221</t>
  </si>
  <si>
    <t>前进初中北侧道路工程</t>
  </si>
  <si>
    <t>https://ggzy.hzctc.hangzhou.gov.cn/OpenBidRecord/Index?id=01440866-6F0C-450B-BCF0-C009F233BC0A&amp;tenderID=66A08107-0D65-4587-89B8-135C44C944EE&amp;ModuleID=486</t>
  </si>
  <si>
    <t>https://ggzy.hzctc.hangzhou.gov.cn/OpenBidRecord/OpenParamInfo?openRecordListID=01440866-6F0C-450B-BCF0-C009F233BC0A</t>
  </si>
  <si>
    <t>14BA092B-6259-4799-81F6-9EED91060EC1</t>
  </si>
  <si>
    <t>D48B7550-1397-4DFD-B3C8-D3EE65D385F7</t>
  </si>
  <si>
    <t>A3301010060506465001291</t>
  </si>
  <si>
    <t>城东新城单元TC-R22-04地块居住区配套公共服务设施项目空调工程</t>
  </si>
  <si>
    <t>https://ggzy.hzctc.hangzhou.gov.cn/OpenBidRecord/Index?id=14BA092B-6259-4799-81F6-9EED91060EC1&amp;tenderID=D48B7550-1397-4DFD-B3C8-D3EE65D385F7&amp;ModuleID=486</t>
  </si>
  <si>
    <t>59F83F46-4F11-4602-B9F9-575592957D3D</t>
  </si>
  <si>
    <t>86C83F60-CC08-422A-A75D-7A34F76DE545</t>
  </si>
  <si>
    <t>A3301220150506893001221</t>
  </si>
  <si>
    <t>2022年桐庐县农村生活污水治理“强基增效双提标”项目（桐君片区）监理</t>
  </si>
  <si>
    <t>https://ggzy.hzctc.hangzhou.gov.cn/AfficheShow/Home?AfficheID=5e9f909d-af72-4185-9b87-20475e5a009d&amp;IsInner=0&amp;IsHistory=&amp;ModuleID=22</t>
  </si>
  <si>
    <t>具备 市政公用工程 丙级 或者具备 综合</t>
  </si>
  <si>
    <t>https://ggzy.hzctc.hangzhou.gov.cn/OpenBidRecord/Index?id=59F83F46-4F11-4602-B9F9-575592957D3D&amp;tenderID=86C83F60-CC08-422A-A75D-7A34F76DE545&amp;ModuleID=486</t>
  </si>
  <si>
    <t>2023/6/12 10:00</t>
  </si>
  <si>
    <t>https://ggzy.hzctc.hangzhou.gov.cn/OpenBidRecord/OpenParamInfo?openRecordListID=59F83F46-4F11-4602-B9F9-575592957D3D</t>
  </si>
  <si>
    <t>https://ggzy.hzctc.hangzhou.gov.cn/AfficheShow/Home?AfficheID=d8fa9594-136c-40c8-b11a-d54010691ef6&amp;IsInner=0&amp;IsHistory=0&amp;ModuleID=28</t>
  </si>
  <si>
    <t>综合，2-5：0.5</t>
  </si>
  <si>
    <t>类型三</t>
  </si>
  <si>
    <t>3.5</t>
  </si>
  <si>
    <t>0E50D419-01EA-4274-BB4A-B883905AB700</t>
  </si>
  <si>
    <t>8744D0FA-21E2-4C5D-9896-706D0B2AE52E</t>
  </si>
  <si>
    <t>A3301850210506722001211</t>
  </si>
  <si>
    <t>青山湖科技城第二初中方案设计及初步设计</t>
  </si>
  <si>
    <t>https://ggzy.hzctc.hangzhou.gov.cn/OpenBidRecord/Index?id=0E50D419-01EA-4274-BB4A-B883905AB700&amp;tenderID=8744D0FA-21E2-4C5D-9896-706D0B2AE52E&amp;ModuleID=486</t>
  </si>
  <si>
    <t>2023/6/12 13:00</t>
  </si>
  <si>
    <t>https://ggzy.hzctc.hangzhou.gov.cn/AfficheShow/Home?AfficheID=64981356-6876-4162-8721-57caf5b5011f&amp;IsInner=0&amp;IsHistory=0&amp;ModuleID=28</t>
  </si>
  <si>
    <t>AE7BECF0-F8DE-41CB-84D0-83E76624283A</t>
  </si>
  <si>
    <t>0c2e0e6a-b70c-4601-b453-4781c7d27b41</t>
  </si>
  <si>
    <t>A3301110200280014001231</t>
  </si>
  <si>
    <t>杭州市富阳区2023年普通国道路基路面养护工程监理</t>
  </si>
  <si>
    <t>https://ggzy.hzctc.hangzhou.gov.cn/AfficheShow/Home?AfficheID=8bdf628f-7c3a-4bfb-b93c-02919870fd9e&amp;IsInner=0&amp;IsHistory=&amp;ModuleID=22</t>
  </si>
  <si>
    <t>https://ggzy.hzctc.hangzhou.gov.cn/OpenBidRecord/Index?id=AE7BECF0-F8DE-41CB-84D0-83E76624283A&amp;tenderID=0c2e0e6a-b70c-4601-b453-4781c7d27b41&amp;ModuleID=486</t>
  </si>
  <si>
    <t>https://ggzy.hzctc.hangzhou.gov.cn/AfficheShow/Home?AfficheID=f5541038-6289-41aa-a630-ac29bff6c6b0&amp;IsInner=0&amp;IsHistory=0&amp;ModuleID=28</t>
  </si>
  <si>
    <t>综合，r:0.95,0.96,0.97</t>
  </si>
  <si>
    <t>类型五</t>
  </si>
  <si>
    <t>F8B973EB-D613-44C7-A819-027EDF674B9C</t>
  </si>
  <si>
    <t>7682DEA6-A4BE-4177-9ABC-1A4FA6F045E6</t>
  </si>
  <si>
    <t>A3301080120506846001211</t>
  </si>
  <si>
    <t>大设施配套西翼项目及大设施配套东翼项目地质勘察</t>
  </si>
  <si>
    <t>https://ggzy.hzctc.hangzhou.gov.cn/OpenBidRecord/Index?id=F8B973EB-D613-44C7-A819-027EDF674B9C&amp;tenderID=7682DEA6-A4BE-4177-9ABC-1A4FA6F045E6&amp;ModuleID=486</t>
  </si>
  <si>
    <t>2023/6/12 13:30</t>
  </si>
  <si>
    <t>https://ggzy.hzctc.hangzhou.gov.cn/AfficheShow/Home?AfficheID=c704ff9b-dd95-469a-9f97-8aa32bd89f54&amp;IsInner=0&amp;IsHistory=0&amp;ModuleID=28</t>
  </si>
  <si>
    <t>2A67EAFF-D163-4765-B49B-400812EB8747</t>
  </si>
  <si>
    <t>F6F9DCDF-C7B9-4778-8BB8-61E7D1CAFBF7</t>
  </si>
  <si>
    <t>A3301820190506608001221</t>
  </si>
  <si>
    <t>中策橡胶春秋厂区南侧进厂道路基础设施工程-挡墙工程</t>
  </si>
  <si>
    <t>https://ggzy.hzctc.hangzhou.gov.cn/OpenBidRecord/Index?id=2A67EAFF-D163-4765-B49B-400812EB8747&amp;tenderID=F6F9DCDF-C7B9-4778-8BB8-61E7D1CAFBF7&amp;ModuleID=486</t>
  </si>
  <si>
    <t>2023/6/12 8:45</t>
  </si>
  <si>
    <t>https://ggzy.hzctc.hangzhou.gov.cn/OpenBidRecord/OpenParamInfo?openRecordListID=2A67EAFF-D163-4765-B49B-400812EB8747</t>
  </si>
  <si>
    <t>https://ggzy.hzctc.hangzhou.gov.cn/AfficheShow/Home?AfficheID=2c88c5e3-f605-4977-9283-1551a2f7d8f7&amp;IsInner=0&amp;IsHistory=0&amp;ModuleID=28</t>
  </si>
  <si>
    <t>A0876DBF-9A02-42B7-9D57-C3E7EC3323E2</t>
  </si>
  <si>
    <t>FB5D5E77-4D36-442C-89E8-B8FB267289E3</t>
  </si>
  <si>
    <t>A3301270160506696001221</t>
  </si>
  <si>
    <t>杭州市特别生态功能区千岛湖供排水设施建设项目---供水设施建设工程</t>
  </si>
  <si>
    <t>https://ggzy.hzctc.hangzhou.gov.cn/AfficheShow/Home?AfficheID=b968f218-471a-4f03-91b9-0fcc2ff65e81&amp;IsInner=0&amp;IsHistory=&amp;ModuleID=22</t>
  </si>
  <si>
    <t>同时具备 设计综合类 甲级、施工总承包企业市政公用工程(新) 三级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</si>
  <si>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t>
  </si>
  <si>
    <t>https://ggzy.hzctc.hangzhou.gov.cn/OpenBidRecord/Index?id=A0876DBF-9A02-42B7-9D57-C3E7EC3323E2&amp;tenderID=FB5D5E77-4D36-442C-89E8-B8FB267289E3&amp;ModuleID=486</t>
  </si>
  <si>
    <t>FC5A80CC-A62A-46F9-A973-212E26A75DD6</t>
  </si>
  <si>
    <t>4F7C6F20-A7EF-43FE-8113-5CC380FACA60</t>
  </si>
  <si>
    <t>A3301220150506888001221</t>
  </si>
  <si>
    <t>2022年桐庐县农村生活污水治理“强基增效双提标”项目（江南片区）监理</t>
  </si>
  <si>
    <t>https://ggzy.hzctc.hangzhou.gov.cn/AfficheShow/Home?AfficheID=21c90bc5-d6e4-495d-b4aa-19364e4c84bb&amp;IsInner=0&amp;IsHistory=&amp;ModuleID=22</t>
  </si>
  <si>
    <t>https://ggzy.hzctc.hangzhou.gov.cn/OpenBidRecord/Index?id=FC5A80CC-A62A-46F9-A973-212E26A75DD6&amp;tenderID=4F7C6F20-A7EF-43FE-8113-5CC380FACA60&amp;ModuleID=486</t>
  </si>
  <si>
    <t>2023/6/12 9:00</t>
  </si>
  <si>
    <t>https://ggzy.hzctc.hangzhou.gov.cn/OpenBidRecord/OpenParamInfo?openRecordListID=FC5A80CC-A62A-46F9-A973-212E26A75DD6</t>
  </si>
  <si>
    <t>https://ggzy.hzctc.hangzhou.gov.cn/AfficheShow/Home?AfficheID=20c69a70-54f5-4e15-ad7f-0fdba6a12b8a&amp;IsInner=0&amp;IsHistory=0&amp;ModuleID=28</t>
  </si>
  <si>
    <t>4</t>
  </si>
  <si>
    <t>09E61EA4-EB57-4D66-AC47-8DC829B2269F</t>
  </si>
  <si>
    <t>913FF214-DC97-400F-A485-FAC4122E2EEB</t>
  </si>
  <si>
    <t>A3301100140506682001221</t>
  </si>
  <si>
    <t>花园夏家桥区块未来乡村提升改造项目(EPC)工程总承包项目</t>
  </si>
  <si>
    <t>https://ggzy.hzctc.hangzhou.gov.cn/OpenBidRecord/Index?id=09E61EA4-EB57-4D66-AC47-8DC829B2269F&amp;tenderID=913FF214-DC97-400F-A485-FAC4122E2EEB&amp;ModuleID=486</t>
  </si>
  <si>
    <t>2023/6/12 9:30</t>
  </si>
  <si>
    <t>https://ggzy.hzctc.hangzhou.gov.cn/OpenBidRecord/OpenParamInfo?openRecordListID=09E61EA4-EB57-4D66-AC47-8DC829B2269F</t>
  </si>
  <si>
    <t>https://ggzy.hzctc.hangzhou.gov.cn/AfficheShow/Home?AfficheID=2df9556e-03a9-4cbb-9e93-739615f73e47&amp;IsInner=0&amp;IsHistory=0&amp;ModuleID=28</t>
  </si>
  <si>
    <t>7A47340A-7D8B-4223-B65A-24356DECCC93</t>
  </si>
  <si>
    <t>42D14ECE-D709-4663-9161-A787D45026C2</t>
  </si>
  <si>
    <t>A3301131280506712001221</t>
  </si>
  <si>
    <t>超山-丁山湖综合保护工程（核心景区提升工程）监理</t>
  </si>
  <si>
    <t>https://ggzy.hzctc.hangzhou.gov.cn/OpenBidRecord/Index?id=7A47340A-7D8B-4223-B65A-24356DECCC93&amp;tenderID=42D14ECE-D709-4663-9161-A787D45026C2&amp;ModuleID=486</t>
  </si>
  <si>
    <t>https://ggzy.hzctc.hangzhou.gov.cn/OpenBidRecord/OpenParamInfo?openRecordListID=7A47340A-7D8B-4223-B65A-24356DECCC93</t>
  </si>
  <si>
    <t>https://ggzy.hzctc.hangzhou.gov.cn/AfficheShow/Home?AfficheID=e9393631-8ba3-44aa-ab3b-54e7ba88e9ff&amp;IsInner=0&amp;IsHistory=0&amp;ModuleID=28</t>
  </si>
  <si>
    <t>F3C4CEBE-2DF6-44DC-AB85-FC9E6A324505</t>
  </si>
  <si>
    <t>067D17EE-532A-45E5-B135-0AAF61C92B3B</t>
  </si>
  <si>
    <t>A3301050100506775001211</t>
  </si>
  <si>
    <t>仙林社区（浙报公寓、二圣庙前、军督司巷）老旧小区综合改造提升工程</t>
  </si>
  <si>
    <t>https://ggzy.hzctc.hangzhou.gov.cn/OpenBidRecord/Index?id=F3C4CEBE-2DF6-44DC-AB85-FC9E6A324505&amp;tenderID=067D17EE-532A-45E5-B135-0AAF61C92B3B&amp;ModuleID=486</t>
  </si>
  <si>
    <t>https://ggzy.hzctc.hangzhou.gov.cn/OpenBidRecord/OpenParamInfo?openRecordListID=F3C4CEBE-2DF6-44DC-AB85-FC9E6A324505</t>
  </si>
  <si>
    <t>https://ggzy.hzctc.hangzhou.gov.cn/AfficheShow/Home?AfficheID=34261764-2d73-4744-904c-a4aa448b199a&amp;IsInner=0&amp;IsHistory=0&amp;ModuleID=28</t>
  </si>
  <si>
    <t>BC59FF50-5D07-4C1A-9092-48AC6D9D0073</t>
  </si>
  <si>
    <t>DD66529F-7E62-4817-AD68-B37627659399</t>
  </si>
  <si>
    <t>A3301131280506748001221</t>
  </si>
  <si>
    <t>崇贤街道崇贤村安置房二期</t>
  </si>
  <si>
    <t>https://ggzy.hzctc.hangzhou.gov.cn/OpenBidRecord/Index?id=BC59FF50-5D07-4C1A-9092-48AC6D9D0073&amp;tenderID=DD66529F-7E62-4817-AD68-B37627659399&amp;ModuleID=486</t>
  </si>
  <si>
    <t>https://ggzy.hzctc.hangzhou.gov.cn/OpenBidRecord/OpenParamInfo?openRecordListID=BC59FF50-5D07-4C1A-9092-48AC6D9D0073</t>
  </si>
  <si>
    <t>https://ggzy.hzctc.hangzhou.gov.cn/AfficheShow/Home?AfficheID=0b7f9a72-9291-430f-ad19-8f0196c2c58d&amp;IsInner=0&amp;IsHistory=0&amp;ModuleID=28</t>
  </si>
  <si>
    <t>CD3AFAE8-856F-4463-BCF1-32E9DA507526</t>
  </si>
  <si>
    <t>C381B9D6-D359-4655-97E1-2FB3DF7A7A11</t>
  </si>
  <si>
    <t>A3301080120506855001211</t>
  </si>
  <si>
    <t>滨江区电竞馆及地下停车场项目设计</t>
  </si>
  <si>
    <t>https://ggzy.hzctc.hangzhou.gov.cn/OpenBidRecord/Index?id=CD3AFAE8-856F-4463-BCF1-32E9DA507526&amp;tenderID=C381B9D6-D359-4655-97E1-2FB3DF7A7A11&amp;ModuleID=486</t>
  </si>
  <si>
    <t>https://ggzy.hzctc.hangzhou.gov.cn/AfficheShow/Home?AfficheID=1e17025c-5464-437d-b5d6-38925e43bb43&amp;IsInner=0&amp;IsHistory=0&amp;ModuleID=28</t>
  </si>
  <si>
    <t>636ADCC8-7565-4038-AB0C-2E9231B1540E</t>
  </si>
  <si>
    <t>07CBE3C9-E6EF-45AE-980A-3A3339F5082E</t>
  </si>
  <si>
    <t>A3301220150506851001221</t>
  </si>
  <si>
    <t>桐庐县合村乡商贸综合体室外项目</t>
  </si>
  <si>
    <t>https://ggzy.hzctc.hangzhou.gov.cn/AfficheShow/Home?AfficheID=e4b0299b-3b74-4e58-b8da-e5ee8115ffff&amp;IsInner=0&amp;IsHistory=&amp;ModuleID=22</t>
  </si>
  <si>
    <t>单项合同额小于2500万元的市政综合工程。</t>
  </si>
  <si>
    <t>https://ggzy.hzctc.hangzhou.gov.cn/OpenBidRecord/Index?id=636ADCC8-7565-4038-AB0C-2E9231B1540E&amp;tenderID=07CBE3C9-E6EF-45AE-980A-3A3339F5082E&amp;ModuleID=486</t>
  </si>
  <si>
    <t>https://ggzy.hzctc.hangzhou.gov.cn/OpenBidRecord/OpenParamInfo?openRecordListID=636ADCC8-7565-4038-AB0C-2E9231B1540E</t>
  </si>
  <si>
    <t>E48B6511-14B0-4C38-871C-0611812228D4</t>
  </si>
  <si>
    <t>A21CA9EE-BB47-4873-9D33-4BEDBB87D93C</t>
  </si>
  <si>
    <t>A3301220150506890001221</t>
  </si>
  <si>
    <t>2022年桐庐县农村生活污水治理“强基增效双提标”项目（分水片区）监理</t>
  </si>
  <si>
    <t>https://ggzy.hzctc.hangzhou.gov.cn/AfficheShow/Home?AfficheID=537f2bb8-2e7b-462c-9f7c-6585c28667bf&amp;IsInner=0&amp;IsHistory=&amp;ModuleID=22</t>
  </si>
  <si>
    <t>https://ggzy.hzctc.hangzhou.gov.cn/OpenBidRecord/Index?id=E48B6511-14B0-4C38-871C-0611812228D4&amp;tenderID=A21CA9EE-BB47-4873-9D33-4BEDBB87D93C&amp;ModuleID=486</t>
  </si>
  <si>
    <t>2023/6/13 10:00</t>
  </si>
  <si>
    <t>https://ggzy.hzctc.hangzhou.gov.cn/OpenBidRecord/OpenParamInfo?openRecordListID=E48B6511-14B0-4C38-871C-0611812228D4</t>
  </si>
  <si>
    <t>https://ggzy.hzctc.hangzhou.gov.cn/AfficheShow/Home?AfficheID=e939d1cb-0e0b-42d3-a5de-0fb453cfac39&amp;IsInner=0&amp;IsHistory=0&amp;ModuleID=28</t>
  </si>
  <si>
    <t>5</t>
  </si>
  <si>
    <t>EFF2CE25-E93C-4FD5-91BA-BD9426212714</t>
  </si>
  <si>
    <t>cfbef983-e477-431e-90aa-b2eb09100b9b</t>
  </si>
  <si>
    <t>A3301100140280041001231</t>
  </si>
  <si>
    <t>西复线余杭段枢纽互通环境整治提升工程第SG01标段</t>
  </si>
  <si>
    <t>https://ggzy.hzctc.hangzhou.gov.cn/OpenBidRecord/Index?id=EFF2CE25-E93C-4FD5-91BA-BD9426212714&amp;tenderID=cfbef983-e477-431e-90aa-b2eb09100b9b&amp;ModuleID=486</t>
  </si>
  <si>
    <t>2023/6/13 13:30</t>
  </si>
  <si>
    <t>https://ggzy.hzctc.hangzhou.gov.cn/AfficheShow/Home?AfficheID=77b55098-aac8-42a2-996c-29a6f40e3896&amp;IsInner=0&amp;IsHistory=0&amp;ModuleID=28</t>
  </si>
  <si>
    <t>4648F4F8-E13A-4393-9913-253708575EED</t>
  </si>
  <si>
    <t>FB949286-4F84-44FF-A77C-5E6608E859AB</t>
  </si>
  <si>
    <t>A3301110200506825001291</t>
  </si>
  <si>
    <t>富阳科技馆-建筑工程电梯采购项目</t>
  </si>
  <si>
    <t>https://ggzy.hzctc.hangzhou.gov.cn/AfficheShow/Home?AfficheID=fc7f6a0c-89b6-42d0-be1e-b9100cb04131&amp;IsInner=0&amp;IsHistory=&amp;ModuleID=22</t>
  </si>
  <si>
    <t>详见招标公告</t>
  </si>
  <si>
    <t>https://ggzy.hzctc.hangzhou.gov.cn/OpenBidRecord/Index?id=4648F4F8-E13A-4393-9913-253708575EED&amp;tenderID=FB949286-4F84-44FF-A77C-5E6608E859AB&amp;ModuleID=486</t>
  </si>
  <si>
    <t>https://ggzy.hzctc.hangzhou.gov.cn/AfficheShow/Home?AfficheID=33893c9d-6a7e-4003-b42c-e45440faf2c6&amp;IsInner=0&amp;IsHistory=0&amp;ModuleID=28</t>
  </si>
  <si>
    <t>DD98FD06-C34E-4563-AE8B-314D17475F33</t>
  </si>
  <si>
    <t>245DD21D-4262-4B93-8B12-1D07930475EE</t>
  </si>
  <si>
    <t>A3301090130506867001221</t>
  </si>
  <si>
    <t>人民大街（郁山路-03省道）工程</t>
  </si>
  <si>
    <t>https://ggzy.hzctc.hangzhou.gov.cn/AfficheShow/Home?AfficheID=22f8a7ed-badd-4c01-ac0e-adb90af4cf3d&amp;IsInner=0&amp;IsHistory=&amp;ModuleID=22</t>
  </si>
  <si>
    <t>投标单位需完成市场主体注册入库。</t>
  </si>
  <si>
    <t>https://ggzy.hzctc.hangzhou.gov.cn/OpenBidRecord/Index?id=DD98FD06-C34E-4563-AE8B-314D17475F33&amp;tenderID=245DD21D-4262-4B93-8B12-1D07930475EE&amp;ModuleID=486</t>
  </si>
  <si>
    <t>2023/6/13 8:45</t>
  </si>
  <si>
    <t>https://ggzy.hzctc.hangzhou.gov.cn/OpenBidRecord/OpenParamInfo?openRecordListID=DD98FD06-C34E-4563-AE8B-314D17475F33</t>
  </si>
  <si>
    <t>https://ggzy.hzctc.hangzhou.gov.cn/AfficheShow/Home?AfficheID=dad28d56-de28-4b64-b626-4d2ebbfdef82&amp;IsInner=0&amp;IsHistory=0&amp;ModuleID=28</t>
  </si>
  <si>
    <t>007C20C1-CC15-4A35-ADD2-963B1A899890</t>
  </si>
  <si>
    <t>98106131-09A6-4B82-B4F8-3ACDC4CDE839</t>
  </si>
  <si>
    <t>A3301010060400118001281</t>
  </si>
  <si>
    <t>沪杭甬快速路（观潮路-钱江东路） 两侧绿地工程(二期)</t>
  </si>
  <si>
    <t>https://ggzy.hzctc.hangzhou.gov.cn/OpenBidRecord/Index?id=007C20C1-CC15-4A35-ADD2-963B1A899890&amp;tenderID=98106131-09A6-4B82-B4F8-3ACDC4CDE839&amp;ModuleID=486</t>
  </si>
  <si>
    <t>2023/6/13 9:00</t>
  </si>
  <si>
    <t>https://ggzy.hzctc.hangzhou.gov.cn/AfficheShow/Home?AfficheID=3487AB98-52D9-4965-83BE-054A02FF7593&amp;IsInner=0&amp;IsHistory=0&amp;ModuleID=28</t>
  </si>
  <si>
    <t>7970DBC7-171B-4BDC-8A8A-79CDBDDB6399</t>
  </si>
  <si>
    <t>F0E2D46B-2DBF-46B0-A29E-F8FA25CDE0F6</t>
  </si>
  <si>
    <t>A3301060110506776001221</t>
  </si>
  <si>
    <t>墩余路周边环境整治提升工程</t>
  </si>
  <si>
    <t>https://ggzy.hzctc.hangzhou.gov.cn/AfficheShow/Home?AfficheID=209e8800-3bd7-40c4-9cc2-6a9fd02b957c&amp;IsInner=0&amp;IsHistory=&amp;ModuleID=22</t>
  </si>
  <si>
    <t>https://ggzy.hzctc.hangzhou.gov.cn/OpenBidRecord/Index?id=7970DBC7-171B-4BDC-8A8A-79CDBDDB6399&amp;tenderID=F0E2D46B-2DBF-46B0-A29E-F8FA25CDE0F6&amp;ModuleID=486</t>
  </si>
  <si>
    <t>https://ggzy.hzctc.hangzhou.gov.cn/OpenBidRecord/OpenParamInfo?openRecordListID=7970DBC7-171B-4BDC-8A8A-79CDBDDB6399</t>
  </si>
  <si>
    <t>https://ggzy.hzctc.hangzhou.gov.cn/AfficheShow/Home?AfficheID=e2e1d7e2-b77f-40c4-9668-3b54926dbfa4&amp;IsInner=0&amp;IsHistory=0&amp;ModuleID=28</t>
  </si>
  <si>
    <t>D48ECE7F-949D-494C-931E-DF802482B543</t>
  </si>
  <si>
    <t>22F614DE-CB54-42CB-AB17-43B9A8783B79</t>
  </si>
  <si>
    <t>A3301220150506892001221</t>
  </si>
  <si>
    <t>2022年桐庐县农村生活污水治理“强基增效双提标”项目（横村片区）监理</t>
  </si>
  <si>
    <t>https://ggzy.hzctc.hangzhou.gov.cn/AfficheShow/Home?AfficheID=9e7705fa-d57a-4fdd-a5e4-a406664f6a2b&amp;IsInner=0&amp;IsHistory=&amp;ModuleID=22</t>
  </si>
  <si>
    <t>https://ggzy.hzctc.hangzhou.gov.cn/OpenBidRecord/Index?id=D48ECE7F-949D-494C-931E-DF802482B543&amp;tenderID=22F614DE-CB54-42CB-AB17-43B9A8783B79&amp;ModuleID=486</t>
  </si>
  <si>
    <t>https://ggzy.hzctc.hangzhou.gov.cn/OpenBidRecord/OpenParamInfo?openRecordListID=D48ECE7F-949D-494C-931E-DF802482B543</t>
  </si>
  <si>
    <t>https://ggzy.hzctc.hangzhou.gov.cn/AfficheShow/Home?AfficheID=df15b06f-1ec1-432e-8677-3e7e26e7b960&amp;IsInner=0&amp;IsHistory=0&amp;ModuleID=28</t>
  </si>
  <si>
    <t>326DCA90-202B-4F7C-9113-D3632F5094BD</t>
  </si>
  <si>
    <t>6C32CD7A-DC19-4C82-AF00-F0EEAF27A7BB</t>
  </si>
  <si>
    <t>A3301060110506899001221</t>
  </si>
  <si>
    <t>兔子山地库第三通道（兔子山地库-长埭路）工程</t>
  </si>
  <si>
    <t>https://ggzy.hzctc.hangzhou.gov.cn/AfficheShow/Home?AfficheID=d03cbb2d-f0d1-4c4c-9800-4e83127eb035&amp;IsInner=0&amp;IsHistory=&amp;ModuleID=22</t>
  </si>
  <si>
    <t>https://ggzy.hzctc.hangzhou.gov.cn/OpenBidRecord/Index?id=326DCA90-202B-4F7C-9113-D3632F5094BD&amp;tenderID=6C32CD7A-DC19-4C82-AF00-F0EEAF27A7BB&amp;ModuleID=486</t>
  </si>
  <si>
    <t>https://ggzy.hzctc.hangzhou.gov.cn/OpenBidRecord/OpenParamInfo?openRecordListID=326DCA90-202B-4F7C-9113-D3632F5094BD</t>
  </si>
  <si>
    <t>https://ggzy.hzctc.hangzhou.gov.cn/AfficheShow/Home?AfficheID=5ade1a7e-f716-4621-b417-d47eb7b322d8&amp;IsInner=0&amp;IsHistory=0&amp;ModuleID=28</t>
  </si>
  <si>
    <t>C59AEACB-9E49-4A10-97D9-23FAF9BEB779</t>
  </si>
  <si>
    <t>D32839EE-89C1-4FB9-9BC2-4437DAA6D939</t>
  </si>
  <si>
    <t>A3301090130506883001211</t>
  </si>
  <si>
    <t>2023年度(衙前)老旧小区综合改造提升-之华公寓及教工公寓提升改造项目</t>
  </si>
  <si>
    <t>https://ggzy.hzctc.hangzhou.gov.cn/AfficheShow/Home?AfficheID=74b92a48-0e66-45b1-b0d8-05e8e1ad015f&amp;IsInner=0&amp;IsHistory=&amp;ModuleID=22</t>
  </si>
  <si>
    <t>建筑工程施工总承包</t>
  </si>
  <si>
    <t>三级</t>
  </si>
  <si>
    <t>建筑工程</t>
  </si>
  <si>
    <t>二级</t>
  </si>
  <si>
    <t>https://ggzy.hzctc.hangzhou.gov.cn/OpenBidRecord/Index?id=C59AEACB-9E49-4A10-97D9-23FAF9BEB779&amp;tenderID=D32839EE-89C1-4FB9-9BC2-4437DAA6D939&amp;ModuleID=486</t>
  </si>
  <si>
    <t>https://ggzy.hzctc.hangzhou.gov.cn/OpenBidRecord/OpenParamInfo?openRecordListID=C59AEACB-9E49-4A10-97D9-23FAF9BEB779</t>
  </si>
  <si>
    <t>https://ggzy.hzctc.hangzhou.gov.cn/AfficheShow/Home?AfficheID=41d890bd-d118-4d28-a234-eaab0db0e584&amp;IsInner=0&amp;IsHistory=0&amp;ModuleID=28</t>
  </si>
  <si>
    <t>3E47B246-DA18-43FC-AFEA-BBA24D84DCCA</t>
  </si>
  <si>
    <t>A44A22BC-7419-4B69-B004-5F0FD9A3A789</t>
  </si>
  <si>
    <t>A3301850210506914001211</t>
  </si>
  <si>
    <t>专用线缆、导体生产厂房建设项目工程</t>
  </si>
  <si>
    <t>https://ggzy.hzctc.hangzhou.gov.cn/AfficheShow/Home?AfficheID=94d2a4ec-c0ef-4e14-9348-7af733ce8ce6&amp;IsInner=0&amp;IsHistory=&amp;ModuleID=22</t>
  </si>
  <si>
    <t>一级</t>
  </si>
  <si>
    <t>https://ggzy.hzctc.hangzhou.gov.cn/OpenBidRecord/Index?id=3E47B246-DA18-43FC-AFEA-BBA24D84DCCA&amp;tenderID=A44A22BC-7419-4B69-B004-5F0FD9A3A789&amp;ModuleID=486</t>
  </si>
  <si>
    <t>https://ggzy.hzctc.hangzhou.gov.cn/OpenBidRecord/OpenParamInfo?openRecordListID=3E47B246-DA18-43FC-AFEA-BBA24D84DCCA</t>
  </si>
  <si>
    <t>https://ggzy.hzctc.hangzhou.gov.cn/AfficheShow/Home?AfficheID=4e4c0d56-cd05-4179-a427-6992387fd981&amp;IsInner=0&amp;IsHistory=0&amp;ModuleID=28</t>
  </si>
  <si>
    <t>3DA10658-EBDA-400A-9E3E-D87F61FB330A</t>
  </si>
  <si>
    <t>E3B4C546-593D-43FB-9EF0-A268A24466ED</t>
  </si>
  <si>
    <t>A3301131280506761001211</t>
  </si>
  <si>
    <t>崇贤街道横泾桥区块安置房项目监理</t>
  </si>
  <si>
    <t>https://ggzy.hzctc.hangzhou.gov.cn/OpenBidRecord/Index?id=3DA10658-EBDA-400A-9E3E-D87F61FB330A&amp;tenderID=E3B4C546-593D-43FB-9EF0-A268A24466ED&amp;ModuleID=486</t>
  </si>
  <si>
    <t>2023/6/13 9:30</t>
  </si>
  <si>
    <t>https://ggzy.hzctc.hangzhou.gov.cn/OpenBidRecord/OpenParamInfo?openRecordListID=3DA10658-EBDA-400A-9E3E-D87F61FB330A</t>
  </si>
  <si>
    <t>https://ggzy.hzctc.hangzhou.gov.cn/AfficheShow/Home?AfficheID=0ffc9894-dd11-4aa4-9402-48c9c58085bc&amp;IsInner=0&amp;IsHistory=0&amp;ModuleID=28</t>
  </si>
  <si>
    <t>E18DA609-857E-4407-81D8-94237E6F74D5</t>
  </si>
  <si>
    <t>7B4EAC75-0E10-4E7C-AA09-86ABB1F375E7</t>
  </si>
  <si>
    <t>A3301050100506874001221</t>
  </si>
  <si>
    <t>城市道路无障碍设施改善</t>
  </si>
  <si>
    <t>https://ggzy.hzctc.hangzhou.gov.cn/OpenBidRecord/Index?id=E18DA609-857E-4407-81D8-94237E6F74D5&amp;tenderID=7B4EAC75-0E10-4E7C-AA09-86ABB1F375E7&amp;ModuleID=486</t>
  </si>
  <si>
    <t>https://ggzy.hzctc.hangzhou.gov.cn/OpenBidRecord/OpenParamInfo?openRecordListID=E18DA609-857E-4407-81D8-94237E6F74D5</t>
  </si>
  <si>
    <t>https://ggzy.hzctc.hangzhou.gov.cn/AfficheShow/Home?AfficheID=08e61f4f-cdb9-4da6-a1d4-d2b346ee4ed5&amp;IsInner=0&amp;IsHistory=0&amp;ModuleID=28</t>
  </si>
  <si>
    <t>096949A2-A535-4F1C-81EB-CFBDA140FED8</t>
  </si>
  <si>
    <t>194AF964-29D7-4AF9-8A0E-79F6029A7317</t>
  </si>
  <si>
    <t>A3301100140506844001291</t>
  </si>
  <si>
    <t>未来科技城亮化（三期）工程监理</t>
  </si>
  <si>
    <t>https://ggzy.hzctc.hangzhou.gov.cn/AfficheShow/Home?AfficheID=bde4cec1-2142-4f12-bc50-76fa80f712bd&amp;IsInner=0&amp;IsHistory=&amp;ModuleID=22</t>
  </si>
  <si>
    <t>具备综合或者具备机电安装工程甲级</t>
  </si>
  <si>
    <t>https://ggzy.hzctc.hangzhou.gov.cn/OpenBidRecord/Index?id=096949A2-A535-4F1C-81EB-CFBDA140FED8&amp;tenderID=194AF964-29D7-4AF9-8A0E-79F6029A7317&amp;ModuleID=486</t>
  </si>
  <si>
    <t>https://ggzy.hzctc.hangzhou.gov.cn/OpenBidRecord/OpenParamInfo?openRecordListID=096949A2-A535-4F1C-81EB-CFBDA140FED8</t>
  </si>
  <si>
    <t>https://ggzy.hzctc.hangzhou.gov.cn/AfficheShow/Home?AfficheID=7bd9205b-1d89-4699-bdd9-68b495fa8b3d&amp;IsInner=0&amp;IsHistory=0&amp;ModuleID=28</t>
  </si>
  <si>
    <t>06CE143B-80CD-4DA8-AF8A-F69B493B2A00</t>
  </si>
  <si>
    <t>D8EE46DB-4294-4469-B7DF-487FB8CF986F</t>
  </si>
  <si>
    <t>A3301100140506915001221</t>
  </si>
  <si>
    <t>王家桥路道路工程</t>
  </si>
  <si>
    <t>https://ggzy.hzctc.hangzhou.gov.cn/AfficheShow/Home?AfficheID=83ab9c6d-deaf-4576-9903-d413014f0e6c&amp;IsInner=0&amp;IsHistory=&amp;ModuleID=22</t>
  </si>
  <si>
    <t>具备施工总承包企业市政公用工程(新)二级</t>
  </si>
  <si>
    <t>具备市政公用工程二级</t>
  </si>
  <si>
    <t>https://ggzy.hzctc.hangzhou.gov.cn/OpenBidRecord/Index?id=06CE143B-80CD-4DA8-AF8A-F69B493B2A00&amp;tenderID=D8EE46DB-4294-4469-B7DF-487FB8CF986F&amp;ModuleID=486</t>
  </si>
  <si>
    <t>https://ggzy.hzctc.hangzhou.gov.cn/OpenBidRecord/OpenParamInfo?openRecordListID=06CE143B-80CD-4DA8-AF8A-F69B493B2A00</t>
  </si>
  <si>
    <t>https://ggzy.hzctc.hangzhou.gov.cn/AfficheShow/Home?AfficheID=3e687f7f-2d36-4059-87f0-19422c40d427&amp;IsInner=0&amp;IsHistory=0&amp;ModuleID=28</t>
  </si>
  <si>
    <t>4DF213BD-BC98-4B83-8C65-EFF7CD5C158C</t>
  </si>
  <si>
    <t>C133B88F-18FB-4350-A7EB-F0C1B12D3CEC</t>
  </si>
  <si>
    <t>A3301131280506751001221</t>
  </si>
  <si>
    <t>张家墩区块支路（7号地块配套道路、富塘路段）二期</t>
  </si>
  <si>
    <t>https://ggzy.hzctc.hangzhou.gov.cn/AfficheShow/Home?AfficheID=b8469522-0ed2-48b2-95d6-15fb6b2452c5&amp;IsInner=0&amp;IsHistory=&amp;ModuleID=22</t>
  </si>
  <si>
    <t>具备 施工总承包企业市政公用工程(新) 二级</t>
  </si>
  <si>
    <t>https://ggzy.hzctc.hangzhou.gov.cn/OpenBidRecord/Index?id=4DF213BD-BC98-4B83-8C65-EFF7CD5C158C&amp;tenderID=C133B88F-18FB-4350-A7EB-F0C1B12D3CEC&amp;ModuleID=486</t>
  </si>
  <si>
    <t>https://ggzy.hzctc.hangzhou.gov.cn/OpenBidRecord/OpenParamInfo?openRecordListID=4DF213BD-BC98-4B83-8C65-EFF7CD5C158C</t>
  </si>
  <si>
    <t>https://ggzy.hzctc.hangzhou.gov.cn/AfficheShow/Home?AfficheID=e4557587-5afd-495d-91db-a150da713ab5&amp;IsInner=0&amp;IsHistory=0&amp;ModuleID=28</t>
  </si>
  <si>
    <t>295E87A2-82A1-461E-831B-1A159F05BFA5</t>
  </si>
  <si>
    <t>7CFA2D1C-392C-4E80-B485-3F938524AB96</t>
  </si>
  <si>
    <t>A3301010060506801001211</t>
  </si>
  <si>
    <t>杭州第七中学转塘校区寝室改造三期</t>
  </si>
  <si>
    <t>https://ggzy.hzctc.hangzhou.gov.cn/AfficheShow/Home?AfficheID=f8b1eb23-4dad-44a5-8e9c-7e06e1d23c6a&amp;IsInner=0&amp;IsHistory=&amp;ModuleID=22</t>
  </si>
  <si>
    <t>建筑装修装饰工程专业承包</t>
  </si>
  <si>
    <t>https://ggzy.hzctc.hangzhou.gov.cn/OpenBidRecord/Index?id=295E87A2-82A1-461E-831B-1A159F05BFA5&amp;tenderID=7CFA2D1C-392C-4E80-B485-3F938524AB96&amp;ModuleID=486</t>
  </si>
  <si>
    <t>https://ggzy.hzctc.hangzhou.gov.cn/OpenBidRecord/OpenParamInfo?openRecordListID=295E87A2-82A1-461E-831B-1A159F05BFA5</t>
  </si>
  <si>
    <t>https://ggzy.hzctc.hangzhou.gov.cn/AfficheShow/Home?AfficheID=05121912-0976-480c-a6d9-0456838dc7bf&amp;IsInner=0&amp;IsHistory=0&amp;ModuleID=28</t>
  </si>
  <si>
    <t>FF11A7A2-0001-4164-B303-78C26637EBC6</t>
  </si>
  <si>
    <t>3D63B7F4-DE72-479E-BCCC-F6C56BD65E71</t>
  </si>
  <si>
    <t>A3301090130506831001211</t>
  </si>
  <si>
    <t>萧山经济技术开发区益农区块公租房项目方案设计、初步设计、施工图设计及后续服务</t>
  </si>
  <si>
    <t>https://ggzy.hzctc.hangzhou.gov.cn/AfficheShow/Home?AfficheID=bfaa90f5-9bef-4d56-906b-803f5c31c34b&amp;IsInner=0&amp;IsHistory=&amp;ModuleID=22</t>
  </si>
  <si>
    <t>具备 设计专业类 建筑行业 建筑工程 甲级 或者具备 设计专业类 建筑行业 甲级 或者具备 设计综合类 甲级</t>
  </si>
  <si>
    <t>https://ggzy.hzctc.hangzhou.gov.cn/OpenBidRecord/Index?id=FF11A7A2-0001-4164-B303-78C26637EBC6&amp;tenderID=3D63B7F4-DE72-479E-BCCC-F6C56BD65E71&amp;ModuleID=486</t>
  </si>
  <si>
    <t>2023/6/14 14:00</t>
  </si>
  <si>
    <t>https://ggzy.hzctc.hangzhou.gov.cn/AfficheShow/Home?AfficheID=c61df3b6-d489-4e01-ae35-ca5e3682df82&amp;IsInner=0&amp;IsHistory=0&amp;ModuleID=28</t>
  </si>
  <si>
    <t>7174520F-0E5B-419A-9E80-38C4F374C0EF</t>
  </si>
  <si>
    <t>01EFD1FF-A569-4D24-9D6C-574B215D4964</t>
  </si>
  <si>
    <t>A3301270160506816001221</t>
  </si>
  <si>
    <t>淳安县金峰乡污水处理站及收集管网项目</t>
  </si>
  <si>
    <t>https://ggzy.hzctc.hangzhou.gov.cn/AfficheShow/Home?AfficheID=6f16e323-adb3-4fc7-ada9-8a833a8da982&amp;IsInner=0&amp;IsHistory=&amp;ModuleID=22</t>
  </si>
  <si>
    <t>具备 施工总承包企业市政公用工程(新) 三级 或者具备 专业承包企业环保工程(新) 三级</t>
  </si>
  <si>
    <t>具备 市政公用工程 二级 或者具备 机电工程 二级</t>
  </si>
  <si>
    <t>https://ggzy.hzctc.hangzhou.gov.cn/OpenBidRecord/Index?id=7174520F-0E5B-419A-9E80-38C4F374C0EF&amp;tenderID=01EFD1FF-A569-4D24-9D6C-574B215D4964&amp;ModuleID=486</t>
  </si>
  <si>
    <t>2023/6/14 8:45</t>
  </si>
  <si>
    <t>https://ggzy.hzctc.hangzhou.gov.cn/OpenBidRecord/OpenParamInfo?openRecordListID=7174520F-0E5B-419A-9E80-38C4F374C0EF</t>
  </si>
  <si>
    <t>https://ggzy.hzctc.hangzhou.gov.cn/AfficheShow/Home?AfficheID=a22c5270-4be3-45e3-8c8a-a9843aa357e5&amp;IsInner=0&amp;IsHistory=0&amp;ModuleID=28</t>
  </si>
  <si>
    <t>CD014CD3-F311-423E-A877-0798247AA2D8</t>
  </si>
  <si>
    <t>C705A204-199C-4898-A014-3AA2C344BEAD</t>
  </si>
  <si>
    <t>A3301270160506839001221</t>
  </si>
  <si>
    <t>中轴溪城市家具配套及桥梁亮化工程</t>
  </si>
  <si>
    <t>https://ggzy.hzctc.hangzhou.gov.cn/AfficheShow/Home?AfficheID=defda495-0a86-4203-bfbc-e7b2346fc454&amp;IsInner=0&amp;IsHistory=&amp;ModuleID=22</t>
  </si>
  <si>
    <t>https://ggzy.hzctc.hangzhou.gov.cn/OpenBidRecord/Index?id=CD014CD3-F311-423E-A877-0798247AA2D8&amp;tenderID=C705A204-199C-4898-A014-3AA2C344BEAD&amp;ModuleID=486</t>
  </si>
  <si>
    <t>https://ggzy.hzctc.hangzhou.gov.cn/OpenBidRecord/OpenParamInfo?openRecordListID=CD014CD3-F311-423E-A877-0798247AA2D8</t>
  </si>
  <si>
    <t>https://ggzy.hzctc.hangzhou.gov.cn/AfficheShow/Home?AfficheID=a762ea69-b26c-408a-b2f0-a0b695c4fb9e&amp;IsInner=0&amp;IsHistory=0&amp;ModuleID=28</t>
  </si>
  <si>
    <t>3B1487ED-CEC5-4C46-BF98-B11085511B7F</t>
  </si>
  <si>
    <t>777E5DB4-3080-488D-A1D7-BCEE5BAA8AD7</t>
  </si>
  <si>
    <t>A3301220150400017001281</t>
  </si>
  <si>
    <t>商业水街配套工程监理</t>
  </si>
  <si>
    <t>园林绿化</t>
  </si>
  <si>
    <t>https://ggzy.hzctc.hangzhou.gov.cn/AfficheShow/Home?AfficheID=dc997fe2-7565-47d6-bd78-df13f0feb0b3&amp;IsInner=0&amp;IsHistory=&amp;ModuleID=22</t>
  </si>
  <si>
    <t>https://ggzy.hzctc.hangzhou.gov.cn/OpenBidRecord/Index?id=3B1487ED-CEC5-4C46-BF98-B11085511B7F&amp;tenderID=777E5DB4-3080-488D-A1D7-BCEE5BAA8AD7&amp;ModuleID=486</t>
  </si>
  <si>
    <t>2023/6/14 9:30</t>
  </si>
  <si>
    <t>https://ggzy.hzctc.hangzhou.gov.cn/AfficheShow/Home?AfficheID=07E87C83-88B7-43B5-A56F-223EFC632620&amp;IsInner=0&amp;IsHistory=0&amp;ModuleID=28</t>
  </si>
  <si>
    <t>92F4B366-69A8-451B-A007-78DF51C68FC9</t>
  </si>
  <si>
    <t>D1F35DE2-4DFB-4A2F-9F9F-217AFE1BFEFA</t>
  </si>
  <si>
    <t>A3301131280506802001211</t>
  </si>
  <si>
    <t>杭政储出[2022]64号地块项目设计</t>
  </si>
  <si>
    <t>https://ggzy.hzctc.hangzhou.gov.cn/OpenBidRecord/Index?id=92F4B366-69A8-451B-A007-78DF51C68FC9&amp;tenderID=D1F35DE2-4DFB-4A2F-9F9F-217AFE1BFEFA&amp;ModuleID=486</t>
  </si>
  <si>
    <t>https://ggzy.hzctc.hangzhou.gov.cn/AfficheShow/Home?AfficheID=d44eace0-cb8f-403d-9d5d-ee8e04476dd2&amp;IsInner=0&amp;IsHistory=0&amp;ModuleID=28</t>
  </si>
  <si>
    <t>9E3C93FF-50D5-4AF7-9427-41526C3A6867</t>
  </si>
  <si>
    <t>F15D3999-57D0-430E-9FCF-7F0101180B77</t>
  </si>
  <si>
    <t>A3301100140506726001211</t>
  </si>
  <si>
    <t>良渚新城好运路九年一贯制学校项目（二期）</t>
  </si>
  <si>
    <t>https://ggzy.hzctc.hangzhou.gov.cn/AfficheShow/Home?AfficheID=e8482fe8-258b-4f3c-9da8-1372c0e66b80&amp;IsInner=0&amp;IsHistory=&amp;ModuleID=22</t>
  </si>
  <si>
    <t>https://ggzy.hzctc.hangzhou.gov.cn/OpenBidRecord/Index?id=9E3C93FF-50D5-4AF7-9427-41526C3A6867&amp;tenderID=F15D3999-57D0-430E-9FCF-7F0101180B77&amp;ModuleID=486</t>
  </si>
  <si>
    <t>https://ggzy.hzctc.hangzhou.gov.cn/OpenBidRecord/OpenParamInfo?openRecordListID=9E3C93FF-50D5-4AF7-9427-41526C3A6867</t>
  </si>
  <si>
    <t>https://ggzy.hzctc.hangzhou.gov.cn/AfficheShow/Home?AfficheID=8c50703e-6e02-482f-85c1-f2eb74df75dd&amp;IsInner=0&amp;IsHistory=0&amp;ModuleID=28</t>
  </si>
  <si>
    <t>A0BEE70F-C6ED-4C37-A6F0-2F35195D992D</t>
  </si>
  <si>
    <t>7066A8B3-F108-4755-AA3A-442BB40B4910</t>
  </si>
  <si>
    <t>A3301090130506832001211</t>
  </si>
  <si>
    <t>城厢街道集中安置房（二期）方案设计、初步设计及后续服务</t>
  </si>
  <si>
    <t>https://ggzy.hzctc.hangzhou.gov.cn/AfficheShow/Home?AfficheID=832a232c-1859-49f8-be8c-fa0cbcfa500c&amp;IsInner=0&amp;IsHistory=&amp;ModuleID=22</t>
  </si>
  <si>
    <t>具备 设计专业类 建筑行业 建筑工程 甲级 或者具备 设计综合类 甲级 或者具备 设计专业类 建筑行业 甲级</t>
  </si>
  <si>
    <t>https://ggzy.hzctc.hangzhou.gov.cn/OpenBidRecord/Index?id=A0BEE70F-C6ED-4C37-A6F0-2F35195D992D&amp;tenderID=7066A8B3-F108-4755-AA3A-442BB40B4910&amp;ModuleID=486</t>
  </si>
  <si>
    <t>2023/6/15 14:00</t>
  </si>
  <si>
    <t>https://ggzy.hzctc.hangzhou.gov.cn/AfficheShow/Home?AfficheID=60b45e72-4c89-492c-89e6-b498a9d18d1d&amp;IsInner=0&amp;IsHistory=0&amp;ModuleID=28</t>
  </si>
  <si>
    <t>2324ED36-FCE1-4970-8B30-A7892A3AA395</t>
  </si>
  <si>
    <t>F3F03EEF-6550-4C13-81F5-9F6A2574929C</t>
  </si>
  <si>
    <t>A3301270160506779001221</t>
  </si>
  <si>
    <t>杭州市特别生态功能区千岛湖供排水设施建设项目----供水设施建设工程（监理）</t>
  </si>
  <si>
    <t>https://ggzy.hzctc.hangzhou.gov.cn/AfficheShow/Home?AfficheID=0e28d92c-e0a6-4323-8ce8-c650628846c1&amp;IsInner=0&amp;IsHistory=&amp;ModuleID=22</t>
  </si>
  <si>
    <t>具备 市政公用工程 乙级 或者具备 综合 甲级</t>
  </si>
  <si>
    <t>具备 市政公用工程</t>
  </si>
  <si>
    <t>https://ggzy.hzctc.hangzhou.gov.cn/OpenBidRecord/Index?id=2324ED36-FCE1-4970-8B30-A7892A3AA395&amp;tenderID=F3F03EEF-6550-4C13-81F5-9F6A2574929C&amp;ModuleID=486</t>
  </si>
  <si>
    <t>2023/6/15 8:45</t>
  </si>
  <si>
    <t>https://ggzy.hzctc.hangzhou.gov.cn/OpenBidRecord/OpenParamInfo?openRecordListID=2324ED36-FCE1-4970-8B30-A7892A3AA395</t>
  </si>
  <si>
    <t>https://ggzy.hzctc.hangzhou.gov.cn/AfficheShow/Home?AfficheID=11c34d2c-eb5a-4b86-937e-fb2de4ebd55e&amp;IsInner=0&amp;IsHistory=0&amp;ModuleID=28</t>
  </si>
  <si>
    <t>9CC69C51-E5B7-4FC9-B2C2-71D162B9E29F</t>
  </si>
  <si>
    <t>23B560C8-D37A-4CED-A7F4-BAF08FE86943</t>
  </si>
  <si>
    <t>A3301820190506920001211</t>
  </si>
  <si>
    <t>梅城农创客文化活动中心建设工程</t>
  </si>
  <si>
    <t>https://ggzy.hzctc.hangzhou.gov.cn/AfficheShow/Home?AfficheID=0a452b64-fe56-4269-9fe0-40e528a21ef7&amp;IsInner=0&amp;IsHistory=&amp;ModuleID=22</t>
  </si>
  <si>
    <t>https://ggzy.hzctc.hangzhou.gov.cn/OpenBidRecord/Index?id=9CC69C51-E5B7-4FC9-B2C2-71D162B9E29F&amp;tenderID=23B560C8-D37A-4CED-A7F4-BAF08FE86943&amp;ModuleID=486</t>
  </si>
  <si>
    <t>https://ggzy.hzctc.hangzhou.gov.cn/OpenBidRecord/OpenParamInfo?openRecordListID=9CC69C51-E5B7-4FC9-B2C2-71D162B9E29F</t>
  </si>
  <si>
    <t>https://ggzy.hzctc.hangzhou.gov.cn/AfficheShow/Home?AfficheID=912a8219-ccf7-4533-b831-7de7a53b47df&amp;IsInner=0&amp;IsHistory=0&amp;ModuleID=28</t>
  </si>
  <si>
    <t>76A3B58A-2D85-4981-8ADC-C01399F172E3</t>
  </si>
  <si>
    <t>CED922CE-CA43-4FF6-9E33-4C7B2A69A102</t>
  </si>
  <si>
    <t>A3301090130506733001221</t>
  </si>
  <si>
    <t>萧山钱江污水处理厂四期扩建工程室外配套工程</t>
  </si>
  <si>
    <t>https://ggzy.hzctc.hangzhou.gov.cn/AfficheShow/Home?AfficheID=20b58b48-897d-4f62-bbad-60df79f3673c&amp;IsInner=0&amp;IsHistory=&amp;ModuleID=22</t>
  </si>
  <si>
    <t>https://ggzy.hzctc.hangzhou.gov.cn/OpenBidRecord/Index?id=76A3B58A-2D85-4981-8ADC-C01399F172E3&amp;tenderID=CED922CE-CA43-4FF6-9E33-4C7B2A69A102&amp;ModuleID=486</t>
  </si>
  <si>
    <t>2023/6/15 9:00</t>
  </si>
  <si>
    <t>https://ggzy.hzctc.hangzhou.gov.cn/OpenBidRecord/OpenParamInfo?openRecordListID=76A3B58A-2D85-4981-8ADC-C01399F172E3</t>
  </si>
  <si>
    <t>https://ggzy.hzctc.hangzhou.gov.cn/AfficheShow/Home?AfficheID=9cc4ab15-358a-4849-b34b-85095f9862d2&amp;IsInner=0&amp;IsHistory=0&amp;ModuleID=28</t>
  </si>
  <si>
    <t>B7823A75-934F-434B-9783-4D0E7D9FEBB1</t>
  </si>
  <si>
    <t>AE5BA606-C06C-40F4-8BCA-8B6E74EC865D</t>
  </si>
  <si>
    <t>A3301060110506701001211</t>
  </si>
  <si>
    <t>知谷新材料产业园区及基础设施建设项目设计</t>
  </si>
  <si>
    <t>https://ggzy.hzctc.hangzhou.gov.cn/AfficheShow/Home?AfficheID=84e5c976-7213-43e1-8268-cd0613a8c7e3&amp;IsInner=0&amp;IsHistory=&amp;ModuleID=22</t>
  </si>
  <si>
    <t>具备 设计综合类 甲级 或者具备 设计专业类  建筑行业 甲级 或者具备 设计专业类 建筑行业 建筑工程 甲级</t>
  </si>
  <si>
    <t>https://ggzy.hzctc.hangzhou.gov.cn/OpenBidRecord/Index?id=B7823A75-934F-434B-9783-4D0E7D9FEBB1&amp;tenderID=AE5BA606-C06C-40F4-8BCA-8B6E74EC865D&amp;ModuleID=486</t>
  </si>
  <si>
    <t>2023/6/15 9:15</t>
  </si>
  <si>
    <t>https://ggzy.hzctc.hangzhou.gov.cn/AfficheShow/Home?AfficheID=befeff05-c0a2-469d-9320-d8b64c5770d3&amp;IsInner=0&amp;IsHistory=0&amp;ModuleID=28</t>
  </si>
  <si>
    <t>FADDD400-9C7E-431F-9581-AB15606117B9</t>
  </si>
  <si>
    <t>93BFB0E1-F28E-40A2-83DB-9AF65FC88076</t>
  </si>
  <si>
    <t>A3301131280506853001211</t>
  </si>
  <si>
    <t>康达路共有产权房项目设计</t>
  </si>
  <si>
    <t>https://ggzy.hzctc.hangzhou.gov.cn/AfficheShow/Home?AfficheID=90b39dde-03a9-4a14-967f-36bd6c879e8b&amp;IsInner=0&amp;IsHistory=&amp;ModuleID=22</t>
  </si>
  <si>
    <t>https://ggzy.hzctc.hangzhou.gov.cn/OpenBidRecord/Index?id=FADDD400-9C7E-431F-9581-AB15606117B9&amp;tenderID=93BFB0E1-F28E-40A2-83DB-9AF65FC88076&amp;ModuleID=486</t>
  </si>
  <si>
    <t>2023/6/15 9:30</t>
  </si>
  <si>
    <t>https://ggzy.hzctc.hangzhou.gov.cn/AfficheShow/Home?AfficheID=bc099c42-5a0a-453d-a682-6bb8161baa9e&amp;IsInner=0&amp;IsHistory=0&amp;ModuleID=28</t>
  </si>
  <si>
    <t>F03A487D-D6CC-4795-BA7F-09334214FC44</t>
  </si>
  <si>
    <t>C1B5CF1F-BDEB-471A-8195-AEA542D6DD18</t>
  </si>
  <si>
    <t>A3301100140506820001211</t>
  </si>
  <si>
    <t>闲林街道朱家坞工业地块（余政工出[2022]19号）勘察（一桩一勘）</t>
  </si>
  <si>
    <t>https://ggzy.hzctc.hangzhou.gov.cn/AfficheShow/Home?AfficheID=6d6e6b91-2b38-4d0a-8477-2cc2a6b6d77d&amp;IsInner=0&amp;IsHistory=&amp;ModuleID=22</t>
  </si>
  <si>
    <t>具备勘察专业类岩土工程岩土工程勘察乙级或者具备勘察专业类岩土工程乙级或者具备勘察综合类甲级</t>
  </si>
  <si>
    <t>本次招标范围包括工程地质勘察，出具符合要求的地质勘察报告，满足桩基设计、施工要求，提供后续配合服务要求，具体以发包人要求的地质勘察工作为准。</t>
  </si>
  <si>
    <t>https://ggzy.hzctc.hangzhou.gov.cn/OpenBidRecord/Index?id=F03A487D-D6CC-4795-BA7F-09334214FC44&amp;tenderID=C1B5CF1F-BDEB-471A-8195-AEA542D6DD18&amp;ModuleID=486</t>
  </si>
  <si>
    <t>https://ggzy.hzctc.hangzhou.gov.cn/AfficheShow/Home?AfficheID=42cbd373-10c8-4794-beef-2f66092e53ca&amp;IsInner=0&amp;IsHistory=0&amp;ModuleID=28</t>
  </si>
  <si>
    <t>3AFBDB5E-A03E-4539-B7EE-CF2BF4248F2D</t>
  </si>
  <si>
    <t>6B231F07-3E11-421A-A7CF-A238E020A125</t>
  </si>
  <si>
    <t>A3301100140506818001211</t>
  </si>
  <si>
    <t>瓶窑镇凤都路、前程路沿线环境整治提升工程</t>
  </si>
  <si>
    <t>https://ggzy.hzctc.hangzhou.gov.cn/OpenBidRecord/Index?id=3AFBDB5E-A03E-4539-B7EE-CF2BF4248F2D&amp;tenderID=6B231F07-3E11-421A-A7CF-A238E020A125&amp;ModuleID=486</t>
  </si>
  <si>
    <t>https://ggzy.hzctc.hangzhou.gov.cn/OpenBidRecord/OpenParamInfo?openRecordListID=3AFBDB5E-A03E-4539-B7EE-CF2BF4248F2D</t>
  </si>
  <si>
    <t>https://ggzy.hzctc.hangzhou.gov.cn/AfficheShow/Home?AfficheID=01bdfd4c-8a7b-48ee-8dc7-376e2829d815&amp;IsInner=0&amp;IsHistory=0&amp;ModuleID=28</t>
  </si>
  <si>
    <t>8BADC9A7-C509-45AF-8262-4EA2127093EE</t>
  </si>
  <si>
    <t>BCCB8954-CC86-430F-B487-D5BA9F691ED0</t>
  </si>
  <si>
    <t>A3301131280506925001211</t>
  </si>
  <si>
    <t>杭政储出【2022】102号地块商业商务文体设施用房（B9地块）项目监理</t>
  </si>
  <si>
    <t>https://ggzy.hzctc.hangzhou.gov.cn/AfficheShow/Home?AfficheID=037212bd-a8b1-43c1-82af-a7bfd1b5ddbe&amp;IsInner=0&amp;IsHistory=&amp;ModuleID=22</t>
  </si>
  <si>
    <t>具备 房屋建筑工程 甲级 或者具备 综合</t>
  </si>
  <si>
    <t>https://ggzy.hzctc.hangzhou.gov.cn/OpenBidRecord/Index?id=8BADC9A7-C509-45AF-8262-4EA2127093EE&amp;tenderID=BCCB8954-CC86-430F-B487-D5BA9F691ED0&amp;ModuleID=486</t>
  </si>
  <si>
    <t>https://ggzy.hzctc.hangzhou.gov.cn/OpenBidRecord/OpenParamInfo?openRecordListID=8BADC9A7-C509-45AF-8262-4EA2127093EE</t>
  </si>
  <si>
    <t>https://ggzy.hzctc.hangzhou.gov.cn/AfficheShow/Home?AfficheID=d0750eb5-7bc9-40c6-9005-f8da6f2be177&amp;IsInner=0&amp;IsHistory=0&amp;ModuleID=28</t>
  </si>
  <si>
    <t>4.5</t>
  </si>
  <si>
    <t>2CE58AC9-324D-4F38-B118-0DE242FD4F59</t>
  </si>
  <si>
    <t>92ACE5C2-E819-4DAB-936D-335F22F8A430</t>
  </si>
  <si>
    <t>A3301300180506879001221</t>
  </si>
  <si>
    <t>南沙村2023年农村生活污水治理改造提升工程</t>
  </si>
  <si>
    <t>https://ggzy.hzctc.hangzhou.gov.cn/AfficheShow/Home?AfficheID=b2d6d0f6-029e-4a69-aa8d-fe2e800d352b&amp;IsInner=0&amp;IsHistory=&amp;ModuleID=22</t>
  </si>
  <si>
    <t>https://ggzy.hzctc.hangzhou.gov.cn/OpenBidRecord/Index?id=2CE58AC9-324D-4F38-B118-0DE242FD4F59&amp;tenderID=92ACE5C2-E819-4DAB-936D-335F22F8A430&amp;ModuleID=486</t>
  </si>
  <si>
    <t>https://ggzy.hzctc.hangzhou.gov.cn/OpenBidRecord/OpenParamInfo?openRecordListID=2CE58AC9-324D-4F38-B118-0DE242FD4F59</t>
  </si>
  <si>
    <t>https://ggzy.hzctc.hangzhou.gov.cn/AfficheShow/Home?AfficheID=4e02c03b-82c2-4278-a30c-1a468a9ff5db&amp;IsInner=0&amp;IsHistory=0&amp;ModuleID=28</t>
  </si>
  <si>
    <t>4B36CAC7-885F-4E58-93A6-E07024FAC008</t>
  </si>
  <si>
    <t>F6C001D7-E28C-4BAA-9BA1-9F267D37A205</t>
  </si>
  <si>
    <t>A3301131280506876001211</t>
  </si>
  <si>
    <t>余政储出[2020]30号地块配套工程</t>
  </si>
  <si>
    <t>https://ggzy.hzctc.hangzhou.gov.cn/AfficheShow/Home?AfficheID=367532ef-e90a-4961-9f0d-28428051a4d8&amp;IsInner=0&amp;IsHistory=&amp;ModuleID=22</t>
  </si>
  <si>
    <t>https://ggzy.hzctc.hangzhou.gov.cn/OpenBidRecord/Index?id=4B36CAC7-885F-4E58-93A6-E07024FAC008&amp;tenderID=F6C001D7-E28C-4BAA-9BA1-9F267D37A205&amp;ModuleID=486</t>
  </si>
  <si>
    <t>https://ggzy.hzctc.hangzhou.gov.cn/OpenBidRecord/OpenParamInfo?openRecordListID=4B36CAC7-885F-4E58-93A6-E07024FAC008</t>
  </si>
  <si>
    <t>https://ggzy.hzctc.hangzhou.gov.cn/AfficheShow/Home?AfficheID=835c9424-f279-456b-87cd-0e9d968e783a&amp;IsInner=0&amp;IsHistory=0&amp;ModuleID=28</t>
  </si>
  <si>
    <t>B52DC8CB-9168-46D5-91AB-2CCA46C88C22</t>
  </si>
  <si>
    <t>BC8431BE-AE01-4339-A529-E9AC2F259E39</t>
  </si>
  <si>
    <t>A3301300180506803001211</t>
  </si>
  <si>
    <t>长安汽博园（三期）</t>
  </si>
  <si>
    <t>https://ggzy.hzctc.hangzhou.gov.cn/AfficheShow/Home?AfficheID=81ca9562-ab29-4ee6-a6bf-176e878ecd8e&amp;IsInner=0&amp;IsHistory=&amp;ModuleID=22</t>
  </si>
  <si>
    <t>企业钢结构工程专业承包</t>
  </si>
  <si>
    <t>https://ggzy.hzctc.hangzhou.gov.cn/OpenBidRecord/Index?id=B52DC8CB-9168-46D5-91AB-2CCA46C88C22&amp;tenderID=BC8431BE-AE01-4339-A529-E9AC2F259E39&amp;ModuleID=486</t>
  </si>
  <si>
    <t>https://ggzy.hzctc.hangzhou.gov.cn/OpenBidRecord/OpenParamInfo?openRecordListID=B52DC8CB-9168-46D5-91AB-2CCA46C88C22</t>
  </si>
  <si>
    <t>https://ggzy.hzctc.hangzhou.gov.cn/AfficheShow/Home?AfficheID=1210138e-60d4-4c11-bbf3-931cb395ce8d&amp;IsInner=0&amp;IsHistory=0&amp;ModuleID=28</t>
  </si>
  <si>
    <t>583F5C0F-F026-444F-B447-807F9B2C1E69</t>
  </si>
  <si>
    <t>B97EEA02-C5FB-441B-9333-3B59893E2977</t>
  </si>
  <si>
    <t>A3301050100506671001211</t>
  </si>
  <si>
    <t>石桥街道天堂园未来社区设计施工工程总承包</t>
  </si>
  <si>
    <t>https://ggzy.hzctc.hangzhou.gov.cn/OpenBidRecord/Index?id=583F5C0F-F026-444F-B447-807F9B2C1E69&amp;tenderID=B97EEA02-C5FB-441B-9333-3B59893E2977&amp;ModuleID=486</t>
  </si>
  <si>
    <t>2023/6/16 13:30</t>
  </si>
  <si>
    <t>https://ggzy.hzctc.hangzhou.gov.cn/AfficheShow/Home?AfficheID=bee9c388-b0e0-4575-a5ad-345bc1538d23&amp;IsInner=0&amp;IsHistory=0&amp;ModuleID=28</t>
  </si>
  <si>
    <t>D882878F-BABA-4594-A0F0-7C11B239D7F3</t>
  </si>
  <si>
    <t>1726B5A9-B63F-46EA-8CBB-3ADF0DFCBD96</t>
  </si>
  <si>
    <t>A3301131280506778001211</t>
  </si>
  <si>
    <t>临平区运河街道新宇村村庄配套服务用房设计采购施工(EPC)工程总承包项目</t>
  </si>
  <si>
    <t>https://ggzy.hzctc.hangzhou.gov.cn/OpenBidRecord/Index?id=D882878F-BABA-4594-A0F0-7C11B239D7F3&amp;tenderID=1726B5A9-B63F-46EA-8CBB-3ADF0DFCBD96&amp;ModuleID=486</t>
  </si>
  <si>
    <t>https://ggzy.hzctc.hangzhou.gov.cn/AfficheShow/Home?AfficheID=0d955412-944d-415f-9bc8-ed2a87101cdd&amp;IsInner=0&amp;IsHistory=0&amp;ModuleID=28</t>
  </si>
  <si>
    <t>A72A69A6-449B-48A9-BBFB-C880A09D95C8</t>
  </si>
  <si>
    <t>AAEB7440-9859-4246-937E-6DDFB5A2CCBF</t>
  </si>
  <si>
    <t>A3301090130506739001211</t>
  </si>
  <si>
    <t>杭州萧山技师学院建设(一期)EPC工程总承包项目</t>
  </si>
  <si>
    <t>https://ggzy.hzctc.hangzhou.gov.cn/OpenBidRecord/Index?id=A72A69A6-449B-48A9-BBFB-C880A09D95C8&amp;tenderID=AAEB7440-9859-4246-937E-6DDFB5A2CCBF&amp;ModuleID=486</t>
  </si>
  <si>
    <t>2023/6/16 14:00</t>
  </si>
  <si>
    <t>https://ggzy.hzctc.hangzhou.gov.cn/OpenBidRecord/OpenParamInfo?openRecordListID=A72A69A6-449B-48A9-BBFB-C880A09D95C8</t>
  </si>
  <si>
    <t>https://ggzy.hzctc.hangzhou.gov.cn/AfficheShow/Home?AfficheID=1cafe84b-655e-4bef-a956-d5c0ce3ba2a2&amp;IsInner=0&amp;IsHistory=0&amp;ModuleID=28</t>
  </si>
  <si>
    <t>8F0A2CDB-06E8-4F7F-B07B-7B5158FADF36</t>
  </si>
  <si>
    <t>4BFF25DD-0BBD-4D84-95A2-8085738E8FA4</t>
  </si>
  <si>
    <t>A3301820190506907001221</t>
  </si>
  <si>
    <t>五马洲姜家合三期基础设施工程</t>
  </si>
  <si>
    <t>https://ggzy.hzctc.hangzhou.gov.cn/AfficheShow/Home?AfficheID=4e9813e3-3389-4243-87a4-20a1db7c478d&amp;IsInner=0&amp;IsHistory=&amp;ModuleID=22</t>
  </si>
  <si>
    <t>具备 施工总承包企业市政公用工程(新) 一级</t>
  </si>
  <si>
    <t>https://ggzy.hzctc.hangzhou.gov.cn/OpenBidRecord/Index?id=8F0A2CDB-06E8-4F7F-B07B-7B5158FADF36&amp;tenderID=4BFF25DD-0BBD-4D84-95A2-8085738E8FA4&amp;ModuleID=486</t>
  </si>
  <si>
    <t>2023/6/16 8:45</t>
  </si>
  <si>
    <t>https://ggzy.hzctc.hangzhou.gov.cn/OpenBidRecord/OpenParamInfo?openRecordListID=8F0A2CDB-06E8-4F7F-B07B-7B5158FADF36</t>
  </si>
  <si>
    <t>https://ggzy.hzctc.hangzhou.gov.cn/AfficheShow/Home?AfficheID=931d0e1f-874b-476a-8e66-9819996f41a9&amp;IsInner=0&amp;IsHistory=0&amp;ModuleID=28</t>
  </si>
  <si>
    <t>BF1D18B0-BC7C-42CD-9746-6A4DF0487E59</t>
  </si>
  <si>
    <t>C1B9DFF9-FF38-4353-9577-A1720632751E</t>
  </si>
  <si>
    <t>A3301090130506954001211</t>
  </si>
  <si>
    <t>杭州萧山技师学院建设监理项目</t>
  </si>
  <si>
    <t>https://ggzy.hzctc.hangzhou.gov.cn/AfficheShow/Home?AfficheID=4d7ae089-2ca0-497d-8b91-0388e8026411&amp;IsInner=0&amp;IsHistory=&amp;ModuleID=22</t>
  </si>
  <si>
    <t>具备 综合 或者具备 房屋建筑工程 甲级</t>
  </si>
  <si>
    <t>具备 建筑工程</t>
  </si>
  <si>
    <t>https://ggzy.hzctc.hangzhou.gov.cn/OpenBidRecord/Index?id=BF1D18B0-BC7C-42CD-9746-6A4DF0487E59&amp;tenderID=C1B9DFF9-FF38-4353-9577-A1720632751E&amp;ModuleID=486</t>
  </si>
  <si>
    <t>2023/6/16 9:00</t>
  </si>
  <si>
    <t>https://ggzy.hzctc.hangzhou.gov.cn/OpenBidRecord/OpenParamInfo?openRecordListID=BF1D18B0-BC7C-42CD-9746-6A4DF0487E59</t>
  </si>
  <si>
    <t>https://ggzy.hzctc.hangzhou.gov.cn/AfficheShow/Home?AfficheID=4b4a94b9-e2a0-4281-b24f-b04058b06ac0&amp;IsInner=0&amp;IsHistory=0&amp;ModuleID=28</t>
  </si>
  <si>
    <t>2.5</t>
  </si>
  <si>
    <t>399FD2D8-D55B-4E69-A163-AEEBBE9F0965</t>
  </si>
  <si>
    <t>DA206313-075D-41DD-8083-3810DC616E9D</t>
  </si>
  <si>
    <t>A3301010060506894001291</t>
  </si>
  <si>
    <t>迎亚运大运河杭州段亮化提升二期工程（运河武林门码头-钱江路段）</t>
  </si>
  <si>
    <t>https://ggzy.hzctc.hangzhou.gov.cn/AfficheShow/Home?AfficheID=5dd39118-8476-44b5-9e8c-dcc89bae6f0c&amp;IsInner=0&amp;IsHistory=&amp;ModuleID=22</t>
  </si>
  <si>
    <t>具备 专业承包企业城市及道路照明工程(新) 一级</t>
  </si>
  <si>
    <t>具备 机电工程 一级 或者具备 市政公用工程  一级</t>
  </si>
  <si>
    <t>https://ggzy.hzctc.hangzhou.gov.cn/OpenBidRecord/Index?id=399FD2D8-D55B-4E69-A163-AEEBBE9F0965&amp;tenderID=DA206313-075D-41DD-8083-3810DC616E9D&amp;ModuleID=486</t>
  </si>
  <si>
    <t>https://ggzy.hzctc.hangzhou.gov.cn/OpenBidRecord/OpenParamInfo?openRecordListID=399FD2D8-D55B-4E69-A163-AEEBBE9F0965</t>
  </si>
  <si>
    <t>https://ggzy.hzctc.hangzhou.gov.cn/AfficheShow/Home?AfficheID=db857469-9852-4bd4-a9ae-327569d29322&amp;IsInner=0&amp;IsHistory=0&amp;ModuleID=28</t>
  </si>
  <si>
    <t>50673121-29CD-4AA1-B084-29D007EFB288</t>
  </si>
  <si>
    <t>3935C6CC-F7BB-492A-86AC-8C99807E4E13</t>
  </si>
  <si>
    <t>A3301060110506944001221</t>
  </si>
  <si>
    <t>茶博路（龙潭路-杭州茶叶博览会会议会展中心）道路工程（暂定名）</t>
  </si>
  <si>
    <t>https://ggzy.hzctc.hangzhou.gov.cn/AfficheShow/Home?AfficheID=6cc7c7e0-ad36-48a7-95b4-3a032ff0c47b&amp;IsInner=0&amp;IsHistory=&amp;ModuleID=22</t>
  </si>
  <si>
    <t>https://ggzy.hzctc.hangzhou.gov.cn/OpenBidRecord/Index?id=50673121-29CD-4AA1-B084-29D007EFB288&amp;tenderID=3935C6CC-F7BB-492A-86AC-8C99807E4E13&amp;ModuleID=486</t>
  </si>
  <si>
    <t>https://ggzy.hzctc.hangzhou.gov.cn/OpenBidRecord/OpenParamInfo?openRecordListID=50673121-29CD-4AA1-B084-29D007EFB288</t>
  </si>
  <si>
    <t>https://ggzy.hzctc.hangzhou.gov.cn/AfficheShow/Home?AfficheID=18a9b3f7-fbbc-4069-8ec7-abda6752fe68&amp;IsInner=0&amp;IsHistory=0&amp;ModuleID=28</t>
  </si>
  <si>
    <t>30F23E58-D78F-4E7E-AB03-52C6CD6A04AB</t>
  </si>
  <si>
    <t>E0B94B67-794E-409F-A65C-409495627BB0</t>
  </si>
  <si>
    <t>A3301131280506852001211</t>
  </si>
  <si>
    <t>港北路公租房设计</t>
  </si>
  <si>
    <t>https://ggzy.hzctc.hangzhou.gov.cn/AfficheShow/Home?AfficheID=b8a4cd7d-119e-4171-aeb4-274ae805fc88&amp;IsInner=0&amp;IsHistory=&amp;ModuleID=22</t>
  </si>
  <si>
    <t>具备 设计综合类 甲级 或者具备 设计专业类  建筑行业 建筑工程 甲级 或者具备 设计专业类 建筑行业 甲级</t>
  </si>
  <si>
    <t>https://ggzy.hzctc.hangzhou.gov.cn/OpenBidRecord/Index?id=30F23E58-D78F-4E7E-AB03-52C6CD6A04AB&amp;tenderID=E0B94B67-794E-409F-A65C-409495627BB0&amp;ModuleID=486</t>
  </si>
  <si>
    <t>2023/6/16 9:30</t>
  </si>
  <si>
    <t>https://ggzy.hzctc.hangzhou.gov.cn/AfficheShow/Home?AfficheID=9aa54ff8-badb-4f3c-a4ea-eb57e9bab66e&amp;IsInner=0&amp;IsHistory=0&amp;ModuleID=28</t>
  </si>
  <si>
    <t>1CEFE277-3426-48E0-A48C-84FBD7673646</t>
  </si>
  <si>
    <t>b87bdc91-8b6c-41b8-ac62-7418dfd3c2f0</t>
  </si>
  <si>
    <t>A3301100140980026001251</t>
  </si>
  <si>
    <t>2022年良渚街道重点河道清淤疏浚项目（二期）标段一</t>
  </si>
  <si>
    <t>水利水电</t>
  </si>
  <si>
    <t>https://ggzy.hzctc.hangzhou.gov.cn/AfficheShow/Home?AfficheID=81bdde8b-4046-4dcf-922c-381f253c0e8e&amp;IsInner=0&amp;IsHistory=&amp;ModuleID=22</t>
  </si>
  <si>
    <t>具备施工总承包企业水利水电工程(新)三级</t>
  </si>
  <si>
    <t>具备水利水电工程二级</t>
  </si>
  <si>
    <t>https://ggzy.hzctc.hangzhou.gov.cn/OpenBidRecord/Index?id=1CEFE277-3426-48E0-A48C-84FBD7673646&amp;tenderID=b87bdc91-8b6c-41b8-ac62-7418dfd3c2f0&amp;ModuleID=486</t>
  </si>
  <si>
    <t>https://ggzy.hzctc.hangzhou.gov.cn/AfficheShow/Home?AfficheID=42cd9c91-7e12-4168-b7a3-55c0736940e4&amp;IsInner=0&amp;IsHistory=0&amp;ModuleID=28</t>
  </si>
  <si>
    <t>综合，6-8：0.5</t>
  </si>
  <si>
    <t>6.5</t>
  </si>
  <si>
    <t>E4443030-8936-4060-8A55-16B77A65E342</t>
  </si>
  <si>
    <t>49AD8478-00D7-4C63-B292-6CF84E5D4E62</t>
  </si>
  <si>
    <t>A3301100140506872001211</t>
  </si>
  <si>
    <t>仁和广场地下综合体</t>
  </si>
  <si>
    <t>https://ggzy.hzctc.hangzhou.gov.cn/AfficheShow/Home?AfficheID=97856439-ffcd-49c6-b1a7-cc8009f11438&amp;IsInner=0&amp;IsHistory=&amp;ModuleID=22</t>
  </si>
  <si>
    <t>https://ggzy.hzctc.hangzhou.gov.cn/OpenBidRecord/Index?id=E4443030-8936-4060-8A55-16B77A65E342&amp;tenderID=49AD8478-00D7-4C63-B292-6CF84E5D4E62&amp;ModuleID=486</t>
  </si>
  <si>
    <t>https://ggzy.hzctc.hangzhou.gov.cn/OpenBidRecord/OpenParamInfo?openRecordListID=E4443030-8936-4060-8A55-16B77A65E342</t>
  </si>
  <si>
    <t>https://ggzy.hzctc.hangzhou.gov.cn/AfficheShow/Home?AfficheID=21107022-f6b3-497d-9ac3-d4729d40e2c4&amp;IsInner=0&amp;IsHistory=0&amp;ModuleID=28</t>
  </si>
  <si>
    <t>B6D53ADD-E867-4020-BB2D-C63F1759DF16</t>
  </si>
  <si>
    <t>772fc199-b3d9-443a-a106-112ea9f9eb20</t>
  </si>
  <si>
    <t>A3301100140980027001251</t>
  </si>
  <si>
    <t>2022年良渚街道重点河道清淤疏浚项目（二期）标段三</t>
  </si>
  <si>
    <t>https://ggzy.hzctc.hangzhou.gov.cn/AfficheShow/Home?AfficheID=340de9b8-c73d-44f8-8605-28b680335266&amp;IsInner=0&amp;IsHistory=&amp;ModuleID=22</t>
  </si>
  <si>
    <t>https://ggzy.hzctc.hangzhou.gov.cn/OpenBidRecord/Index?id=B6D53ADD-E867-4020-BB2D-C63F1759DF16&amp;tenderID=772fc199-b3d9-443a-a106-112ea9f9eb20&amp;ModuleID=486</t>
  </si>
  <si>
    <t>https://ggzy.hzctc.hangzhou.gov.cn/AfficheShow/Home?AfficheID=0f9df1d4-4d97-4d9a-9a79-e539a30a8ea5&amp;IsInner=0&amp;IsHistory=0&amp;ModuleID=28</t>
  </si>
  <si>
    <t>6</t>
  </si>
  <si>
    <t>CF404509-2649-4117-9742-9C026351B8D4</t>
  </si>
  <si>
    <t>4E78BF82-4C11-43A4-B8D0-545D6C1FCD0A</t>
  </si>
  <si>
    <t>A3301010060506697001211</t>
  </si>
  <si>
    <t>北秀楼装饰装修改造工程-三楼（工程学院）改造项目</t>
  </si>
  <si>
    <t>https://ggzy.hzctc.hangzhou.gov.cn/AfficheShow/Home?AfficheID=0a25cf51-f2fc-4946-9ffa-c327ecdcce0c&amp;IsInner=0&amp;IsHistory=&amp;ModuleID=22</t>
  </si>
  <si>
    <t>https://ggzy.hzctc.hangzhou.gov.cn/OpenBidRecord/Index?id=CF404509-2649-4117-9742-9C026351B8D4&amp;tenderID=4E78BF82-4C11-43A4-B8D0-545D6C1FCD0A&amp;ModuleID=486</t>
  </si>
  <si>
    <t>https://ggzy.hzctc.hangzhou.gov.cn/OpenBidRecord/OpenParamInfo?openRecordListID=CF404509-2649-4117-9742-9C026351B8D4</t>
  </si>
  <si>
    <t>https://ggzy.hzctc.hangzhou.gov.cn/AfficheShow/Home?AfficheID=f977cbad-690b-4f06-a5be-0f06b8ff926f&amp;IsInner=0&amp;IsHistory=0&amp;ModuleID=28</t>
  </si>
  <si>
    <t>D93C5ABF-88B8-4CA7-B7AE-2178CAF71763</t>
  </si>
  <si>
    <t>FD62F165-DF2D-46D1-9093-4F2DCB3DA455</t>
  </si>
  <si>
    <t>A3301100140506834001211</t>
  </si>
  <si>
    <t>良渚申遗鸽宝山安置点基础及其市政配套工程（二期工程）</t>
  </si>
  <si>
    <t>https://ggzy.hzctc.hangzhou.gov.cn/AfficheShow/Home?AfficheID=9e3ef2ac-049b-44ec-b2ef-e9c5bd10a47e&amp;IsInner=0&amp;IsHistory=&amp;ModuleID=22</t>
  </si>
  <si>
    <t>地基基础工程专业承包</t>
  </si>
  <si>
    <t>https://ggzy.hzctc.hangzhou.gov.cn/OpenBidRecord/Index?id=D93C5ABF-88B8-4CA7-B7AE-2178CAF71763&amp;tenderID=FD62F165-DF2D-46D1-9093-4F2DCB3DA455&amp;ModuleID=486</t>
  </si>
  <si>
    <t>https://ggzy.hzctc.hangzhou.gov.cn/OpenBidRecord/OpenParamInfo?openRecordListID=D93C5ABF-88B8-4CA7-B7AE-2178CAF71763</t>
  </si>
  <si>
    <t>https://ggzy.hzctc.hangzhou.gov.cn/AfficheShow/Home?AfficheID=4e779db6-4782-4b11-93a5-5763a07f2711&amp;IsInner=0&amp;IsHistory=0&amp;ModuleID=28</t>
  </si>
  <si>
    <t>DA1FCBE4-ECB7-4F19-AF06-84DF6CE608BE</t>
  </si>
  <si>
    <t>493E9D62-D4C3-449A-91BF-121F46F5519C</t>
  </si>
  <si>
    <t>A3301100140506823001291</t>
  </si>
  <si>
    <t>未来科技城亮化（三期）设计采购施工（EPC）工程总承包项目</t>
  </si>
  <si>
    <t>https://ggzy.hzctc.hangzhou.gov.cn/OpenBidRecord/Index?id=DA1FCBE4-ECB7-4F19-AF06-84DF6CE608BE&amp;tenderID=493E9D62-D4C3-449A-91BF-121F46F5519C&amp;ModuleID=486</t>
  </si>
  <si>
    <t>2023/6/19 13:30</t>
  </si>
  <si>
    <t>https://ggzy.hzctc.hangzhou.gov.cn/AfficheShow/Home?AfficheID=2198f823-7525-4b7f-af77-4dc785ba2b72&amp;IsInner=0&amp;IsHistory=0&amp;ModuleID=28</t>
  </si>
  <si>
    <t>85A93E64-4138-4D2F-ACD7-49C214591E10</t>
  </si>
  <si>
    <t>788BE5B5-A800-4D3E-A932-D0ED291EEB06</t>
  </si>
  <si>
    <t>A3301090130506557001211</t>
  </si>
  <si>
    <t>会展新城安置房五期一号、二号及配套幼儿园全过程工程咨询项目</t>
  </si>
  <si>
    <t>https://ggzy.hzctc.hangzhou.gov.cn/AfficheShow/Home?AfficheID=7a9d85f7-ac7c-4379-80d7-bf1e924125d8&amp;IsInner=0&amp;IsHistory=&amp;ModuleID=22</t>
  </si>
  <si>
    <t>https://ggzy.hzctc.hangzhou.gov.cn/OpenBidRecord/Index?id=85A93E64-4138-4D2F-ACD7-49C214591E10&amp;tenderID=788BE5B5-A800-4D3E-A932-D0ED291EEB06&amp;ModuleID=486</t>
  </si>
  <si>
    <t>2023/6/19 14:00</t>
  </si>
  <si>
    <t>https://ggzy.hzctc.hangzhou.gov.cn/AfficheShow/Home?AfficheID=a6f0b994-d5f5-41e8-9646-6610a6a540d8&amp;IsInner=0&amp;IsHistory=0&amp;ModuleID=28</t>
  </si>
  <si>
    <t>985A614A-ED8E-4148-AEE1-767E0BB66F16</t>
  </si>
  <si>
    <t>dbd350ec-9ae0-47e4-b73d-2820d2c227b7</t>
  </si>
  <si>
    <t>A3301300180280008001232</t>
  </si>
  <si>
    <t>白杨街道白洋桥美食休闲园街区(青潮园特色街区)提升改造项目-绕城高速东线安装声屏障工程（重新招标）</t>
  </si>
  <si>
    <t>https://ggzy.hzctc.hangzhou.gov.cn/AfficheShow/Home?AfficheID=9f7a3ed6-e51d-4a69-a0e8-fc3e59c78feb&amp;IsInner=0&amp;IsHistory=&amp;ModuleID=22</t>
  </si>
  <si>
    <t>具备 专业承包企业公路交通安全设施 一级</t>
  </si>
  <si>
    <t>具备 交通工程 二级</t>
  </si>
  <si>
    <t>https://ggzy.hzctc.hangzhou.gov.cn/OpenBidRecord/Index?id=985A614A-ED8E-4148-AEE1-767E0BB66F16&amp;tenderID=dbd350ec-9ae0-47e4-b73d-2820d2c227b7&amp;ModuleID=486</t>
  </si>
  <si>
    <t>https://ggzy.hzctc.hangzhou.gov.cn/AfficheShow/Home?AfficheID=7fbce84f-61d2-4633-9d82-6f1858c6abf6&amp;IsInner=0&amp;IsHistory=0&amp;ModuleID=28</t>
  </si>
  <si>
    <t>调整系数：0.94，0.95，0.96
K:0.3,0.35,0.4
i:1,1.5,2</t>
  </si>
  <si>
    <t>类型二</t>
  </si>
  <si>
    <t>二</t>
  </si>
  <si>
    <t>4047981B-B5B0-40A7-970F-A286675B0451</t>
  </si>
  <si>
    <t>4e88d6fe-1989-4679-9ea5-f6341fcf595a</t>
  </si>
  <si>
    <t>A3301270160280023001231</t>
  </si>
  <si>
    <t>302省道2023年千岛湖高速口至阳光路段路面大中修工程施工</t>
  </si>
  <si>
    <t>https://ggzy.hzctc.hangzhou.gov.cn/AfficheShow/Home?AfficheID=0eb18a0e-38fb-44b9-9c9b-77454d58c6af&amp;IsInner=0&amp;IsHistory=&amp;ModuleID=22</t>
  </si>
  <si>
    <t>https://ggzy.hzctc.hangzhou.gov.cn/OpenBidRecord/Index?id=4047981B-B5B0-40A7-970F-A286675B0451&amp;tenderID=4e88d6fe-1989-4679-9ea5-f6341fcf595a&amp;ModuleID=486</t>
  </si>
  <si>
    <t>2023/6/19 8:45</t>
  </si>
  <si>
    <t>https://ggzy.hzctc.hangzhou.gov.cn/AfficheShow/Home?AfficheID=b89f11e6-68e8-4b59-b7f0-324b76139da7&amp;IsInner=0&amp;IsHistory=0&amp;ModuleID=28</t>
  </si>
  <si>
    <t>综合，调整系数：0.94，0.95，0.96
K:0.4,0.45,0.5
i:2，3，4</t>
  </si>
  <si>
    <t>2BC28EFF-5038-4726-AA5B-E49CEA6788DB</t>
  </si>
  <si>
    <t>E83B07EE-1D09-4BFB-ABB7-03B53E8C8588</t>
  </si>
  <si>
    <t>A3301110200506724001291</t>
  </si>
  <si>
    <t>富政工出【2020】3号杭州东信科瑞电子有限公司富阳智能制造基地建设项目暖通空调工程</t>
  </si>
  <si>
    <t>https://ggzy.hzctc.hangzhou.gov.cn/AfficheShow/Home?AfficheID=2aeb5d7d-1da0-4003-9008-a811301864be&amp;IsInner=0&amp;IsHistory=&amp;ModuleID=22</t>
  </si>
  <si>
    <t>具备 专业承包企业建筑机电安装工程(新) 一级 或者具备 施工总承包企业机电工程(新) 二级</t>
  </si>
  <si>
    <t>具备 机电工程 一级</t>
  </si>
  <si>
    <t>https://ggzy.hzctc.hangzhou.gov.cn/OpenBidRecord/Index?id=2BC28EFF-5038-4726-AA5B-E49CEA6788DB&amp;tenderID=E83B07EE-1D09-4BFB-ABB7-03B53E8C8588&amp;ModuleID=486</t>
  </si>
  <si>
    <t>2023/6/19 9:00</t>
  </si>
  <si>
    <t>95DE397B-6765-4DDC-A75C-0CDBF6F0F2F0</t>
  </si>
  <si>
    <t>6C7FDDB8-C603-422C-9F1F-D0DC3C0AC315</t>
  </si>
  <si>
    <t>A3301850210506706001211</t>
  </si>
  <si>
    <t>上泉村文化礼堂及便民服务中心项目</t>
  </si>
  <si>
    <t>https://ggzy.hzctc.hangzhou.gov.cn/AfficheShow/Home?AfficheID=04d42418-d89a-40d6-9c83-10e8f2927d7e&amp;IsInner=0&amp;IsHistory=&amp;ModuleID=22</t>
  </si>
  <si>
    <t>https://ggzy.hzctc.hangzhou.gov.cn/OpenBidRecord/Index?id=95DE397B-6765-4DDC-A75C-0CDBF6F0F2F0&amp;tenderID=6C7FDDB8-C603-422C-9F1F-D0DC3C0AC315&amp;ModuleID=486</t>
  </si>
  <si>
    <t>https://ggzy.hzctc.hangzhou.gov.cn/OpenBidRecord/OpenParamInfo?openRecordListID=95DE397B-6765-4DDC-A75C-0CDBF6F0F2F0</t>
  </si>
  <si>
    <t>https://ggzy.hzctc.hangzhou.gov.cn/AfficheShow/Home?AfficheID=7449a7ce-cb24-4032-b279-98d60172474e&amp;IsInner=0&amp;IsHistory=0&amp;ModuleID=28</t>
  </si>
  <si>
    <t>7930BB2C-3902-40A7-A3A0-3797CE77B28E</t>
  </si>
  <si>
    <t>001ED07A-D42A-439A-8E7C-7149495E3C2E</t>
  </si>
  <si>
    <t>A3301220150506952001291</t>
  </si>
  <si>
    <t>桐庐县东兴村城中村改造安置房E区块-幕墙工程</t>
  </si>
  <si>
    <t>https://ggzy.hzctc.hangzhou.gov.cn/AfficheShow/Home?AfficheID=d18a29b3-a91c-4d71-a61b-822fa422cd0f&amp;IsInner=0&amp;IsHistory=&amp;ModuleID=22</t>
  </si>
  <si>
    <t>建筑幕墙工程专业承包</t>
  </si>
  <si>
    <t>本项目单体建筑工程幕墙面积在8000平方米以下，建筑幕墙工程专业承包（新）二级可承担。本项目单体建筑幕墙高度＜60米，且面积＜6000平方米，建筑工程二级建造师可承担。</t>
  </si>
  <si>
    <t>https://ggzy.hzctc.hangzhou.gov.cn/OpenBidRecord/Index?id=7930BB2C-3902-40A7-A3A0-3797CE77B28E&amp;tenderID=001ED07A-D42A-439A-8E7C-7149495E3C2E&amp;ModuleID=486</t>
  </si>
  <si>
    <t>https://ggzy.hzctc.hangzhou.gov.cn/OpenBidRecord/OpenParamInfo?openRecordListID=7930BB2C-3902-40A7-A3A0-3797CE77B28E</t>
  </si>
  <si>
    <t>https://ggzy.hzctc.hangzhou.gov.cn/AfficheShow/Home?AfficheID=9a1bf7d4-38c7-4708-b279-512c1f636d11&amp;IsInner=0&amp;IsHistory=0&amp;ModuleID=28</t>
  </si>
  <si>
    <t>37DFE51C-0A5F-4E8B-BA9E-E8632A5FEA95</t>
  </si>
  <si>
    <t>95DA80F8-1633-4E2B-AA2F-CA5450B78190</t>
  </si>
  <si>
    <t>A3301131280506902001281</t>
  </si>
  <si>
    <t>临平公墓生态景观墓区和提升改造建设项目设计</t>
  </si>
  <si>
    <t>https://ggzy.hzctc.hangzhou.gov.cn/AfficheShow/Home?AfficheID=c7746d34-5b5f-4384-b35b-298f983751a1&amp;IsInner=0&amp;IsHistory=&amp;ModuleID=22</t>
  </si>
  <si>
    <t>具备 设计综合类 甲级 或者具备 设计专项类  风景园林工程设计 乙级</t>
  </si>
  <si>
    <t>https://ggzy.hzctc.hangzhou.gov.cn/OpenBidRecord/Index?id=37DFE51C-0A5F-4E8B-BA9E-E8632A5FEA95&amp;tenderID=95DA80F8-1633-4E2B-AA2F-CA5450B78190&amp;ModuleID=486</t>
  </si>
  <si>
    <t>2023/6/19 9:30</t>
  </si>
  <si>
    <t>https://ggzy.hzctc.hangzhou.gov.cn/AfficheShow/Home?AfficheID=e07431b8-fcd1-4063-9175-2cbda70a8437&amp;IsInner=0&amp;IsHistory=0&amp;ModuleID=28</t>
  </si>
  <si>
    <t>E209EA22-0024-46F0-AFD5-87EDDA49BFF6</t>
  </si>
  <si>
    <t>DAE69706-8D65-49F6-B6F3-B1449D285524</t>
  </si>
  <si>
    <t>A3301010060400123001281</t>
  </si>
  <si>
    <t>康桥路等绿地养护项目</t>
  </si>
  <si>
    <t>https://ggzy.hzctc.hangzhou.gov.cn/AfficheShow/Home?AfficheID=1e661580-f5aa-4426-b424-72ffee1c8d24&amp;IsInner=0&amp;IsHistory=&amp;ModuleID=22</t>
  </si>
  <si>
    <t>https://ggzy.hzctc.hangzhou.gov.cn/OpenBidRecord/Index?id=E209EA22-0024-46F0-AFD5-87EDDA49BFF6&amp;tenderID=DAE69706-8D65-49F6-B6F3-B1449D285524&amp;ModuleID=486</t>
  </si>
  <si>
    <t>https://ggzy.hzctc.hangzhou.gov.cn/AfficheShow/Home?AfficheID=07F59DFF-1DD3-4C64-9525-82F8332FA5F5&amp;IsInner=0&amp;IsHistory=0&amp;ModuleID=28</t>
  </si>
  <si>
    <t>DB026B04-9B7F-4881-840B-6D2C4E191166</t>
  </si>
  <si>
    <t>40D7ADB5-177D-448A-9968-5BB2E9CE9F61</t>
  </si>
  <si>
    <t>A3301010060400120001281</t>
  </si>
  <si>
    <t>曙光路道侧等绿地养护项目</t>
  </si>
  <si>
    <t>https://ggzy.hzctc.hangzhou.gov.cn/AfficheShow/Home?AfficheID=ef8c50ac-1f1d-400e-83ac-09a4b31165d3&amp;IsInner=0&amp;IsHistory=&amp;ModuleID=22</t>
  </si>
  <si>
    <t>https://ggzy.hzctc.hangzhou.gov.cn/OpenBidRecord/Index?id=DB026B04-9B7F-4881-840B-6D2C4E191166&amp;tenderID=40D7ADB5-177D-448A-9968-5BB2E9CE9F61&amp;ModuleID=486</t>
  </si>
  <si>
    <t>https://ggzy.hzctc.hangzhou.gov.cn/AfficheShow/Home?AfficheID=C976D0A7-7CA0-4BF8-9263-02FD546248FE&amp;IsInner=0&amp;IsHistory=0&amp;ModuleID=28</t>
  </si>
  <si>
    <t>44220710-A652-416F-AA21-AD1ADE80BD3E</t>
  </si>
  <si>
    <t>0F67C00D-EC47-4EAF-B65D-80211A7605B1</t>
  </si>
  <si>
    <t>A3301220150506975001211</t>
  </si>
  <si>
    <t>桐庐县富春江镇高端装备制造产业园建设工程设计</t>
  </si>
  <si>
    <t>https://ggzy.hzctc.hangzhou.gov.cn/AfficheShow/Home?AfficheID=2771414e-5343-4786-84ee-13f497585afd&amp;IsInner=0&amp;IsHistory=&amp;ModuleID=22</t>
  </si>
  <si>
    <t>具备 设计综合类 甲级 或者具备 设计专业类 建筑行业 甲级 或者具备 设计专业类 建筑行业 建筑工程 甲级</t>
  </si>
  <si>
    <t>本项目单体建筑面积超20000平方米以上，属于大型，所以采用甲级资质。 &amp;lt;br&amp;gt;</t>
  </si>
  <si>
    <t>https://ggzy.hzctc.hangzhou.gov.cn/OpenBidRecord/Index?id=44220710-A652-416F-AA21-AD1ADE80BD3E&amp;tenderID=0F67C00D-EC47-4EAF-B65D-80211A7605B1&amp;ModuleID=486</t>
  </si>
  <si>
    <t>https://ggzy.hzctc.hangzhou.gov.cn/AfficheShow/Home?AfficheID=4ff32ce1-5b8a-4d00-a2f2-e15bbc6c4e7b&amp;IsInner=0&amp;IsHistory=0&amp;ModuleID=28</t>
  </si>
  <si>
    <t>65F7E346-88C0-4F7D-BA0F-5325491F98FE</t>
  </si>
  <si>
    <t>811149DC-AA35-4879-815A-0DA6C23C35BF</t>
  </si>
  <si>
    <t>A3301100140506929001211</t>
  </si>
  <si>
    <t>杭氧绿色数智科创中心建设项目设计</t>
  </si>
  <si>
    <t>https://ggzy.hzctc.hangzhou.gov.cn/AfficheShow/Home?AfficheID=d72b339b-ddd3-4cfd-8183-4736ab26b841&amp;IsInner=0&amp;IsHistory=&amp;ModuleID=22</t>
  </si>
  <si>
    <t>具备设计综合类甲级或者具备设计专业类建筑行业甲级或者具备设计专业类建筑行业建筑工程甲级</t>
  </si>
  <si>
    <t>方案（优化深化）设计、初步（扩初）设计（含投资概算）、施工图设计。设计内容包括但不限于以下内容：方案设计（含估算）、初步设计（含概算编制及调整、方案优化）、施工图设计。包含但不限于总图、建筑、结构、给排水、暖通、电气（含弱电）、消防、人防、绿建、节能、综合管线设计和雨污水管线设计、市政公用设施衔接设计）、精装修（公共区域及部分办公区域）、景观及亮化、泛光照明、智能化、幕墙、海绵城市、变配电工程、标志标牌标线、停车划线、装配式建筑、基坑支护、BIM设计、节能专篇、交通影响评价分析、水土保持方案、绿色建筑标识评价等建设项目所涉及的全部工程设计内容，以及图审配合、设计协调、技术交底、技术支持（咨询）、施工配合、参加验收、结算和审计配合等。</t>
  </si>
  <si>
    <t>https://ggzy.hzctc.hangzhou.gov.cn/OpenBidRecord/Index?id=65F7E346-88C0-4F7D-BA0F-5325491F98FE&amp;tenderID=811149DC-AA35-4879-815A-0DA6C23C35BF&amp;ModuleID=486</t>
  </si>
  <si>
    <t>https://ggzy.hzctc.hangzhou.gov.cn/AfficheShow/Home?AfficheID=3483967c-7c0f-4f10-95c9-c5500402d080&amp;IsInner=0&amp;IsHistory=0&amp;ModuleID=28</t>
  </si>
  <si>
    <t>7367C341-A88B-477B-86F4-0166DEF53627</t>
  </si>
  <si>
    <t>FC6A3958-EF16-4507-B757-DD03127EB449</t>
  </si>
  <si>
    <t>A3301100140506773001211</t>
  </si>
  <si>
    <t>良渚新城第一中学（二期）</t>
  </si>
  <si>
    <t>https://ggzy.hzctc.hangzhou.gov.cn/OpenBidRecord/Index?id=7367C341-A88B-477B-86F4-0166DEF53627&amp;tenderID=FC6A3958-EF16-4507-B757-DD03127EB449&amp;ModuleID=486</t>
  </si>
  <si>
    <t>https://ggzy.hzctc.hangzhou.gov.cn/OpenBidRecord/OpenParamInfo?openRecordListID=7367C341-A88B-477B-86F4-0166DEF53627</t>
  </si>
  <si>
    <t>https://ggzy.hzctc.hangzhou.gov.cn/AfficheShow/Home?AfficheID=59eee68d-ced6-4504-89aa-4a1027f2e332&amp;IsInner=0&amp;IsHistory=0&amp;ModuleID=28</t>
  </si>
  <si>
    <t>C2FD9B64-FFFD-4EA9-A8DF-08FD256E7558</t>
  </si>
  <si>
    <t>ff2a2dce-4bfd-4f86-85ad-ae98ed67b15f</t>
  </si>
  <si>
    <t>A3301100140980028001251</t>
  </si>
  <si>
    <t>2022年良渚街道重点河道清淤疏浚项目（二期）标段二</t>
  </si>
  <si>
    <t>https://ggzy.hzctc.hangzhou.gov.cn/AfficheShow/Home?AfficheID=872b9075-6ac4-45c6-b87c-23547ef30b4c&amp;IsInner=0&amp;IsHistory=&amp;ModuleID=22</t>
  </si>
  <si>
    <t>https://ggzy.hzctc.hangzhou.gov.cn/OpenBidRecord/Index?id=C2FD9B64-FFFD-4EA9-A8DF-08FD256E7558&amp;tenderID=ff2a2dce-4bfd-4f86-85ad-ae98ed67b15f&amp;ModuleID=486</t>
  </si>
  <si>
    <t>https://ggzy.hzctc.hangzhou.gov.cn/AfficheShow/Home?AfficheID=e7f7150b-3ad7-4558-8cea-8f213989f580&amp;IsInner=0&amp;IsHistory=0&amp;ModuleID=28</t>
  </si>
  <si>
    <t>8</t>
  </si>
  <si>
    <t>5AA7BA8E-92AD-4E54-9421-95AC4F5CEC3D</t>
  </si>
  <si>
    <t>ACE0885A-23F2-4F03-870E-32A4945B66B3</t>
  </si>
  <si>
    <t>A3301100140506930001221</t>
  </si>
  <si>
    <t>闲林街道水库饮用水源保护区块安置配套道路工程</t>
  </si>
  <si>
    <t>https://ggzy.hzctc.hangzhou.gov.cn/AfficheShow/Home?AfficheID=8ba22acc-7032-472f-832b-49b899a55b2b&amp;IsInner=0&amp;IsHistory=&amp;ModuleID=22</t>
  </si>
  <si>
    <t>具备施工总承包企业市政公用工程(新)三级</t>
  </si>
  <si>
    <t>https://ggzy.hzctc.hangzhou.gov.cn/OpenBidRecord/Index?id=5AA7BA8E-92AD-4E54-9421-95AC4F5CEC3D&amp;tenderID=ACE0885A-23F2-4F03-870E-32A4945B66B3&amp;ModuleID=486</t>
  </si>
  <si>
    <t>https://ggzy.hzctc.hangzhou.gov.cn/OpenBidRecord/OpenParamInfo?openRecordListID=5AA7BA8E-92AD-4E54-9421-95AC4F5CEC3D</t>
  </si>
  <si>
    <t>https://ggzy.hzctc.hangzhou.gov.cn/AfficheShow/Home?AfficheID=caf70458-8bb8-421f-9cb7-21f4e5102487&amp;IsInner=0&amp;IsHistory=0&amp;ModuleID=28</t>
  </si>
  <si>
    <t>F329E745-34E4-4F91-883A-77021D0143A8</t>
  </si>
  <si>
    <t>CEF2AA5C-58A1-496C-9D40-436D9BDFF841</t>
  </si>
  <si>
    <t>A3301020070506933001221</t>
  </si>
  <si>
    <t>海普路（科兴街-杭海路）道路工程</t>
  </si>
  <si>
    <t>https://ggzy.hzctc.hangzhou.gov.cn/AfficheShow/Home?AfficheID=1c4bed1b-5055-41b8-83d8-dc69b5c2f6d3&amp;IsInner=0&amp;IsHistory=&amp;ModuleID=22</t>
  </si>
  <si>
    <t>https://ggzy.hzctc.hangzhou.gov.cn/OpenBidRecord/Index?id=F329E745-34E4-4F91-883A-77021D0143A8&amp;tenderID=CEF2AA5C-58A1-496C-9D40-436D9BDFF841&amp;ModuleID=486</t>
  </si>
  <si>
    <t>https://ggzy.hzctc.hangzhou.gov.cn/OpenBidRecord/OpenParamInfo?openRecordListID=F329E745-34E4-4F91-883A-77021D0143A8</t>
  </si>
  <si>
    <t>https://ggzy.hzctc.hangzhou.gov.cn/AfficheShow/Home?AfficheID=6bde1f9d-814a-495e-9b97-b022b416d07a&amp;IsInner=0&amp;IsHistory=0&amp;ModuleID=28</t>
  </si>
  <si>
    <t>74C3F103-6775-446F-AA79-7808FD967A5D</t>
  </si>
  <si>
    <t>56BD2B0C-5369-4EEF-A4D8-5D4A04E4F055</t>
  </si>
  <si>
    <t>A3301300180506963001221</t>
  </si>
  <si>
    <t>白杨街道大北社区辖区内背街小巷改造工程项目</t>
  </si>
  <si>
    <t>https://ggzy.hzctc.hangzhou.gov.cn/AfficheShow/Home?AfficheID=83aa8c3c-09b1-4b9a-b74a-2cdb41e42af2&amp;IsInner=0&amp;IsHistory=&amp;ModuleID=22</t>
  </si>
  <si>
    <t>https://ggzy.hzctc.hangzhou.gov.cn/OpenBidRecord/Index?id=74C3F103-6775-446F-AA79-7808FD967A5D&amp;tenderID=56BD2B0C-5369-4EEF-A4D8-5D4A04E4F055&amp;ModuleID=486</t>
  </si>
  <si>
    <t>https://ggzy.hzctc.hangzhou.gov.cn/OpenBidRecord/OpenParamInfo?openRecordListID=74C3F103-6775-446F-AA79-7808FD967A5D</t>
  </si>
  <si>
    <t>https://ggzy.hzctc.hangzhou.gov.cn/AfficheShow/Home?AfficheID=bd7a6fe5-0b6e-4da1-a16b-47458f85b592&amp;IsInner=0&amp;IsHistory=0&amp;ModuleID=28</t>
  </si>
  <si>
    <t>1A9420B9-820E-45EB-A1B7-580DC47F0837</t>
  </si>
  <si>
    <t>2C312240-A8FA-4F26-AC0A-6AFB1D0E43A6</t>
  </si>
  <si>
    <t>A3301010060506900001291</t>
  </si>
  <si>
    <t>“775-1”工程</t>
  </si>
  <si>
    <t>https://ggzy.hzctc.hangzhou.gov.cn/AfficheShow/Home?AfficheID=945354a4-bf6e-4a70-a37e-0761c8c55a44&amp;IsInner=0&amp;IsHistory=&amp;ModuleID=22</t>
  </si>
  <si>
    <t>具备 专业承包企业隧道工程(新) 二级</t>
  </si>
  <si>
    <t>https://ggzy.hzctc.hangzhou.gov.cn/OpenBidRecord/Index?id=1A9420B9-820E-45EB-A1B7-580DC47F0837&amp;tenderID=2C312240-A8FA-4F26-AC0A-6AFB1D0E43A6&amp;ModuleID=486</t>
  </si>
  <si>
    <t>https://ggzy.hzctc.hangzhou.gov.cn/OpenBidRecord/OpenParamInfo?openRecordListID=1A9420B9-820E-45EB-A1B7-580DC47F0837</t>
  </si>
  <si>
    <t>https://ggzy.hzctc.hangzhou.gov.cn/AfficheShow/Home?AfficheID=1d62d3fc-bb8d-47b0-8673-21747ee41a7c&amp;IsInner=0&amp;IsHistory=0&amp;ModuleID=28</t>
  </si>
  <si>
    <t>11A9C350-08EE-4574-9924-6DC9384AD0C6</t>
  </si>
  <si>
    <t>465A224F-EAE4-4C2F-80E5-07A882F39C30</t>
  </si>
  <si>
    <t>A3301020070506527001211</t>
  </si>
  <si>
    <t>云峰农居三期提升改造项目</t>
  </si>
  <si>
    <t>https://ggzy.hzctc.hangzhou.gov.cn/OpenBidRecord/Index?id=11A9C350-08EE-4574-9924-6DC9384AD0C6&amp;tenderID=465A224F-EAE4-4C2F-80E5-07A882F39C30&amp;ModuleID=486</t>
  </si>
  <si>
    <t>2023/6/2 10:00</t>
  </si>
  <si>
    <t>https://ggzy.hzctc.hangzhou.gov.cn/OpenBidRecord/OpenParamInfo?openRecordListID=11A9C350-08EE-4574-9924-6DC9384AD0C6</t>
  </si>
  <si>
    <t>7096C162-8595-4400-9341-4C1B99FC3901</t>
  </si>
  <si>
    <t>FD1278DC-C911-43CF-91F9-14C9630435EA</t>
  </si>
  <si>
    <t>A3301100140505699001111</t>
  </si>
  <si>
    <t>鸬鸟镇美丽城镇城乡风貌整治类项目一期</t>
  </si>
  <si>
    <t>https://ggzy.hzctc.hangzhou.gov.cn/OpenBidRecord/Index?id=7096C162-8595-4400-9341-4C1B99FC3901&amp;tenderID=FD1278DC-C911-43CF-91F9-14C9630435EA&amp;ModuleID=486</t>
  </si>
  <si>
    <t>2023/6/2 13:30</t>
  </si>
  <si>
    <t>F5C245BD-CEAD-4026-8034-A53E9FDB48EC</t>
  </si>
  <si>
    <t>c4d1d0a3-4fab-48ee-bcbc-9fb31e41fea9</t>
  </si>
  <si>
    <t>A3301010060280101001231</t>
  </si>
  <si>
    <t>合温高速公路湖杭界至桐庐段工程及杭州至临安高速公路工程招标代理服务招标代理服务第ZBDL01标段</t>
  </si>
  <si>
    <t>https://ggzy.hzctc.hangzhou.gov.cn/OpenBidRecord/Index?id=F5C245BD-CEAD-4026-8034-A53E9FDB48EC&amp;tenderID=c4d1d0a3-4fab-48ee-bcbc-9fb31e41fea9&amp;ModuleID=486</t>
  </si>
  <si>
    <t>7099176F-A46A-4D3B-A2B7-A7BF1E5BF05F</t>
  </si>
  <si>
    <t>68a77458-7cde-45e5-a5b1-6757efbfcf43</t>
  </si>
  <si>
    <t>A3301010060280102001231</t>
  </si>
  <si>
    <t>合温高速公路湖杭界至桐庐段工程项目建议书编制及工程可行性研究第GK01标段</t>
  </si>
  <si>
    <t>https://ggzy.hzctc.hangzhou.gov.cn/OpenBidRecord/Index?id=7099176F-A46A-4D3B-A2B7-A7BF1E5BF05F&amp;tenderID=68a77458-7cde-45e5-a5b1-6757efbfcf43&amp;ModuleID=486</t>
  </si>
  <si>
    <t>AE1FB3FA-CD82-4CD0-9F06-64C2E75EF119</t>
  </si>
  <si>
    <t>A583E3A5-F8D0-4866-9A15-CB449ACFB574</t>
  </si>
  <si>
    <t>A3301010060400114001281</t>
  </si>
  <si>
    <t>钱塘快速路地面等绿地养护</t>
  </si>
  <si>
    <t>https://ggzy.hzctc.hangzhou.gov.cn/OpenBidRecord/Index?id=AE1FB3FA-CD82-4CD0-9F06-64C2E75EF119&amp;tenderID=A583E3A5-F8D0-4866-9A15-CB449ACFB574&amp;ModuleID=486</t>
  </si>
  <si>
    <t>2023/6/2 9:00</t>
  </si>
  <si>
    <t>C3933713-E1D1-4DCE-8DE6-6467906C6334</t>
  </si>
  <si>
    <t>31E17948-509F-49B1-A944-8276E3E4675D</t>
  </si>
  <si>
    <t>A3301110200506105001211</t>
  </si>
  <si>
    <t>中沙岛（文体）综合场馆群工程设计</t>
  </si>
  <si>
    <t>https://ggzy.hzctc.hangzhou.gov.cn/AfficheShow/Home?AfficheID=22c327e1-e8bd-4fd2-a9e8-d64591dcc378&amp;IsInner=0&amp;IsHistory=&amp;ModuleID=22</t>
  </si>
  <si>
    <t>具备 设计综合类 甲级 或者具备 设计专业类 建筑行业 建筑工程 甲级 或者具备 设计专业类 建筑行业 甲级</t>
  </si>
  <si>
    <t>https://ggzy.hzctc.hangzhou.gov.cn/OpenBidRecord/Index?id=C3933713-E1D1-4DCE-8DE6-6467906C6334&amp;tenderID=31E17948-509F-49B1-A944-8276E3E4675D&amp;ModuleID=486</t>
  </si>
  <si>
    <t>F5641FF0-A15C-457C-9DBD-CE1E2806EE9D</t>
  </si>
  <si>
    <t>C0010849-5E40-47CC-A3CE-6867FFB7CEA3</t>
  </si>
  <si>
    <t>A3301060110506692001221</t>
  </si>
  <si>
    <t>周二路（科海路-杭新景绿化带）提升改造工程监理</t>
  </si>
  <si>
    <t>https://ggzy.hzctc.hangzhou.gov.cn/OpenBidRecord/Index?id=F5641FF0-A15C-457C-9DBD-CE1E2806EE9D&amp;tenderID=C0010849-5E40-47CC-A3CE-6867FFB7CEA3&amp;ModuleID=486</t>
  </si>
  <si>
    <t>https://ggzy.hzctc.hangzhou.gov.cn/OpenBidRecord/OpenParamInfo?openRecordListID=F5641FF0-A15C-457C-9DBD-CE1E2806EE9D</t>
  </si>
  <si>
    <t>619A7A11-D5D4-4162-81E1-81F05EB5C15A</t>
  </si>
  <si>
    <t>5B1A3F5C-C9F9-44ED-88E7-E5AAD15E7157</t>
  </si>
  <si>
    <t>A3301010060506686001211</t>
  </si>
  <si>
    <t>四堡七堡单元JG1405-10地块居住区配套公共服务设施项目</t>
  </si>
  <si>
    <t>https://ggzy.hzctc.hangzhou.gov.cn/OpenBidRecord/Index?id=619A7A11-D5D4-4162-81E1-81F05EB5C15A&amp;tenderID=5B1A3F5C-C9F9-44ED-88E7-E5AAD15E7157&amp;ModuleID=486</t>
  </si>
  <si>
    <t>https://ggzy.hzctc.hangzhou.gov.cn/OpenBidRecord/OpenParamInfo?openRecordListID=619A7A11-D5D4-4162-81E1-81F05EB5C15A</t>
  </si>
  <si>
    <t>019A1532-D795-4A4E-841D-A1FE802D895A</t>
  </si>
  <si>
    <t>21B3EA14-6DA7-4033-B6A8-12EE5BC45DA1</t>
  </si>
  <si>
    <t>A3301010060506454001221</t>
  </si>
  <si>
    <t>四堡七堡单元大王庙路（七华路-和睦港）道路工程</t>
  </si>
  <si>
    <t>https://ggzy.hzctc.hangzhou.gov.cn/OpenBidRecord/Index?id=019A1532-D795-4A4E-841D-A1FE802D895A&amp;tenderID=21B3EA14-6DA7-4033-B6A8-12EE5BC45DA1&amp;ModuleID=486</t>
  </si>
  <si>
    <t>https://ggzy.hzctc.hangzhou.gov.cn/OpenBidRecord/OpenParamInfo?openRecordListID=019A1532-D795-4A4E-841D-A1FE802D895A</t>
  </si>
  <si>
    <t>D05AF98F-BF9C-4CFB-8C4F-2B14AB0D2BC1</t>
  </si>
  <si>
    <t>FF0F6972-A967-4BB4-9D55-81554161B691</t>
  </si>
  <si>
    <t>A3301090130506630001211</t>
  </si>
  <si>
    <t>萧政工出[2023]1号杭州生物科技谷创新服务中心</t>
  </si>
  <si>
    <t>https://ggzy.hzctc.hangzhou.gov.cn/OpenBidRecord/Index?id=D05AF98F-BF9C-4CFB-8C4F-2B14AB0D2BC1&amp;tenderID=FF0F6972-A967-4BB4-9D55-81554161B691&amp;ModuleID=486</t>
  </si>
  <si>
    <t>https://ggzy.hzctc.hangzhou.gov.cn/OpenBidRecord/OpenParamInfo?openRecordListID=D05AF98F-BF9C-4CFB-8C4F-2B14AB0D2BC1</t>
  </si>
  <si>
    <t>3CBB1BC4-B74A-4FF6-8A0C-C9F1AE09CE8B</t>
  </si>
  <si>
    <t>D53D7D5A-D8E5-4E8F-9461-515B812F4535</t>
  </si>
  <si>
    <t>A3301060110506612001221</t>
  </si>
  <si>
    <t>纵十七路（留和路-二墓门口）提升改造工程</t>
  </si>
  <si>
    <t>https://ggzy.hzctc.hangzhou.gov.cn/OpenBidRecord/Index?id=3CBB1BC4-B74A-4FF6-8A0C-C9F1AE09CE8B&amp;tenderID=D53D7D5A-D8E5-4E8F-9461-515B812F4535&amp;ModuleID=486</t>
  </si>
  <si>
    <t>https://ggzy.hzctc.hangzhou.gov.cn/OpenBidRecord/OpenParamInfo?openRecordListID=3CBB1BC4-B74A-4FF6-8A0C-C9F1AE09CE8B</t>
  </si>
  <si>
    <t>3C40A2DE-F4DF-445D-93CB-67BDCA2944C0</t>
  </si>
  <si>
    <t>2DCB7683-1063-4476-AA5E-DE1F6EA8DF99</t>
  </si>
  <si>
    <t>A3301060110506707001221</t>
  </si>
  <si>
    <t>灯彩街周边环境整治提升工程</t>
  </si>
  <si>
    <t>https://ggzy.hzctc.hangzhou.gov.cn/OpenBidRecord/Index?id=3C40A2DE-F4DF-445D-93CB-67BDCA2944C0&amp;tenderID=2DCB7683-1063-4476-AA5E-DE1F6EA8DF99&amp;ModuleID=486</t>
  </si>
  <si>
    <t>https://ggzy.hzctc.hangzhou.gov.cn/OpenBidRecord/OpenParamInfo?openRecordListID=3C40A2DE-F4DF-445D-93CB-67BDCA2944C0</t>
  </si>
  <si>
    <t>30E3E3C1-7D3D-4D24-BF2B-F73F60D2526F</t>
  </si>
  <si>
    <t>D0B35796-A31B-429B-9B55-A1FAB89CAE1F</t>
  </si>
  <si>
    <t>A3301020070506728001211</t>
  </si>
  <si>
    <t>东都公寓老旧小区综合改造项目</t>
  </si>
  <si>
    <t>https://ggzy.hzctc.hangzhou.gov.cn/AfficheShow/Home?AfficheID=404b06c1-8103-49bc-ae0f-fb5ec465bc89&amp;IsInner=0&amp;IsHistory=&amp;ModuleID=22</t>
  </si>
  <si>
    <t>具备 施工总承包企业建筑工程(新) 三级</t>
  </si>
  <si>
    <t>https://ggzy.hzctc.hangzhou.gov.cn/OpenBidRecord/Index?id=30E3E3C1-7D3D-4D24-BF2B-F73F60D2526F&amp;tenderID=D0B35796-A31B-429B-9B55-A1FAB89CAE1F&amp;ModuleID=486</t>
  </si>
  <si>
    <t>2023/6/2 9:30</t>
  </si>
  <si>
    <t>https://ggzy.hzctc.hangzhou.gov.cn/OpenBidRecord/OpenParamInfo?openRecordListID=30E3E3C1-7D3D-4D24-BF2B-F73F60D2526F</t>
  </si>
  <si>
    <t>82D46351-370D-45CD-AA8B-DD5DF26EB7A7</t>
  </si>
  <si>
    <t>9EAAFEFE-8748-455F-AFBD-735E3FD1CEEA</t>
  </si>
  <si>
    <t>A3301100140506683001221</t>
  </si>
  <si>
    <t>和睦路(上仓路-文良路）桩号K0+060-K0+460.716工程</t>
  </si>
  <si>
    <t>https://ggzy.hzctc.hangzhou.gov.cn/OpenBidRecord/Index?id=82D46351-370D-45CD-AA8B-DD5DF26EB7A7&amp;tenderID=9EAAFEFE-8748-455F-AFBD-735E3FD1CEEA&amp;ModuleID=486</t>
  </si>
  <si>
    <t>https://ggzy.hzctc.hangzhou.gov.cn/OpenBidRecord/OpenParamInfo?openRecordListID=82D46351-370D-45CD-AA8B-DD5DF26EB7A7</t>
  </si>
  <si>
    <t>CF4AFBC6-8A5A-4049-96D0-0FC1EF90DC69</t>
  </si>
  <si>
    <t>78AC653B-B6C0-4BA0-8CBB-51898EDC1984</t>
  </si>
  <si>
    <t>A3301010060506550001221</t>
  </si>
  <si>
    <t>沈康路（拱康路-俞家桥路）道路工程</t>
  </si>
  <si>
    <t>https://ggzy.hzctc.hangzhou.gov.cn/OpenBidRecord/Index?id=CF4AFBC6-8A5A-4049-96D0-0FC1EF90DC69&amp;tenderID=78AC653B-B6C0-4BA0-8CBB-51898EDC1984&amp;ModuleID=486</t>
  </si>
  <si>
    <t>https://ggzy.hzctc.hangzhou.gov.cn/OpenBidRecord/OpenParamInfo?openRecordListID=CF4AFBC6-8A5A-4049-96D0-0FC1EF90DC69</t>
  </si>
  <si>
    <t>07D0D94C-0869-4472-89B9-9745A6FAC99C</t>
  </si>
  <si>
    <t>800813B9-326D-4B06-8C65-70F50D03F5EC</t>
  </si>
  <si>
    <t>A3301300180506715001221</t>
  </si>
  <si>
    <t>南苑路（1号大街-3号大街）工程</t>
  </si>
  <si>
    <t>https://ggzy.hzctc.hangzhou.gov.cn/OpenBidRecord/Index?id=07D0D94C-0869-4472-89B9-9745A6FAC99C&amp;tenderID=800813B9-326D-4B06-8C65-70F50D03F5EC&amp;ModuleID=486</t>
  </si>
  <si>
    <t>https://ggzy.hzctc.hangzhou.gov.cn/OpenBidRecord/OpenParamInfo?openRecordListID=07D0D94C-0869-4472-89B9-9745A6FAC99C</t>
  </si>
  <si>
    <t>57AB74DB-5737-4B2C-8EDC-D45A97D82AAD</t>
  </si>
  <si>
    <t>187152E6-2E96-46AD-8425-72DF76EE8D29</t>
  </si>
  <si>
    <t>A3301131280506808001211</t>
  </si>
  <si>
    <t>临平新城天韵路共有产权房项目设计</t>
  </si>
  <si>
    <t>https://ggzy.hzctc.hangzhou.gov.cn/AfficheShow/Home?AfficheID=04958e1a-ea47-47f6-8822-95fcbaaaae37&amp;IsInner=0&amp;IsHistory=&amp;ModuleID=22</t>
  </si>
  <si>
    <t>https://ggzy.hzctc.hangzhou.gov.cn/OpenBidRecord/Index?id=57AB74DB-5737-4B2C-8EDC-D45A97D82AAD&amp;tenderID=187152E6-2E96-46AD-8425-72DF76EE8D29&amp;ModuleID=486</t>
  </si>
  <si>
    <t>2023/6/20 13:30</t>
  </si>
  <si>
    <t>https://ggzy.hzctc.hangzhou.gov.cn/AfficheShow/Home?AfficheID=cb500a35-ef61-4657-9443-1c65da6cfc3a&amp;IsInner=0&amp;IsHistory=0&amp;ModuleID=28</t>
  </si>
  <si>
    <t>D53EE1E1-927D-41B1-B442-F409360F1F36</t>
  </si>
  <si>
    <t>816E91DA-BD43-4ABF-B537-959F1BB8EEE6</t>
  </si>
  <si>
    <t>A3301131280506710001221</t>
  </si>
  <si>
    <t>超山-丁山湖综合保护工程（核心景区提升工程）设计采购施工（EPC）工程总承包项目</t>
  </si>
  <si>
    <t>https://ggzy.hzctc.hangzhou.gov.cn/OpenBidRecord/Index?id=D53EE1E1-927D-41B1-B442-F409360F1F36&amp;tenderID=816E91DA-BD43-4ABF-B537-959F1BB8EEE6&amp;ModuleID=486</t>
  </si>
  <si>
    <t>https://ggzy.hzctc.hangzhou.gov.cn/AfficheShow/Home?AfficheID=5aab2b03-9148-4378-a1e3-1358a64762b8&amp;IsInner=0&amp;IsHistory=0&amp;ModuleID=28</t>
  </si>
  <si>
    <t>CEB9E9B7-E588-4C2D-AA84-7FAFD30CDEBC</t>
  </si>
  <si>
    <t>39019B14-D5AC-430B-AE5D-DC707AF43E1A</t>
  </si>
  <si>
    <t>A3301820190507010001221</t>
  </si>
  <si>
    <t>建德C40+潜水俱乐部土方开挖及场地南侧边坡支护工程</t>
  </si>
  <si>
    <t>https://ggzy.hzctc.hangzhou.gov.cn/AfficheShow/Home?AfficheID=90e9e80a-a132-499d-b2d9-78a679005ca6&amp;IsInner=0&amp;IsHistory=&amp;ModuleID=22</t>
  </si>
  <si>
    <t>https://ggzy.hzctc.hangzhou.gov.cn/OpenBidRecord/Index?id=CEB9E9B7-E588-4C2D-AA84-7FAFD30CDEBC&amp;tenderID=39019B14-D5AC-430B-AE5D-DC707AF43E1A&amp;ModuleID=486</t>
  </si>
  <si>
    <t>2023/6/20 8:45</t>
  </si>
  <si>
    <t>https://ggzy.hzctc.hangzhou.gov.cn/OpenBidRecord/OpenParamInfo?openRecordListID=CEB9E9B7-E588-4C2D-AA84-7FAFD30CDEBC</t>
  </si>
  <si>
    <t>https://ggzy.hzctc.hangzhou.gov.cn/AfficheShow/Home?AfficheID=3726c945-1dd4-4f63-ac8d-c7957c1919b9&amp;IsInner=0&amp;IsHistory=0&amp;ModuleID=28</t>
  </si>
  <si>
    <t>80040C05-E565-4AFC-AE76-B0F88458396C</t>
  </si>
  <si>
    <t>4988DBFC-76B7-42F6-9E3D-896703D40BDA</t>
  </si>
  <si>
    <t>A3301010060400124001281</t>
  </si>
  <si>
    <t>GS1303-15/16地块绿地</t>
  </si>
  <si>
    <t>https://ggzy.hzctc.hangzhou.gov.cn/AfficheShow/Home?AfficheID=0be6f4fe-00d7-4b34-9283-3a5600e80a35&amp;IsInner=0&amp;IsHistory=&amp;ModuleID=22</t>
  </si>
  <si>
    <t>https://ggzy.hzctc.hangzhou.gov.cn/OpenBidRecord/Index?id=80040C05-E565-4AFC-AE76-B0F88458396C&amp;tenderID=4988DBFC-76B7-42F6-9E3D-896703D40BDA&amp;ModuleID=486</t>
  </si>
  <si>
    <t>2023/6/20 9:00</t>
  </si>
  <si>
    <t>https://ggzy.hzctc.hangzhou.gov.cn/AfficheShow/Home?AfficheID=430142EF-1C07-4070-A9EC-B99D7F84D7E6&amp;IsInner=0&amp;IsHistory=0&amp;ModuleID=28</t>
  </si>
  <si>
    <t>431C69FB-44AB-46AD-9E77-AEBE282EDD04</t>
  </si>
  <si>
    <t>991351C6-4C1E-4F39-993F-305E6C3364DA</t>
  </si>
  <si>
    <t>A3301220150507015001221</t>
  </si>
  <si>
    <t>钟山乡田园综合体提升改造项目</t>
  </si>
  <si>
    <t>https://ggzy.hzctc.hangzhou.gov.cn/AfficheShow/Home?AfficheID=cd6f5271-513f-4fce-a867-73e31348297a&amp;IsInner=0&amp;IsHistory=&amp;ModuleID=22</t>
  </si>
  <si>
    <t>项目概况及招标范围：本工程为钟山乡田园综合体提升改造项目，项目总投资估算600万元，其中本次建安工程造价550.6794万元，招标范围：由柴家畈、城下千亩方、大市、金家岭、蓝莓园的道路浇筑、陇西引水管埋设等组成。具体详见工程量清单及图纸等招标资料。 &amp;lt;br&amp;gt;</t>
  </si>
  <si>
    <t>https://ggzy.hzctc.hangzhou.gov.cn/OpenBidRecord/Index?id=431C69FB-44AB-46AD-9E77-AEBE282EDD04&amp;tenderID=991351C6-4C1E-4F39-993F-305E6C3364DA&amp;ModuleID=486</t>
  </si>
  <si>
    <t>https://ggzy.hzctc.hangzhou.gov.cn/OpenBidRecord/OpenParamInfo?openRecordListID=431C69FB-44AB-46AD-9E77-AEBE282EDD04</t>
  </si>
  <si>
    <t>https://ggzy.hzctc.hangzhou.gov.cn/AfficheShow/Home?AfficheID=9259852e-4720-441e-a111-9386d079fb10&amp;IsInner=0&amp;IsHistory=0&amp;ModuleID=28</t>
  </si>
  <si>
    <t>3A59DBE1-57CA-4FC6-B384-59C3C707268B</t>
  </si>
  <si>
    <t>B6829441-1635-4B3E-9A34-A4629430CFF0</t>
  </si>
  <si>
    <t>A3301110200506987001221</t>
  </si>
  <si>
    <t>渔山乡大葛村皇天畈安置留用地项目二期室外配套工程</t>
  </si>
  <si>
    <t>https://ggzy.hzctc.hangzhou.gov.cn/AfficheShow/Home?AfficheID=fcc21c41-c108-4358-b20c-777c7d9efffe&amp;IsInner=0&amp;IsHistory=&amp;ModuleID=22</t>
  </si>
  <si>
    <t>https://ggzy.hzctc.hangzhou.gov.cn/OpenBidRecord/Index?id=3A59DBE1-57CA-4FC6-B384-59C3C707268B&amp;tenderID=B6829441-1635-4B3E-9A34-A4629430CFF0&amp;ModuleID=486</t>
  </si>
  <si>
    <t>https://ggzy.hzctc.hangzhou.gov.cn/OpenBidRecord/OpenParamInfo?openRecordListID=3A59DBE1-57CA-4FC6-B384-59C3C707268B</t>
  </si>
  <si>
    <t>https://ggzy.hzctc.hangzhou.gov.cn/AfficheShow/Home?AfficheID=85034bfe-2642-4e7e-b1fe-84cd52b07085&amp;IsInner=0&amp;IsHistory=0&amp;ModuleID=28</t>
  </si>
  <si>
    <t>74376FC2-FD01-4045-BF0A-656EC7BC8A3E</t>
  </si>
  <si>
    <t>C2671E14-A098-4DC0-9C95-CED7B2358D91</t>
  </si>
  <si>
    <t>A3301010060400119001281</t>
  </si>
  <si>
    <t>拱康路等绿地养护</t>
  </si>
  <si>
    <t>https://ggzy.hzctc.hangzhou.gov.cn/AfficheShow/Home?AfficheID=3e29fcd6-738b-4842-a9b9-30870a314ab0&amp;IsInner=0&amp;IsHistory=&amp;ModuleID=22</t>
  </si>
  <si>
    <t>https://ggzy.hzctc.hangzhou.gov.cn/OpenBidRecord/Index?id=74376FC2-FD01-4045-BF0A-656EC7BC8A3E&amp;tenderID=C2671E14-A098-4DC0-9C95-CED7B2358D91&amp;ModuleID=486</t>
  </si>
  <si>
    <t>2023/6/20 9:30</t>
  </si>
  <si>
    <t>https://ggzy.hzctc.hangzhou.gov.cn/AfficheShow/Home?AfficheID=C94CE63F-31DD-4512-A803-B6A44D7FC072&amp;IsInner=0&amp;IsHistory=0&amp;ModuleID=28</t>
  </si>
  <si>
    <t>6F1DB166-0D8B-474A-9066-6C8BFB683B3D</t>
  </si>
  <si>
    <t>2544849C-4D62-4A10-B9EA-E8227744BB0B</t>
  </si>
  <si>
    <t>A3301010060400121001281</t>
  </si>
  <si>
    <t>留下入城口等绿地养护项目</t>
  </si>
  <si>
    <t>https://ggzy.hzctc.hangzhou.gov.cn/AfficheShow/Home?AfficheID=1c40d41e-f033-418c-9749-12f6f2e28450&amp;IsInner=0&amp;IsHistory=&amp;ModuleID=22</t>
  </si>
  <si>
    <t>https://ggzy.hzctc.hangzhou.gov.cn/OpenBidRecord/Index?id=6F1DB166-0D8B-474A-9066-6C8BFB683B3D&amp;tenderID=2544849C-4D62-4A10-B9EA-E8227744BB0B&amp;ModuleID=486</t>
  </si>
  <si>
    <t>https://ggzy.hzctc.hangzhou.gov.cn/AfficheShow/Home?AfficheID=8D568DAE-27D4-499D-B25C-22790A205E70&amp;IsInner=0&amp;IsHistory=0&amp;ModuleID=28</t>
  </si>
  <si>
    <t>23CFC7D9-9552-48A9-BFF0-7A951ABAFB7A</t>
  </si>
  <si>
    <t>6e8fda1c-1c5a-4df4-8a4b-10102cefa6da</t>
  </si>
  <si>
    <t>A3301080120190009001291</t>
  </si>
  <si>
    <t>咏滨名邸前期物业管理</t>
  </si>
  <si>
    <t>物业项目</t>
  </si>
  <si>
    <t>https://ggzy.hzctc.hangzhou.gov.cn/OpenBidRecord/Index?id=23CFC7D9-9552-48A9-BFF0-7A951ABAFB7A&amp;tenderID=6e8fda1c-1c5a-4df4-8a4b-10102cefa6da&amp;ModuleID=486</t>
  </si>
  <si>
    <t>https://ggzy.hzctc.hangzhou.gov.cn/AfficheShow/Home?AfficheID=b5beea96-6756-4ba6-8128-7c2ab6d766e4&amp;IsInner=0&amp;IsHistory=0&amp;ModuleID=28</t>
  </si>
  <si>
    <t>7FA85C7B-156B-4A59-B246-5F882E3543FD</t>
  </si>
  <si>
    <t>a075c5d1-da0f-4e06-98ae-9e8672ef4c7d</t>
  </si>
  <si>
    <t>A3301100140980029001251</t>
  </si>
  <si>
    <t>2022年良渚街道重点河道清淤疏浚项目（二期）标段四</t>
  </si>
  <si>
    <t>https://ggzy.hzctc.hangzhou.gov.cn/AfficheShow/Home?AfficheID=13055b62-32dd-4bff-b624-064a8d05f0c3&amp;IsInner=0&amp;IsHistory=&amp;ModuleID=22</t>
  </si>
  <si>
    <t>https://ggzy.hzctc.hangzhou.gov.cn/OpenBidRecord/Index?id=7FA85C7B-156B-4A59-B246-5F882E3543FD&amp;tenderID=a075c5d1-da0f-4e06-98ae-9e8672ef4c7d&amp;ModuleID=486</t>
  </si>
  <si>
    <t>https://ggzy.hzctc.hangzhou.gov.cn/AfficheShow/Home?AfficheID=e3d62fc0-f11a-498b-8209-928f2b52339e&amp;IsInner=0&amp;IsHistory=0&amp;ModuleID=28</t>
  </si>
  <si>
    <t>D9EDB72F-17B9-4F38-B511-7D38943CBBA3</t>
  </si>
  <si>
    <t>2F1BAC5E-F814-4B2E-B1A5-811A63A20F01</t>
  </si>
  <si>
    <t>A3301100140506973001211</t>
  </si>
  <si>
    <t>余杭区消防指挥中心及特勤消防站项目</t>
  </si>
  <si>
    <t>https://ggzy.hzctc.hangzhou.gov.cn/AfficheShow/Home?AfficheID=1405059c-b4bf-4d52-bfb7-80012164470e&amp;IsInner=0&amp;IsHistory=&amp;ModuleID=22</t>
  </si>
  <si>
    <t>https://ggzy.hzctc.hangzhou.gov.cn/OpenBidRecord/Index?id=D9EDB72F-17B9-4F38-B511-7D38943CBBA3&amp;tenderID=2F1BAC5E-F814-4B2E-B1A5-811A63A20F01&amp;ModuleID=486</t>
  </si>
  <si>
    <t>https://ggzy.hzctc.hangzhou.gov.cn/OpenBidRecord/OpenParamInfo?openRecordListID=D9EDB72F-17B9-4F38-B511-7D38943CBBA3</t>
  </si>
  <si>
    <t>https://ggzy.hzctc.hangzhou.gov.cn/AfficheShow/Home?AfficheID=dcfccfb0-8e1d-4926-93d8-3ad4cc378d96&amp;IsInner=0&amp;IsHistory=0&amp;ModuleID=28</t>
  </si>
  <si>
    <t>B464CCAE-5E5D-4B3A-9766-93A64A1BB9C7</t>
  </si>
  <si>
    <t>E26B0921-7AF9-489B-84AB-D5A308B17791</t>
  </si>
  <si>
    <t>A3301010060506904001211</t>
  </si>
  <si>
    <t>杭州担保集团大厦基础设施改造及办公用房装修改造工程</t>
  </si>
  <si>
    <t>https://ggzy.hzctc.hangzhou.gov.cn/AfficheShow/Home?AfficheID=a50d7624-fe44-4820-9a07-c20c199d0811&amp;IsInner=0&amp;IsHistory=&amp;ModuleID=22</t>
  </si>
  <si>
    <t>https://ggzy.hzctc.hangzhou.gov.cn/OpenBidRecord/Index?id=B464CCAE-5E5D-4B3A-9766-93A64A1BB9C7&amp;tenderID=E26B0921-7AF9-489B-84AB-D5A308B17791&amp;ModuleID=486</t>
  </si>
  <si>
    <t>https://ggzy.hzctc.hangzhou.gov.cn/OpenBidRecord/OpenParamInfo?openRecordListID=B464CCAE-5E5D-4B3A-9766-93A64A1BB9C7</t>
  </si>
  <si>
    <t>https://ggzy.hzctc.hangzhou.gov.cn/AfficheShow/Home?AfficheID=02abfb51-5a07-4ecb-a71d-474a2c42207c&amp;IsInner=0&amp;IsHistory=0&amp;ModuleID=28</t>
  </si>
  <si>
    <t>21E546A1-CF7D-4C19-8143-F5EFA6C9A9B5</t>
  </si>
  <si>
    <t>18F6FDE4-BE20-463E-9BAD-93C71E5F8087</t>
  </si>
  <si>
    <t>A3301220150507030001211</t>
  </si>
  <si>
    <t>中杭白云商务大楼</t>
  </si>
  <si>
    <t>https://ggzy.hzctc.hangzhou.gov.cn/AfficheShow/Home?AfficheID=d19d0c0b-d40d-4321-b7d1-0538f8f0aba6&amp;IsInner=0&amp;IsHistory=&amp;ModuleID=22</t>
  </si>
  <si>
    <t>总建筑面积8万平方米以下，所以采用建筑工程施工总承包三级及以上资质。</t>
  </si>
  <si>
    <t>https://ggzy.hzctc.hangzhou.gov.cn/OpenBidRecord/Index?id=21E546A1-CF7D-4C19-8143-F5EFA6C9A9B5&amp;tenderID=18F6FDE4-BE20-463E-9BAD-93C71E5F8087&amp;ModuleID=486</t>
  </si>
  <si>
    <t>2023/6/21 10:00</t>
  </si>
  <si>
    <t>https://ggzy.hzctc.hangzhou.gov.cn/OpenBidRecord/OpenParamInfo?openRecordListID=21E546A1-CF7D-4C19-8143-F5EFA6C9A9B5</t>
  </si>
  <si>
    <t>https://ggzy.hzctc.hangzhou.gov.cn/AfficheShow/Home?AfficheID=ef5f17c7-d57b-4184-bb24-b449210952ca&amp;IsInner=0&amp;IsHistory=0&amp;ModuleID=28</t>
  </si>
  <si>
    <t>3A338D88-4AF3-4CE3-9E54-156C91CDDD2A</t>
  </si>
  <si>
    <t>7930C071-1DA3-42AD-8F69-CA4F4D25372E</t>
  </si>
  <si>
    <t>A3301060110506830001111</t>
  </si>
  <si>
    <t>杭政工出【2022】28号东辰生物医药新制造业项目一期项目</t>
  </si>
  <si>
    <t>https://ggzy.hzctc.hangzhou.gov.cn/OpenBidRecord/Index?id=3A338D88-4AF3-4CE3-9E54-156C91CDDD2A&amp;tenderID=7930C071-1DA3-42AD-8F69-CA4F4D25372E&amp;ModuleID=486</t>
  </si>
  <si>
    <t>2023/6/21 12:00</t>
  </si>
  <si>
    <t>https://ggzy.hzctc.hangzhou.gov.cn/AfficheShow/Home?AfficheID=d8ac6f5b-bd72-4774-9b36-507a605413c6&amp;IsInner=0&amp;IsHistory=0&amp;ModuleID=28</t>
  </si>
  <si>
    <t>1BEC98AB-F47D-4BA4-8647-98D2EE9BEE31</t>
  </si>
  <si>
    <t>f357889b-8dd5-49e1-918e-9e12eafeb235</t>
  </si>
  <si>
    <t>A3301131280280026001231</t>
  </si>
  <si>
    <t>2023 年南苑街道“四好农村路”建设项目</t>
  </si>
  <si>
    <t>https://ggzy.hzctc.hangzhou.gov.cn/AfficheShow/Home?AfficheID=2c57c759-b15e-4f06-9734-ec5afeb05ace&amp;IsInner=0&amp;IsHistory=&amp;ModuleID=22</t>
  </si>
  <si>
    <t>具备 施工总承包企业公路工程(新) 三级</t>
  </si>
  <si>
    <t>具备 公路工程 二级</t>
  </si>
  <si>
    <t>https://ggzy.hzctc.hangzhou.gov.cn/OpenBidRecord/Index?id=1BEC98AB-F47D-4BA4-8647-98D2EE9BEE31&amp;tenderID=f357889b-8dd5-49e1-918e-9e12eafeb235&amp;ModuleID=486</t>
  </si>
  <si>
    <t>2023/6/21 13:30</t>
  </si>
  <si>
    <t>https://ggzy.hzctc.hangzhou.gov.cn/AfficheShow/Home?AfficheID=a2cc67f6-f4ca-4920-9e2c-f4c39d9f7658&amp;IsInner=0&amp;IsHistory=0&amp;ModuleID=28</t>
  </si>
  <si>
    <t>调整系数：0.93，0.94，0.95
K:0.3,0.35,0.4
i:1,1.5,2</t>
  </si>
  <si>
    <t>26517250-CBD7-40D1-A97C-BB7A1B6D4F45</t>
  </si>
  <si>
    <t>1eb3b15f-48eb-4f39-8bef-89081027bf92</t>
  </si>
  <si>
    <t>A3301100140280046001231</t>
  </si>
  <si>
    <t>2023 年中泰街道“四好农村路”建设项目</t>
  </si>
  <si>
    <t>https://ggzy.hzctc.hangzhou.gov.cn/AfficheShow/Home?AfficheID=8d635587-4968-4438-8345-60e8dad54dc3&amp;IsInner=0&amp;IsHistory=&amp;ModuleID=22</t>
  </si>
  <si>
    <t>https://ggzy.hzctc.hangzhou.gov.cn/OpenBidRecord/Index?id=26517250-CBD7-40D1-A97C-BB7A1B6D4F45&amp;tenderID=1eb3b15f-48eb-4f39-8bef-89081027bf92&amp;ModuleID=486</t>
  </si>
  <si>
    <t>https://ggzy.hzctc.hangzhou.gov.cn/AfficheShow/Home?AfficheID=99406738-7593-491e-a83f-73b19273fe26&amp;IsInner=0&amp;IsHistory=0&amp;ModuleID=28</t>
  </si>
  <si>
    <t>一</t>
  </si>
  <si>
    <t>F484DC95-0809-4CE6-BEC0-C222D8ED42BE</t>
  </si>
  <si>
    <t>C8574A3D-5DE8-46BF-81B9-FE83A8D10E51</t>
  </si>
  <si>
    <t>A3301270160506946001221</t>
  </si>
  <si>
    <t>杭州市特别生态功能区千岛湖供排水设施建设项目---污水处理设施建设工程（监理)</t>
  </si>
  <si>
    <t>https://ggzy.hzctc.hangzhou.gov.cn/AfficheShow/Home?AfficheID=d388dbd8-307c-4d99-9894-e1e40842d5c0&amp;IsInner=0&amp;IsHistory=&amp;ModuleID=22</t>
  </si>
  <si>
    <t>具备 综合 甲级 或者具备 市政公用工程 乙级</t>
  </si>
  <si>
    <t>https://ggzy.hzctc.hangzhou.gov.cn/OpenBidRecord/Index?id=F484DC95-0809-4CE6-BEC0-C222D8ED42BE&amp;tenderID=C8574A3D-5DE8-46BF-81B9-FE83A8D10E51&amp;ModuleID=486</t>
  </si>
  <si>
    <t>2023/6/21 8:45</t>
  </si>
  <si>
    <t>https://ggzy.hzctc.hangzhou.gov.cn/OpenBidRecord/OpenParamInfo?openRecordListID=F484DC95-0809-4CE6-BEC0-C222D8ED42BE</t>
  </si>
  <si>
    <t>https://ggzy.hzctc.hangzhou.gov.cn/AfficheShow/Home?AfficheID=45c73c27-c4f7-48c5-b605-7be160c7406f&amp;IsInner=0&amp;IsHistory=0&amp;ModuleID=28</t>
  </si>
  <si>
    <t>A20ABA3F-6716-40BC-8C10-0946B4BBEF26</t>
  </si>
  <si>
    <t>2AE41339-9E65-40D8-9426-86BCCE4C9803</t>
  </si>
  <si>
    <t>A3301010060400127001281</t>
  </si>
  <si>
    <t>2023年西湖区文一（西）路、教工路绿地提升改造工程</t>
  </si>
  <si>
    <t>https://ggzy.hzctc.hangzhou.gov.cn/AfficheShow/Home?AfficheID=898be23e-89a7-42d1-875c-40632278973e&amp;IsInner=0&amp;IsHistory=&amp;ModuleID=22</t>
  </si>
  <si>
    <t>https://ggzy.hzctc.hangzhou.gov.cn/OpenBidRecord/Index?id=A20ABA3F-6716-40BC-8C10-0946B4BBEF26&amp;tenderID=2AE41339-9E65-40D8-9426-86BCCE4C9803&amp;ModuleID=486</t>
  </si>
  <si>
    <t>2023/6/21 9:00</t>
  </si>
  <si>
    <t>https://ggzy.hzctc.hangzhou.gov.cn/AfficheShow/Home?AfficheID=67BBE43F-54E1-439D-B40C-A83856DD7B47&amp;IsInner=0&amp;IsHistory=0&amp;ModuleID=28</t>
  </si>
  <si>
    <t>B080CE38-6C93-4EB9-8E81-7AC4096437A0</t>
  </si>
  <si>
    <t>E8F0BF5F-5B2D-43D4-A6A3-84DF06285C05</t>
  </si>
  <si>
    <t>A3301060110506970001221</t>
  </si>
  <si>
    <t>河山路（四号浦西侧绿化带-良浮路）道路工程</t>
  </si>
  <si>
    <t>https://ggzy.hzctc.hangzhou.gov.cn/AfficheShow/Home?AfficheID=95bb0d7f-e7b7-4456-9a7b-2cfc87e5be0e&amp;IsInner=0&amp;IsHistory=&amp;ModuleID=22</t>
  </si>
  <si>
    <t>https://ggzy.hzctc.hangzhou.gov.cn/OpenBidRecord/Index?id=B080CE38-6C93-4EB9-8E81-7AC4096437A0&amp;tenderID=E8F0BF5F-5B2D-43D4-A6A3-84DF06285C05&amp;ModuleID=486</t>
  </si>
  <si>
    <t>https://ggzy.hzctc.hangzhou.gov.cn/OpenBidRecord/OpenParamInfo?openRecordListID=B080CE38-6C93-4EB9-8E81-7AC4096437A0</t>
  </si>
  <si>
    <t>https://ggzy.hzctc.hangzhou.gov.cn/AfficheShow/Home?AfficheID=20fe1f2d-e655-4718-bd23-819dee79d76e&amp;IsInner=0&amp;IsHistory=0&amp;ModuleID=28</t>
  </si>
  <si>
    <t>0348B27A-625D-4C6F-AEBC-0509AEDBE204</t>
  </si>
  <si>
    <t>3b3562aa-b5b8-49c2-adb9-fb4a8004b837</t>
  </si>
  <si>
    <t>A3301220150980029001251</t>
  </si>
  <si>
    <t>桐庐城乡供水一体化管网提升改造工程（一期）农饮水部分管网改造项目（百江镇联盟村）</t>
  </si>
  <si>
    <t>https://ggzy.hzctc.hangzhou.gov.cn/AfficheShow/Home?AfficheID=7be82221-75ad-43a0-9650-464c2e0bb1ab&amp;IsInner=0&amp;IsHistory=&amp;ModuleID=22</t>
  </si>
  <si>
    <t>具备 施工总承包企业水利水电工程(新) 三级</t>
  </si>
  <si>
    <t>具备 水利水电工程 二级</t>
  </si>
  <si>
    <t>https://ggzy.hzctc.hangzhou.gov.cn/OpenBidRecord/Index?id=0348B27A-625D-4C6F-AEBC-0509AEDBE204&amp;tenderID=3b3562aa-b5b8-49c2-adb9-fb4a8004b837&amp;ModuleID=486</t>
  </si>
  <si>
    <t>https://ggzy.hzctc.hangzhou.gov.cn/AfficheShow/Home?AfficheID=5f87dc8b-ce22-4c24-b8ac-dbb91ded134a&amp;IsInner=0&amp;IsHistory=0&amp;ModuleID=28</t>
  </si>
  <si>
    <t>7.5</t>
  </si>
  <si>
    <t>24687F76-E0F8-4E8E-98E0-6E1CF394E5F5</t>
  </si>
  <si>
    <t>9D940A3D-F460-4BBF-AA04-B03BC6AB136B</t>
  </si>
  <si>
    <t>A3301060110506978001211</t>
  </si>
  <si>
    <t>杭政工出【2022】28号东辰生物医药新制造业项目监理</t>
  </si>
  <si>
    <t>https://ggzy.hzctc.hangzhou.gov.cn/AfficheShow/Home?AfficheID=dfabf6fd-54ae-4b03-92df-25b8b72f1d63&amp;IsInner=0&amp;IsHistory=&amp;ModuleID=22</t>
  </si>
  <si>
    <t>https://ggzy.hzctc.hangzhou.gov.cn/OpenBidRecord/Index?id=24687F76-E0F8-4E8E-98E0-6E1CF394E5F5&amp;tenderID=9D940A3D-F460-4BBF-AA04-B03BC6AB136B&amp;ModuleID=486</t>
  </si>
  <si>
    <t>https://ggzy.hzctc.hangzhou.gov.cn/OpenBidRecord/OpenParamInfo?openRecordListID=24687F76-E0F8-4E8E-98E0-6E1CF394E5F5</t>
  </si>
  <si>
    <t>https://ggzy.hzctc.hangzhou.gov.cn/AfficheShow/Home?AfficheID=e214caa5-7556-4ea2-8163-06e0849e6be0&amp;IsInner=0&amp;IsHistory=0&amp;ModuleID=28</t>
  </si>
  <si>
    <t>234A1D69-A054-49FD-A1AD-E448FD67071C</t>
  </si>
  <si>
    <t>9fb939dc-d256-4df6-8f65-1a30a49557d1</t>
  </si>
  <si>
    <t>A3301220150180052001291</t>
  </si>
  <si>
    <t>2023年桐庐县分水镇整乡镇农地提标改造项目</t>
  </si>
  <si>
    <t>其他项目</t>
  </si>
  <si>
    <t>农业</t>
  </si>
  <si>
    <t>https://ggzy.hzctc.hangzhou.gov.cn/AfficheShow/Home?AfficheID=35ea3044-ad2d-413c-a989-13095c71b68c&amp;IsInner=0&amp;IsHistory=&amp;ModuleID=22</t>
  </si>
  <si>
    <t>具备 施工总承包企业水利水电工程(新) 三级 或者具备 施工总承包企业市政公用工程(新) 三级</t>
  </si>
  <si>
    <t>具备 水利水电工程 二级 或者具备 市政公用工程 二级</t>
  </si>
  <si>
    <t>https://ggzy.hzctc.hangzhou.gov.cn/OpenBidRecord/Index?id=234A1D69-A054-49FD-A1AD-E448FD67071C&amp;tenderID=9fb939dc-d256-4df6-8f65-1a30a49557d1&amp;ModuleID=486</t>
  </si>
  <si>
    <t>2023/6/21 9:30</t>
  </si>
  <si>
    <t>https://ggzy.hzctc.hangzhou.gov.cn/AfficheShow/Home?AfficheID=ff78abe1-1321-4410-ba55-5fe092585ea6&amp;IsInner=0&amp;IsHistory=0&amp;ModuleID=28</t>
  </si>
  <si>
    <t>F95846CA-E2E9-4D04-904B-3F798D23A913</t>
  </si>
  <si>
    <t>F10E1CE9-2706-4463-9E2E-21CC13419194</t>
  </si>
  <si>
    <t>A3301010060400122001281</t>
  </si>
  <si>
    <t>留和路等绿地养护项目</t>
  </si>
  <si>
    <t>https://ggzy.hzctc.hangzhou.gov.cn/AfficheShow/Home?AfficheID=b042e159-38c4-4194-b655-95eed8be601d&amp;IsInner=0&amp;IsHistory=&amp;ModuleID=22</t>
  </si>
  <si>
    <t>https://ggzy.hzctc.hangzhou.gov.cn/OpenBidRecord/Index?id=F95846CA-E2E9-4D04-904B-3F798D23A913&amp;tenderID=F10E1CE9-2706-4463-9E2E-21CC13419194&amp;ModuleID=486</t>
  </si>
  <si>
    <t>https://ggzy.hzctc.hangzhou.gov.cn/AfficheShow/Home?AfficheID=EFA2F88D-DC15-468E-BF35-09FC34D0E7BB&amp;IsInner=0&amp;IsHistory=0&amp;ModuleID=28</t>
  </si>
  <si>
    <t>2082B49A-DF39-49BB-9FC6-9C3D53D37A54</t>
  </si>
  <si>
    <t>2317684F-F8E5-446E-A9FC-DA81591E42AD</t>
  </si>
  <si>
    <t>A3301100140506573001211</t>
  </si>
  <si>
    <t>良渚文化中心项目</t>
  </si>
  <si>
    <t>https://ggzy.hzctc.hangzhou.gov.cn/AfficheShow/Home?AfficheID=4aa8cc96-4bd1-430d-9ba5-6fc8726e9ae2&amp;IsInner=0&amp;IsHistory=&amp;ModuleID=22</t>
  </si>
  <si>
    <t>https://ggzy.hzctc.hangzhou.gov.cn/OpenBidRecord/Index?id=2082B49A-DF39-49BB-9FC6-9C3D53D37A54&amp;tenderID=2317684F-F8E5-446E-A9FC-DA81591E42AD&amp;ModuleID=486</t>
  </si>
  <si>
    <t>https://ggzy.hzctc.hangzhou.gov.cn/OpenBidRecord/OpenParamInfo?openRecordListID=2082B49A-DF39-49BB-9FC6-9C3D53D37A54</t>
  </si>
  <si>
    <t>https://ggzy.hzctc.hangzhou.gov.cn/AfficheShow/Home?AfficheID=0445430a-aea9-4cea-b023-7566a8f59b28&amp;IsInner=0&amp;IsHistory=0&amp;ModuleID=28</t>
  </si>
  <si>
    <t>D0F500CB-5211-4F8A-94BB-F41122716F76</t>
  </si>
  <si>
    <t>F5BCE763-F5EE-41C5-9C6F-C9870012D3C0</t>
  </si>
  <si>
    <t>A3301131280506895001211</t>
  </si>
  <si>
    <t>崇贤街道横泾桥区块安置房A区块项目</t>
  </si>
  <si>
    <t>https://ggzy.hzctc.hangzhou.gov.cn/AfficheShow/Home?AfficheID=842fd822-b852-4f5c-85b5-b26666e12611&amp;IsInner=0&amp;IsHistory=&amp;ModuleID=22</t>
  </si>
  <si>
    <t>https://ggzy.hzctc.hangzhou.gov.cn/OpenBidRecord/Index?id=D0F500CB-5211-4F8A-94BB-F41122716F76&amp;tenderID=F5BCE763-F5EE-41C5-9C6F-C9870012D3C0&amp;ModuleID=486</t>
  </si>
  <si>
    <t>https://ggzy.hzctc.hangzhou.gov.cn/OpenBidRecord/OpenParamInfo?openRecordListID=D0F500CB-5211-4F8A-94BB-F41122716F76</t>
  </si>
  <si>
    <t>https://ggzy.hzctc.hangzhou.gov.cn/AfficheShow/Home?AfficheID=8ea75b69-a910-4b30-afb3-508636c94555&amp;IsInner=0&amp;IsHistory=0&amp;ModuleID=28</t>
  </si>
  <si>
    <t>C682694B-0EDB-4BAA-8D19-0DC5549008AE</t>
  </si>
  <si>
    <t>AF3419FE-E187-49D6-9518-2B15770A6270</t>
  </si>
  <si>
    <t>A3301100140507014001211</t>
  </si>
  <si>
    <t>禹上稻乡生产加工中心项目</t>
  </si>
  <si>
    <t>https://ggzy.hzctc.hangzhou.gov.cn/AfficheShow/Home?AfficheID=10264212-84bf-4acc-8c17-37b8f560e67f&amp;IsInner=0&amp;IsHistory=&amp;ModuleID=22</t>
  </si>
  <si>
    <t>https://ggzy.hzctc.hangzhou.gov.cn/OpenBidRecord/Index?id=C682694B-0EDB-4BAA-8D19-0DC5549008AE&amp;tenderID=AF3419FE-E187-49D6-9518-2B15770A6270&amp;ModuleID=486</t>
  </si>
  <si>
    <t>https://ggzy.hzctc.hangzhou.gov.cn/OpenBidRecord/OpenParamInfo?openRecordListID=C682694B-0EDB-4BAA-8D19-0DC5549008AE</t>
  </si>
  <si>
    <t>https://ggzy.hzctc.hangzhou.gov.cn/AfficheShow/Home?AfficheID=a88acf73-0efb-4561-b44e-6ea1d509b739&amp;IsInner=0&amp;IsHistory=0&amp;ModuleID=28</t>
  </si>
  <si>
    <t>66E33277-FB12-47F7-A31F-DC3E9F4CD42B</t>
  </si>
  <si>
    <t>bd4ce330-24f4-48a0-a416-2325ccfc48ae</t>
  </si>
  <si>
    <t>A3301270160280024001231</t>
  </si>
  <si>
    <t>姜家镇白坪村至安徽璜田连接线工程施工</t>
  </si>
  <si>
    <t>https://ggzy.hzctc.hangzhou.gov.cn/AfficheShow/Home?AfficheID=cd77d841-25fb-436d-8e55-9acce474ce44&amp;IsInner=0&amp;IsHistory=&amp;ModuleID=22</t>
  </si>
  <si>
    <t>https://ggzy.hzctc.hangzhou.gov.cn/OpenBidRecord/Index?id=66E33277-FB12-47F7-A31F-DC3E9F4CD42B&amp;tenderID=bd4ce330-24f4-48a0-a416-2325ccfc48ae&amp;ModuleID=486</t>
  </si>
  <si>
    <t>2023/6/25 13:00</t>
  </si>
  <si>
    <t>https://ggzy.hzctc.hangzhou.gov.cn/AfficheShow/Home?AfficheID=0a1dd40f-238b-457d-bb58-7b5d3fb290de&amp;IsInner=0&amp;IsHistory=0&amp;ModuleID=28</t>
  </si>
  <si>
    <t>调整系数：0.94，0.95，0.96
K:0.3，0.35，0.4
i:2.5，3，3.5</t>
  </si>
  <si>
    <t>F76D3C18-9E12-4D22-95FB-17AEC0B77D51</t>
  </si>
  <si>
    <t>22E34C36-93D2-46A9-853E-00BA41B7B8E2</t>
  </si>
  <si>
    <t>A3301100140506828001211</t>
  </si>
  <si>
    <t>市委党校余杭区分校（区行政学校）新建项目设计采购施工（EPC）工程总承包项目</t>
  </si>
  <si>
    <t>https://ggzy.hzctc.hangzhou.gov.cn/AfficheShow/Home?AfficheID=18880487-e9de-474d-aa9a-673efd46d84a&amp;IsInner=0&amp;IsHistory=&amp;ModuleID=22</t>
  </si>
  <si>
    <t>同时具备施工总承包企业建筑工程(新)二级、设计专业类建筑行业建筑工程甲级或者同时具备施工总承包企业建筑工程(新)二级、设计专业类建筑行业甲级或者同时具备施工总承包企业建筑工程(新)二级、设计综合类甲级</t>
  </si>
  <si>
    <t>具备建筑工程一级</t>
  </si>
  <si>
    <t>https://ggzy.hzctc.hangzhou.gov.cn/OpenBidRecord/Index?id=F76D3C18-9E12-4D22-95FB-17AEC0B77D51&amp;tenderID=22E34C36-93D2-46A9-853E-00BA41B7B8E2&amp;ModuleID=486</t>
  </si>
  <si>
    <t>2023/6/25 13:30</t>
  </si>
  <si>
    <t>https://ggzy.hzctc.hangzhou.gov.cn/AfficheShow/Home?AfficheID=6f44d671-4e63-4bf6-bc15-861a87291a97&amp;IsInner=0&amp;IsHistory=0&amp;ModuleID=28</t>
  </si>
  <si>
    <t>A3E75912-9E60-4269-BC58-6E7F20CB0523</t>
  </si>
  <si>
    <t>4990A6F0-4580-4019-94C8-E221B1BFF214</t>
  </si>
  <si>
    <t>A3301020070506956001211</t>
  </si>
  <si>
    <t>紫阳街道太庙社区和十五奎巷社区老旧小区综合改造项目设计</t>
  </si>
  <si>
    <t>https://ggzy.hzctc.hangzhou.gov.cn/AfficheShow/Home?AfficheID=0b65bac9-3349-4138-b76a-9c24bc9103cb&amp;IsInner=0&amp;IsHistory=&amp;ModuleID=22</t>
  </si>
  <si>
    <t>1、投标单位须完成市场主体注册入库；2、金融服务平台电子保函办理：https://www.cyc-fund.com.cn/?areaCode=330102</t>
  </si>
  <si>
    <t>https://ggzy.hzctc.hangzhou.gov.cn/OpenBidRecord/Index?id=A3E75912-9E60-4269-BC58-6E7F20CB0523&amp;tenderID=4990A6F0-4580-4019-94C8-E221B1BFF214&amp;ModuleID=486</t>
  </si>
  <si>
    <t>https://ggzy.hzctc.hangzhou.gov.cn/AfficheShow/Home?AfficheID=883bd27f-69da-442d-9e16-3287e37f8d11&amp;IsInner=0&amp;IsHistory=0&amp;ModuleID=28</t>
  </si>
  <si>
    <t>860EEB15-52BF-42B0-8C2D-F3DE59EFAE12</t>
  </si>
  <si>
    <t>78267c25-a29c-468b-8771-72ad6b510f4b</t>
  </si>
  <si>
    <t>A3301131280280025001231</t>
  </si>
  <si>
    <t>2023 年东湖街道“四好农村路” 建设项目</t>
  </si>
  <si>
    <t>https://ggzy.hzctc.hangzhou.gov.cn/AfficheShow/Home?AfficheID=2bce6e1b-5960-47fc-8ee5-c08af09ce716&amp;IsInner=0&amp;IsHistory=&amp;ModuleID=22</t>
  </si>
  <si>
    <t>https://ggzy.hzctc.hangzhou.gov.cn/OpenBidRecord/Index?id=860EEB15-52BF-42B0-8C2D-F3DE59EFAE12&amp;tenderID=78267c25-a29c-468b-8771-72ad6b510f4b&amp;ModuleID=486</t>
  </si>
  <si>
    <t>https://ggzy.hzctc.hangzhou.gov.cn/AfficheShow/Home?AfficheID=d331df08-1d07-4536-a90d-91edd5506670&amp;IsInner=0&amp;IsHistory=0&amp;ModuleID=28</t>
  </si>
  <si>
    <t>DBB8F896-AA2D-4DD7-89BA-242333C1B2C2</t>
  </si>
  <si>
    <t>20be1297-61c6-4d96-816f-ccc163be7eb1</t>
  </si>
  <si>
    <t>A3301270160980056001251</t>
  </si>
  <si>
    <t>杭州市特别生态功能区农田水利提质增效综合示范工程--临岐镇农田水利基础设施建设（高标准农田新建、提升项目）一标段</t>
  </si>
  <si>
    <t>https://ggzy.hzctc.hangzhou.gov.cn/AfficheShow/Home?AfficheID=ffac4992-9579-40a6-b851-a277b826e8cb&amp;IsInner=0&amp;IsHistory=&amp;ModuleID=22</t>
  </si>
  <si>
    <t>具备 水利水电工程 一级 或者具备 市政公用工程 一级</t>
  </si>
  <si>
    <t>https://ggzy.hzctc.hangzhou.gov.cn/OpenBidRecord/Index?id=DBB8F896-AA2D-4DD7-89BA-242333C1B2C2&amp;tenderID=20be1297-61c6-4d96-816f-ccc163be7eb1&amp;ModuleID=486</t>
  </si>
  <si>
    <t>2023/6/25 8:45</t>
  </si>
  <si>
    <t>https://ggzy.hzctc.hangzhou.gov.cn/AfficheShow/Home?AfficheID=6af30c86-a723-4f29-b959-e3495f909881&amp;IsInner=0&amp;IsHistory=0&amp;ModuleID=28</t>
  </si>
  <si>
    <t>C7058909-11C3-4C27-B611-5001F4DCBA87</t>
  </si>
  <si>
    <t>70E8F1DC-193E-45E5-BA55-7679BE5E4826</t>
  </si>
  <si>
    <t>A3301820190506994001211</t>
  </si>
  <si>
    <t>航头镇大店口人才楼建设工程</t>
  </si>
  <si>
    <t>https://ggzy.hzctc.hangzhou.gov.cn/AfficheShow/Home?AfficheID=540331b0-d72f-4b40-9daa-fd88b414c44d&amp;IsInner=0&amp;IsHistory=&amp;ModuleID=22</t>
  </si>
  <si>
    <t>https://ggzy.hzctc.hangzhou.gov.cn/OpenBidRecord/Index?id=C7058909-11C3-4C27-B611-5001F4DCBA87&amp;tenderID=70E8F1DC-193E-45E5-BA55-7679BE5E4826&amp;ModuleID=486</t>
  </si>
  <si>
    <t>https://ggzy.hzctc.hangzhou.gov.cn/OpenBidRecord/OpenParamInfo?openRecordListID=C7058909-11C3-4C27-B611-5001F4DCBA87</t>
  </si>
  <si>
    <t>https://ggzy.hzctc.hangzhou.gov.cn/AfficheShow/Home?AfficheID=a78a45c9-c733-4405-8744-c53ad26b7d36&amp;IsInner=0&amp;IsHistory=0&amp;ModuleID=28</t>
  </si>
  <si>
    <t>DB26D6FB-D5C8-43E1-BCE1-BA6FFD6AF426</t>
  </si>
  <si>
    <t>9B5ABA80-B4AD-4487-AD16-892817C76BB6</t>
  </si>
  <si>
    <t>A3301100140506898001211</t>
  </si>
  <si>
    <t>良渚通运产业园地块四监理</t>
  </si>
  <si>
    <t>https://ggzy.hzctc.hangzhou.gov.cn/AfficheShow/Home?AfficheID=096fe7ce-65a7-4778-9b13-95385ed6a22b&amp;IsInner=0&amp;IsHistory=&amp;ModuleID=22</t>
  </si>
  <si>
    <t>具备综合或者具备房屋建筑工程甲级</t>
  </si>
  <si>
    <t>https://ggzy.hzctc.hangzhou.gov.cn/OpenBidRecord/Index?id=DB26D6FB-D5C8-43E1-BCE1-BA6FFD6AF426&amp;tenderID=9B5ABA80-B4AD-4487-AD16-892817C76BB6&amp;ModuleID=486</t>
  </si>
  <si>
    <t>2023/6/25 9:00</t>
  </si>
  <si>
    <t>https://ggzy.hzctc.hangzhou.gov.cn/OpenBidRecord/OpenParamInfo?openRecordListID=DB26D6FB-D5C8-43E1-BCE1-BA6FFD6AF426</t>
  </si>
  <si>
    <t>https://ggzy.hzctc.hangzhou.gov.cn/AfficheShow/Home?AfficheID=200a16e4-fbc0-4a2e-9502-0fbe7e2e9111&amp;IsInner=0&amp;IsHistory=0&amp;ModuleID=28</t>
  </si>
  <si>
    <t>6EC5029E-7E9E-489A-A5F1-332504FB80DC</t>
  </si>
  <si>
    <t>1F0BE4D9-7F1D-4251-BE84-3B60C3D28CBB</t>
  </si>
  <si>
    <t>A3301850210507047001221</t>
  </si>
  <si>
    <t>浙西天路户外圈旅游设施提升项目（昌化镇域）—昌化重点区块（A）综合改造工程</t>
  </si>
  <si>
    <t>https://ggzy.hzctc.hangzhou.gov.cn/AfficheShow/Home?AfficheID=2f807e69-4ecd-4940-bb42-15c8aff46080&amp;IsInner=0&amp;IsHistory=&amp;ModuleID=22</t>
  </si>
  <si>
    <t>https://ggzy.hzctc.hangzhou.gov.cn/OpenBidRecord/Index?id=6EC5029E-7E9E-489A-A5F1-332504FB80DC&amp;tenderID=1F0BE4D9-7F1D-4251-BE84-3B60C3D28CBB&amp;ModuleID=486</t>
  </si>
  <si>
    <t>https://ggzy.hzctc.hangzhou.gov.cn/OpenBidRecord/OpenParamInfo?openRecordListID=6EC5029E-7E9E-489A-A5F1-332504FB80DC</t>
  </si>
  <si>
    <t>https://ggzy.hzctc.hangzhou.gov.cn/AfficheShow/Home?AfficheID=1f4cce5c-998b-4942-836d-c1edc66c36b9&amp;IsInner=0&amp;IsHistory=0&amp;ModuleID=28</t>
  </si>
  <si>
    <t>6870F489-B254-4640-AC8F-49E83B08BDA5</t>
  </si>
  <si>
    <t>77D81704-6EFC-4130-8CF9-BBA52D71C531</t>
  </si>
  <si>
    <t>A3301060110506990001221</t>
  </si>
  <si>
    <t>忠义路（屏基山路-忠义支路）道路工程</t>
  </si>
  <si>
    <t>https://ggzy.hzctc.hangzhou.gov.cn/AfficheShow/Home?AfficheID=7c109d70-9d75-4a99-9754-ee8a0698d4f5&amp;IsInner=0&amp;IsHistory=&amp;ModuleID=22</t>
  </si>
  <si>
    <t>https://ggzy.hzctc.hangzhou.gov.cn/OpenBidRecord/Index?id=6870F489-B254-4640-AC8F-49E83B08BDA5&amp;tenderID=77D81704-6EFC-4130-8CF9-BBA52D71C531&amp;ModuleID=486</t>
  </si>
  <si>
    <t>https://ggzy.hzctc.hangzhou.gov.cn/OpenBidRecord/OpenParamInfo?openRecordListID=6870F489-B254-4640-AC8F-49E83B08BDA5</t>
  </si>
  <si>
    <t>https://ggzy.hzctc.hangzhou.gov.cn/AfficheShow/Home?AfficheID=ce900e48-2b97-412d-86d2-23449ca10826&amp;IsInner=0&amp;IsHistory=0&amp;ModuleID=28</t>
  </si>
  <si>
    <t>BAABB39F-A9DA-4BD6-9673-8B6138CAE304</t>
  </si>
  <si>
    <t>4ECAB73A-D843-4201-9511-0AA65716A586</t>
  </si>
  <si>
    <t>A3301060110507006001221</t>
  </si>
  <si>
    <t>横桥沈合苑雨污分流工程</t>
  </si>
  <si>
    <t>https://ggzy.hzctc.hangzhou.gov.cn/AfficheShow/Home?AfficheID=afda6b07-5f47-4e12-b3d6-ace8d3401b8b&amp;IsInner=0&amp;IsHistory=&amp;ModuleID=22</t>
  </si>
  <si>
    <t>https://ggzy.hzctc.hangzhou.gov.cn/OpenBidRecord/Index?id=BAABB39F-A9DA-4BD6-9673-8B6138CAE304&amp;tenderID=4ECAB73A-D843-4201-9511-0AA65716A586&amp;ModuleID=486</t>
  </si>
  <si>
    <t>https://ggzy.hzctc.hangzhou.gov.cn/OpenBidRecord/OpenParamInfo?openRecordListID=BAABB39F-A9DA-4BD6-9673-8B6138CAE304</t>
  </si>
  <si>
    <t>https://ggzy.hzctc.hangzhou.gov.cn/AfficheShow/Home?AfficheID=889d825a-d912-4ac1-bfe7-5f24c2176dd5&amp;IsInner=0&amp;IsHistory=0&amp;ModuleID=28</t>
  </si>
  <si>
    <t>5B1B20CE-46D2-4ED8-81F0-BA8CF760C55F</t>
  </si>
  <si>
    <t>891CBC60-4BBF-443E-AABD-3AC54E17C3C3</t>
  </si>
  <si>
    <t>A3301060110506539001262</t>
  </si>
  <si>
    <t>区本级道路交通设施提升更新项目</t>
  </si>
  <si>
    <t>机电安装</t>
  </si>
  <si>
    <t>https://ggzy.hzctc.hangzhou.gov.cn/AfficheShow/Home?AfficheID=b2a56df4-eb76-4539-964e-81b0bec6c999&amp;IsInner=0&amp;IsHistory=&amp;ModuleID=22</t>
  </si>
  <si>
    <t>同时具备 专业承包企业公路交通工程公路机电工程分项(新) 二级、专业承包企业公路交通工程公路安全设施分项(新) 二级</t>
  </si>
  <si>
    <t>具备 机电工程 二级</t>
  </si>
  <si>
    <t>https://ggzy.hzctc.hangzhou.gov.cn/OpenBidRecord/Index?id=5B1B20CE-46D2-4ED8-81F0-BA8CF760C55F&amp;tenderID=891CBC60-4BBF-443E-AABD-3AC54E17C3C3&amp;ModuleID=486</t>
  </si>
  <si>
    <t>https://ggzy.hzctc.hangzhou.gov.cn/OpenBidRecord/OpenParamInfo?openRecordListID=5B1B20CE-46D2-4ED8-81F0-BA8CF760C55F</t>
  </si>
  <si>
    <t>https://ggzy.hzctc.hangzhou.gov.cn/AfficheShow/Home?AfficheID=b82138ad-3b84-4ec3-9e53-85792ddc038e&amp;IsInner=0&amp;IsHistory=0&amp;ModuleID=28</t>
  </si>
  <si>
    <t>6C596736-CD10-4A96-85CF-3BB8D3B94BED</t>
  </si>
  <si>
    <t>9D3B9329-7668-45ED-850E-65756A7B324F</t>
  </si>
  <si>
    <t>A3301110200507046001211</t>
  </si>
  <si>
    <t>浙江建设技师学院6号宿舍楼新建工程</t>
  </si>
  <si>
    <t>https://ggzy.hzctc.hangzhou.gov.cn/AfficheShow/Home?AfficheID=ec6668f8-1995-4acb-8b72-75b4dcb2b365&amp;IsInner=0&amp;IsHistory=&amp;ModuleID=22</t>
  </si>
  <si>
    <t>https://ggzy.hzctc.hangzhou.gov.cn/OpenBidRecord/Index?id=6C596736-CD10-4A96-85CF-3BB8D3B94BED&amp;tenderID=9D3B9329-7668-45ED-850E-65756A7B324F&amp;ModuleID=486</t>
  </si>
  <si>
    <t>https://ggzy.hzctc.hangzhou.gov.cn/OpenBidRecord/OpenParamInfo?openRecordListID=6C596736-CD10-4A96-85CF-3BB8D3B94BED</t>
  </si>
  <si>
    <t>https://ggzy.hzctc.hangzhou.gov.cn/AfficheShow/Home?AfficheID=9660c94a-9154-4fbd-a78a-519fb6567c91&amp;IsInner=0&amp;IsHistory=0&amp;ModuleID=28</t>
  </si>
  <si>
    <t>FDCFC2E1-8847-4274-AFF0-373FA556878B</t>
  </si>
  <si>
    <t>81B13DC0-5F5C-46AF-AECC-B5D119EF7748</t>
  </si>
  <si>
    <t>A3301080120507088001211</t>
  </si>
  <si>
    <t>新华三产业园改扩建项目</t>
  </si>
  <si>
    <t>https://ggzy.hzctc.hangzhou.gov.cn/AfficheShow/Home?AfficheID=635061a2-e449-4d46-8ed1-5b9cf87822d8&amp;IsInner=0&amp;IsHistory=&amp;ModuleID=22</t>
  </si>
  <si>
    <t>https://ggzy.hzctc.hangzhou.gov.cn/OpenBidRecord/Index?id=FDCFC2E1-8847-4274-AFF0-373FA556878B&amp;tenderID=81B13DC0-5F5C-46AF-AECC-B5D119EF7748&amp;ModuleID=486</t>
  </si>
  <si>
    <t>2023/6/25 9:15</t>
  </si>
  <si>
    <t>https://ggzy.hzctc.hangzhou.gov.cn/OpenBidRecord/OpenParamInfo?openRecordListID=FDCFC2E1-8847-4274-AFF0-373FA556878B</t>
  </si>
  <si>
    <t>https://ggzy.hzctc.hangzhou.gov.cn/AfficheShow/Home?AfficheID=2a02df43-4704-4681-940c-6b92c98a142c&amp;IsInner=0&amp;IsHistory=0&amp;ModuleID=28</t>
  </si>
  <si>
    <t>78E8362A-A545-47CD-B3CD-271C9F8188C3</t>
  </si>
  <si>
    <t>75b56256-f1f4-4cdf-8d9e-7537627d9ea9</t>
  </si>
  <si>
    <t>A3301131280980006001251</t>
  </si>
  <si>
    <t>乔司街道全域土地综合整治项目设计施工采购一体化工程（EPC）</t>
  </si>
  <si>
    <t>https://ggzy.hzctc.hangzhou.gov.cn/OpenBidRecord/Index?id=78E8362A-A545-47CD-B3CD-271C9F8188C3&amp;tenderID=75b56256-f1f4-4cdf-8d9e-7537627d9ea9&amp;ModuleID=486</t>
  </si>
  <si>
    <t>2023/6/25 9:30</t>
  </si>
  <si>
    <t>https://ggzy.hzctc.hangzhou.gov.cn/AfficheShow/Home?AfficheID=364cabe4-7153-4abd-ad7d-a8307f3d7b0a&amp;IsInner=0&amp;IsHistory=0&amp;ModuleID=28</t>
  </si>
  <si>
    <t>6A1E3FF4-B392-40E4-A2D1-49689E7C2B83</t>
  </si>
  <si>
    <t>3083E21D-E72C-430D-AE7D-193519D4BDCF</t>
  </si>
  <si>
    <t>A3301010060400128001281</t>
  </si>
  <si>
    <t>Loft公园、通益路等绿地养护</t>
  </si>
  <si>
    <t>https://ggzy.hzctc.hangzhou.gov.cn/AfficheShow/Home?AfficheID=ce7ab3ea-9066-407b-9125-8665b34bf589&amp;IsInner=0&amp;IsHistory=&amp;ModuleID=22</t>
  </si>
  <si>
    <t>https://ggzy.hzctc.hangzhou.gov.cn/OpenBidRecord/Index?id=6A1E3FF4-B392-40E4-A2D1-49689E7C2B83&amp;tenderID=3083E21D-E72C-430D-AE7D-193519D4BDCF&amp;ModuleID=486</t>
  </si>
  <si>
    <t>https://ggzy.hzctc.hangzhou.gov.cn/AfficheShow/Home?AfficheID=0BA9BD54-A62E-4031-957D-6B14766C10D9&amp;IsInner=0&amp;IsHistory=0&amp;ModuleID=28</t>
  </si>
  <si>
    <t>B49C5081-B2A4-4048-85F0-EB81EE6EA619</t>
  </si>
  <si>
    <t>681F4329-3CF6-49C4-A523-994AC027B267</t>
  </si>
  <si>
    <t>A3301100140507007001221</t>
  </si>
  <si>
    <t>勾阳路西地块配套道路新建工程</t>
  </si>
  <si>
    <t>https://ggzy.hzctc.hangzhou.gov.cn/AfficheShow/Home?AfficheID=b8b1e22b-0ce4-4096-8f91-bc4073fca34c&amp;IsInner=0&amp;IsHistory=&amp;ModuleID=22</t>
  </si>
  <si>
    <t>具备施工总承包企业市政公用工程(新)一级</t>
  </si>
  <si>
    <t>具备市政公用工程一级</t>
  </si>
  <si>
    <t>https://ggzy.hzctc.hangzhou.gov.cn/OpenBidRecord/Index?id=B49C5081-B2A4-4048-85F0-EB81EE6EA619&amp;tenderID=681F4329-3CF6-49C4-A523-994AC027B267&amp;ModuleID=486</t>
  </si>
  <si>
    <t>https://ggzy.hzctc.hangzhou.gov.cn/OpenBidRecord/OpenParamInfo?openRecordListID=B49C5081-B2A4-4048-85F0-EB81EE6EA619</t>
  </si>
  <si>
    <t>https://ggzy.hzctc.hangzhou.gov.cn/AfficheShow/Home?AfficheID=64391e2e-5bca-4677-8504-c8197ac722fb&amp;IsInner=0&amp;IsHistory=0&amp;ModuleID=28</t>
  </si>
  <si>
    <t>60D2FF4C-0E98-469F-9D7D-5CAE95215AB1</t>
  </si>
  <si>
    <t>A3D50864-3989-4B83-B3DB-722DFABFAAB6</t>
  </si>
  <si>
    <t>A3301100140506916001211</t>
  </si>
  <si>
    <t>良渚通运产业园地块四</t>
  </si>
  <si>
    <t>https://ggzy.hzctc.hangzhou.gov.cn/AfficheShow/Home?AfficheID=7c84808a-da04-463f-9a03-17b8026eef82&amp;IsInner=0&amp;IsHistory=&amp;ModuleID=22</t>
  </si>
  <si>
    <t>https://ggzy.hzctc.hangzhou.gov.cn/OpenBidRecord/Index?id=60D2FF4C-0E98-469F-9D7D-5CAE95215AB1&amp;tenderID=A3D50864-3989-4B83-B3DB-722DFABFAAB6&amp;ModuleID=486</t>
  </si>
  <si>
    <t>https://ggzy.hzctc.hangzhou.gov.cn/OpenBidRecord/OpenParamInfo?openRecordListID=60D2FF4C-0E98-469F-9D7D-5CAE95215AB1</t>
  </si>
  <si>
    <t>https://ggzy.hzctc.hangzhou.gov.cn/AfficheShow/Home?AfficheID=91b27ab4-d104-4c53-99ea-d88430140d73&amp;IsInner=0&amp;IsHistory=0&amp;ModuleID=28</t>
  </si>
  <si>
    <t>E48AAC40-4CEA-42AC-B972-1083AFF5C86D</t>
  </si>
  <si>
    <t>6770E11F-A4B1-4AEC-B402-FD079AD154E3</t>
  </si>
  <si>
    <t>A3301220150507035001221</t>
  </si>
  <si>
    <t>桐庐城市快递集运中心工程-室外工程</t>
  </si>
  <si>
    <t>https://ggzy.hzctc.hangzhou.gov.cn/AfficheShow/Home?AfficheID=44cf0fde-dd60-4799-bf36-f78bc515bff9&amp;IsInner=0&amp;IsHistory=&amp;ModuleID=22</t>
  </si>
  <si>
    <t>三级企业可承担单项合同金额2500万元以下的市政综合工程。</t>
  </si>
  <si>
    <t>https://ggzy.hzctc.hangzhou.gov.cn/OpenBidRecord/Index?id=E48AAC40-4CEA-42AC-B972-1083AFF5C86D&amp;tenderID=6770E11F-A4B1-4AEC-B402-FD079AD154E3&amp;ModuleID=486</t>
  </si>
  <si>
    <t>https://ggzy.hzctc.hangzhou.gov.cn/OpenBidRecord/OpenParamInfo?openRecordListID=E48AAC40-4CEA-42AC-B972-1083AFF5C86D</t>
  </si>
  <si>
    <t>https://ggzy.hzctc.hangzhou.gov.cn/AfficheShow/Home?AfficheID=528194cd-ecf7-486c-afc5-b09cf72b2f51&amp;IsInner=0&amp;IsHistory=0&amp;ModuleID=28</t>
  </si>
  <si>
    <t>DAED912C-6039-4A6E-9B14-106B69CF7B39</t>
  </si>
  <si>
    <t>63776E22-65F2-4A6C-8D05-A82DFFA09E90</t>
  </si>
  <si>
    <t>A3301131280506999001211</t>
  </si>
  <si>
    <t>星桥十幼</t>
  </si>
  <si>
    <t>https://ggzy.hzctc.hangzhou.gov.cn/AfficheShow/Home?AfficheID=90652491-3b93-44a9-a931-75328b61118a&amp;IsInner=0&amp;IsHistory=&amp;ModuleID=22</t>
  </si>
  <si>
    <t>https://ggzy.hzctc.hangzhou.gov.cn/OpenBidRecord/Index?id=DAED912C-6039-4A6E-9B14-106B69CF7B39&amp;tenderID=63776E22-65F2-4A6C-8D05-A82DFFA09E90&amp;ModuleID=486</t>
  </si>
  <si>
    <t>https://ggzy.hzctc.hangzhou.gov.cn/OpenBidRecord/OpenParamInfo?openRecordListID=DAED912C-6039-4A6E-9B14-106B69CF7B39</t>
  </si>
  <si>
    <t>https://ggzy.hzctc.hangzhou.gov.cn/AfficheShow/Home?AfficheID=668f80ae-ff2f-44cb-9e16-8e57dc05e9dd&amp;IsInner=0&amp;IsHistory=0&amp;ModuleID=28</t>
  </si>
  <si>
    <t>8EEB6A81-5F11-41AA-9302-F911922BC002</t>
  </si>
  <si>
    <t>a43107cc-bd35-4315-9f91-5847337abfb7</t>
  </si>
  <si>
    <t>A3301131280280027001231</t>
  </si>
  <si>
    <t>2023年临平区乔司街道“四好农村路”建设项目</t>
  </si>
  <si>
    <t>https://ggzy.hzctc.hangzhou.gov.cn/AfficheShow/Home?AfficheID=3c9a2402-7a72-4278-8dfe-f8aa7e11af2a&amp;IsInner=0&amp;IsHistory=&amp;ModuleID=22</t>
  </si>
  <si>
    <t>https://ggzy.hzctc.hangzhou.gov.cn/OpenBidRecord/Index?id=8EEB6A81-5F11-41AA-9302-F911922BC002&amp;tenderID=a43107cc-bd35-4315-9f91-5847337abfb7&amp;ModuleID=486</t>
  </si>
  <si>
    <t>https://ggzy.hzctc.hangzhou.gov.cn/AfficheShow/Home?AfficheID=774b078d-71c5-4955-940e-7522c22361c8&amp;IsInner=0&amp;IsHistory=0&amp;ModuleID=28</t>
  </si>
  <si>
    <t>综合，调整系数：0.94，0.95，0.96
K:0.4,0.45,0.5
i:1，2，3</t>
  </si>
  <si>
    <t>92B5739A-50B4-4DD0-B719-B911BDC7CE17</t>
  </si>
  <si>
    <t>F753DFDE-74AD-45C5-8967-15E496BFD532</t>
  </si>
  <si>
    <t>A3301110200506314001222</t>
  </si>
  <si>
    <t>杭州市富阳区渌渚镇莲桥矿渣土消纳场建设项目设计</t>
  </si>
  <si>
    <t>https://ggzy.hzctc.hangzhou.gov.cn/AfficheShow/Home?AfficheID=bcfbf324-42e2-4983-88e9-7ef4659a4aa9&amp;IsInner=0&amp;IsHistory=&amp;ModuleID=22</t>
  </si>
  <si>
    <t>具备 设计综合类 甲级 或者具备 设计专业类 市政公用行业 环境卫生工程设计 甲级 或者具备 设计专业类 市政公用行业 甲级</t>
  </si>
  <si>
    <t>https://ggzy.hzctc.hangzhou.gov.cn/OpenBidRecord/Index?id=92B5739A-50B4-4DD0-B719-B911BDC7CE17&amp;tenderID=F753DFDE-74AD-45C5-8967-15E496BFD532&amp;ModuleID=486</t>
  </si>
  <si>
    <t>2023/6/26 13:00</t>
  </si>
  <si>
    <t>https://ggzy.hzctc.hangzhou.gov.cn/AfficheShow/Home?AfficheID=697bb549-b7f4-46d3-9189-2d47ce69e5ea&amp;IsInner=0&amp;IsHistory=0&amp;ModuleID=28</t>
  </si>
  <si>
    <t>208A6AA1-33BA-4233-918E-B5E68BD1DF9A</t>
  </si>
  <si>
    <t>b3ed1568-9972-4391-aa50-c4072d34347a</t>
  </si>
  <si>
    <t>A3301300180280009001231</t>
  </si>
  <si>
    <t>2023年钱塘区交通安全隐患整治工程</t>
  </si>
  <si>
    <t>https://ggzy.hzctc.hangzhou.gov.cn/AfficheShow/Home?AfficheID=489cb05e-20e4-46d7-8df9-243df22bbb09&amp;IsInner=0&amp;IsHistory=&amp;ModuleID=22</t>
  </si>
  <si>
    <t>具备 专业承包企业公路交通安全设施 二级</t>
  </si>
  <si>
    <t>https://ggzy.hzctc.hangzhou.gov.cn/OpenBidRecord/Index?id=208A6AA1-33BA-4233-918E-B5E68BD1DF9A&amp;tenderID=b3ed1568-9972-4391-aa50-c4072d34347a&amp;ModuleID=486</t>
  </si>
  <si>
    <t>2023/6/26 14:00</t>
  </si>
  <si>
    <t>https://ggzy.hzctc.hangzhou.gov.cn/AfficheShow/Home?AfficheID=258d4276-d9fc-4ea7-a203-92562ae53e6c&amp;IsInner=0&amp;IsHistory=0&amp;ModuleID=28</t>
  </si>
  <si>
    <t>调整系数：0.94，0.95，0.96
K:0.3，0.35，0.4
i:2，2.5，3</t>
  </si>
  <si>
    <t>D6AD9F1D-4C2A-4C6B-9F03-DBBA7F47FE57</t>
  </si>
  <si>
    <t>cc81940e-19cb-43d7-8e41-2c4f63ffd73d</t>
  </si>
  <si>
    <t>A3301270160980054001251</t>
  </si>
  <si>
    <t>杭州市特别生态功能区农田水利提质增效综合示范工程——中洲镇农田水利基础设施建设(高标准农田新建、提升项目）工程一标段</t>
  </si>
  <si>
    <t>https://ggzy.hzctc.hangzhou.gov.cn/AfficheShow/Home?AfficheID=9868034a-6817-4b72-a29b-bf9fe8b8a0fa&amp;IsInner=0&amp;IsHistory=&amp;ModuleID=22</t>
  </si>
  <si>
    <t>https://ggzy.hzctc.hangzhou.gov.cn/OpenBidRecord/Index?id=D6AD9F1D-4C2A-4C6B-9F03-DBBA7F47FE57&amp;tenderID=cc81940e-19cb-43d7-8e41-2c4f63ffd73d&amp;ModuleID=486</t>
  </si>
  <si>
    <t>2023/6/26 8:45</t>
  </si>
  <si>
    <t>https://ggzy.hzctc.hangzhou.gov.cn/AfficheShow/Home?AfficheID=9f87090c-b9b6-4e7f-a982-61912a1e6ae0&amp;IsInner=0&amp;IsHistory=0&amp;ModuleID=28</t>
  </si>
  <si>
    <t>A4AE4B12-E54A-4B6B-A3DA-313A863863CB</t>
  </si>
  <si>
    <t>242057B7-879B-4146-89F0-4962C725E94A</t>
  </si>
  <si>
    <t>A3301270160506901001221</t>
  </si>
  <si>
    <t>杭州市特别生态功能区千岛湖供排水设施建设项目---污水处理设施建设工程</t>
  </si>
  <si>
    <t>https://ggzy.hzctc.hangzhou.gov.cn/AfficheShow/Home?AfficheID=3b50c7b9-87d2-4554-9e77-ad68cf00a8ab&amp;IsInner=0&amp;IsHistory=&amp;ModuleID=22</t>
  </si>
  <si>
    <t>同时具备 施工总承包企业市政公用工程(新) 三级、设计综合类 甲级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</si>
  <si>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拟派项目负责人具有市政公用工程专业一级注册建造师或一级注册结构工程师或注册公用设备工程师（给水排水）资格（联合体投标的，必须注册在联合体牵头人单位）资格.</t>
  </si>
  <si>
    <t>https://ggzy.hzctc.hangzhou.gov.cn/OpenBidRecord/Index?id=A4AE4B12-E54A-4B6B-A3DA-313A863863CB&amp;tenderID=242057B7-879B-4146-89F0-4962C725E94A&amp;ModuleID=486</t>
  </si>
  <si>
    <t>https://ggzy.hzctc.hangzhou.gov.cn/AfficheShow/Home?AfficheID=0c939e97-e537-4dff-b0e8-ffc268cc3c6a&amp;IsInner=0&amp;IsHistory=0&amp;ModuleID=28</t>
  </si>
  <si>
    <t>1804612F-4935-4E2B-9D66-3B6FD9485EA9</t>
  </si>
  <si>
    <t>4DD1050E-F571-425D-A5EE-AA33EF431872</t>
  </si>
  <si>
    <t>A3301820190506842001211</t>
  </si>
  <si>
    <t>国网浙江杭州建德市供电有限公司运维检修用房</t>
  </si>
  <si>
    <t>https://ggzy.hzctc.hangzhou.gov.cn/AfficheShow/Home?AfficheID=74efe98c-8f0f-4e6c-805e-9d3acf38a1a0&amp;IsInner=0&amp;IsHistory=&amp;ModuleID=22</t>
  </si>
  <si>
    <t>https://ggzy.hzctc.hangzhou.gov.cn/OpenBidRecord/Index?id=1804612F-4935-4E2B-9D66-3B6FD9485EA9&amp;tenderID=4DD1050E-F571-425D-A5EE-AA33EF431872&amp;ModuleID=486</t>
  </si>
  <si>
    <t>https://ggzy.hzctc.hangzhou.gov.cn/OpenBidRecord/OpenParamInfo?openRecordListID=1804612F-4935-4E2B-9D66-3B6FD9485EA9</t>
  </si>
  <si>
    <t>https://ggzy.hzctc.hangzhou.gov.cn/AfficheShow/Home?AfficheID=f9bfb0e0-5137-4b93-84dd-b938515f27bb&amp;IsInner=0&amp;IsHistory=0&amp;ModuleID=28</t>
  </si>
  <si>
    <t>18F734B4-FE3E-4E43-BCEF-7346042FCB19</t>
  </si>
  <si>
    <t>DC3001A9-63E0-4282-A998-B41588F9C899</t>
  </si>
  <si>
    <t>A3301090130506926001221</t>
  </si>
  <si>
    <t>榜眼路（商聚街-萧绍运河南侧）项目</t>
  </si>
  <si>
    <t>https://ggzy.hzctc.hangzhou.gov.cn/AfficheShow/Home?AfficheID=ecfe979b-6a59-439a-ba6f-78be467fe0be&amp;IsInner=0&amp;IsHistory=&amp;ModuleID=22</t>
  </si>
  <si>
    <t>https://ggzy.hzctc.hangzhou.gov.cn/OpenBidRecord/Index?id=18F734B4-FE3E-4E43-BCEF-7346042FCB19&amp;tenderID=DC3001A9-63E0-4282-A998-B41588F9C899&amp;ModuleID=486</t>
  </si>
  <si>
    <t>2023/6/26 9:00</t>
  </si>
  <si>
    <t>https://ggzy.hzctc.hangzhou.gov.cn/OpenBidRecord/OpenParamInfo?openRecordListID=18F734B4-FE3E-4E43-BCEF-7346042FCB19</t>
  </si>
  <si>
    <t>https://ggzy.hzctc.hangzhou.gov.cn/AfficheShow/Home?AfficheID=5496ab81-e106-466c-ad37-e07fede82598&amp;IsInner=0&amp;IsHistory=0&amp;ModuleID=28</t>
  </si>
  <si>
    <t>8E6D32C8-B690-4C1B-AE23-72EE1389D2B7</t>
  </si>
  <si>
    <t>F1BC818A-CA21-4DFA-B017-44F56F5A5C4D</t>
  </si>
  <si>
    <t>A3301110200507064001221</t>
  </si>
  <si>
    <t>富春73-D地块北侧规划道路</t>
  </si>
  <si>
    <t>https://ggzy.hzctc.hangzhou.gov.cn/AfficheShow/Home?AfficheID=04daf5ea-beb3-4b48-a374-5c00b3ddd046&amp;IsInner=0&amp;IsHistory=&amp;ModuleID=22</t>
  </si>
  <si>
    <t>https://ggzy.hzctc.hangzhou.gov.cn/OpenBidRecord/Index?id=8E6D32C8-B690-4C1B-AE23-72EE1389D2B7&amp;tenderID=F1BC818A-CA21-4DFA-B017-44F56F5A5C4D&amp;ModuleID=486</t>
  </si>
  <si>
    <t>https://ggzy.hzctc.hangzhou.gov.cn/OpenBidRecord/OpenParamInfo?openRecordListID=8E6D32C8-B690-4C1B-AE23-72EE1389D2B7</t>
  </si>
  <si>
    <t>https://ggzy.hzctc.hangzhou.gov.cn/AfficheShow/Home?AfficheID=f6e0fa39-700f-4f81-b55f-72b432a66a6a&amp;IsInner=0&amp;IsHistory=0&amp;ModuleID=28</t>
  </si>
  <si>
    <t>C13DA212-3B52-4CC2-9AF5-705621FA10C5</t>
  </si>
  <si>
    <t>14E6BAAC-5585-4934-B8DF-54EB658CBB93</t>
  </si>
  <si>
    <t>A3301060110507005001221</t>
  </si>
  <si>
    <t>定山西苑二期雨污分流工程</t>
  </si>
  <si>
    <t>https://ggzy.hzctc.hangzhou.gov.cn/AfficheShow/Home?AfficheID=948e465a-bb8c-474b-98ea-959c82fd3ed7&amp;IsInner=0&amp;IsHistory=&amp;ModuleID=22</t>
  </si>
  <si>
    <t>https://ggzy.hzctc.hangzhou.gov.cn/OpenBidRecord/Index?id=C13DA212-3B52-4CC2-9AF5-705621FA10C5&amp;tenderID=14E6BAAC-5585-4934-B8DF-54EB658CBB93&amp;ModuleID=486</t>
  </si>
  <si>
    <t>https://ggzy.hzctc.hangzhou.gov.cn/OpenBidRecord/OpenParamInfo?openRecordListID=C13DA212-3B52-4CC2-9AF5-705621FA10C5</t>
  </si>
  <si>
    <t>https://ggzy.hzctc.hangzhou.gov.cn/AfficheShow/Home?AfficheID=6526090b-5f1e-40f4-a455-ca9d485a5a41&amp;IsInner=0&amp;IsHistory=0&amp;ModuleID=28</t>
  </si>
  <si>
    <t>AE42F2DB-96B7-4F67-96D8-DF9CB5B38811</t>
  </si>
  <si>
    <t>0EB0288B-28C2-4C30-B92A-B442FA4DD42C</t>
  </si>
  <si>
    <t>A3301220150507097001211</t>
  </si>
  <si>
    <t>桐庐县方埠小学改扩建工程</t>
  </si>
  <si>
    <t>https://ggzy.hzctc.hangzhou.gov.cn/AfficheShow/Home?AfficheID=51ccaef1-803b-4ed6-848d-5f655936b77e&amp;IsInner=0&amp;IsHistory=&amp;ModuleID=22</t>
  </si>
  <si>
    <t>本项目建筑面积15969.32平方米，单跨最大11.4米，高度17.55米，公共建筑，满足建筑工程施工总承包三级资质要求。</t>
  </si>
  <si>
    <t>https://ggzy.hzctc.hangzhou.gov.cn/OpenBidRecord/Index?id=AE42F2DB-96B7-4F67-96D8-DF9CB5B38811&amp;tenderID=0EB0288B-28C2-4C30-B92A-B442FA4DD42C&amp;ModuleID=486</t>
  </si>
  <si>
    <t>https://ggzy.hzctc.hangzhou.gov.cn/OpenBidRecord/OpenParamInfo?openRecordListID=AE42F2DB-96B7-4F67-96D8-DF9CB5B38811</t>
  </si>
  <si>
    <t>https://ggzy.hzctc.hangzhou.gov.cn/AfficheShow/Home?AfficheID=432c8ac0-7439-4d11-a7c9-39539db8e5e3&amp;IsInner=0&amp;IsHistory=0&amp;ModuleID=28</t>
  </si>
  <si>
    <t>A7672D81-532C-44E3-A2C5-C1CC87FECFC4</t>
  </si>
  <si>
    <t>60480EBE-7E5B-40A3-9D26-FC28E2555E64</t>
  </si>
  <si>
    <t>A3301060110507023001211</t>
  </si>
  <si>
    <t>工业品检测大楼办公楼装修改造</t>
  </si>
  <si>
    <t>https://ggzy.hzctc.hangzhou.gov.cn/AfficheShow/Home?AfficheID=848a57b3-b85b-4d14-a0ae-2698ecae6280&amp;IsInner=0&amp;IsHistory=&amp;ModuleID=22</t>
  </si>
  <si>
    <t>https://ggzy.hzctc.hangzhou.gov.cn/OpenBidRecord/Index?id=A7672D81-532C-44E3-A2C5-C1CC87FECFC4&amp;tenderID=60480EBE-7E5B-40A3-9D26-FC28E2555E64&amp;ModuleID=486</t>
  </si>
  <si>
    <t>https://ggzy.hzctc.hangzhou.gov.cn/OpenBidRecord/OpenParamInfo?openRecordListID=A7672D81-532C-44E3-A2C5-C1CC87FECFC4</t>
  </si>
  <si>
    <t>https://ggzy.hzctc.hangzhou.gov.cn/AfficheShow/Home?AfficheID=ba7df1e4-7263-450e-9044-070e975b3fa4&amp;IsInner=0&amp;IsHistory=0&amp;ModuleID=28</t>
  </si>
  <si>
    <t>E2815E8C-5408-4C4B-B4B6-AE4F35E5997F</t>
  </si>
  <si>
    <t>3A4C9216-88B7-43C0-B334-A2533ADEBB3D</t>
  </si>
  <si>
    <t>A3301220150507063001211</t>
  </si>
  <si>
    <t>健康城教育实践基地设计</t>
  </si>
  <si>
    <t>https://ggzy.hzctc.hangzhou.gov.cn/AfficheShow/Home?AfficheID=aa890a86-3a5a-4f7d-97ef-26efd89841e0&amp;IsInner=0&amp;IsHistory=&amp;ModuleID=22</t>
  </si>
  <si>
    <t>具备 设计专业类 建筑行业 建筑工程 甲级 或者具备 设计综合类 甲级</t>
  </si>
  <si>
    <t>https://ggzy.hzctc.hangzhou.gov.cn/OpenBidRecord/Index?id=E2815E8C-5408-4C4B-B4B6-AE4F35E5997F&amp;tenderID=3A4C9216-88B7-43C0-B334-A2533ADEBB3D&amp;ModuleID=486</t>
  </si>
  <si>
    <t>2023/6/26 9:30</t>
  </si>
  <si>
    <t>https://ggzy.hzctc.hangzhou.gov.cn/AfficheShow/Home?AfficheID=ffe7477b-1a31-47ed-a764-3295ee8cbb1a&amp;IsInner=0&amp;IsHistory=0&amp;ModuleID=28</t>
  </si>
  <si>
    <t>874E7F43-0E0B-454C-9082-B1C8B56EE9EF</t>
  </si>
  <si>
    <t>3FE3BD1B-0212-4F1F-AC25-7358948AF3AD</t>
  </si>
  <si>
    <t>A3301010060507033001211</t>
  </si>
  <si>
    <t>杭州师范大学玉皇山校区改造工程监理</t>
  </si>
  <si>
    <t>https://ggzy.hzctc.hangzhou.gov.cn/AfficheShow/Home?AfficheID=a1ece35a-7579-4e33-a680-bae36acedb2b&amp;IsInner=0&amp;IsHistory=&amp;ModuleID=22</t>
  </si>
  <si>
    <t>具备 房屋建筑工程 丙级</t>
  </si>
  <si>
    <t>https://ggzy.hzctc.hangzhou.gov.cn/OpenBidRecord/Index?id=874E7F43-0E0B-454C-9082-B1C8B56EE9EF&amp;tenderID=3FE3BD1B-0212-4F1F-AC25-7358948AF3AD&amp;ModuleID=486</t>
  </si>
  <si>
    <t>https://ggzy.hzctc.hangzhou.gov.cn/OpenBidRecord/OpenParamInfo?openRecordListID=874E7F43-0E0B-454C-9082-B1C8B56EE9EF</t>
  </si>
  <si>
    <t>https://ggzy.hzctc.hangzhou.gov.cn/AfficheShow/Home?AfficheID=ca7d55a8-480b-4dfe-a8a5-7402f675aba5&amp;IsInner=0&amp;IsHistory=0&amp;ModuleID=28</t>
  </si>
  <si>
    <t>F5AE3B0C-9C91-47AA-BBB1-4A41B7712DEF</t>
  </si>
  <si>
    <t>095F6E95-4588-48B8-94CE-77730F1A0628</t>
  </si>
  <si>
    <t>A3301131280506936001221</t>
  </si>
  <si>
    <t>耕读路（永和路-永玄路）工程</t>
  </si>
  <si>
    <t>https://ggzy.hzctc.hangzhou.gov.cn/AfficheShow/Home?AfficheID=147f05db-8274-4386-95a5-4e65e9bdf7ac&amp;IsInner=0&amp;IsHistory=&amp;ModuleID=22</t>
  </si>
  <si>
    <t>https://ggzy.hzctc.hangzhou.gov.cn/OpenBidRecord/Index?id=F5AE3B0C-9C91-47AA-BBB1-4A41B7712DEF&amp;tenderID=095F6E95-4588-48B8-94CE-77730F1A0628&amp;ModuleID=486</t>
  </si>
  <si>
    <t>https://ggzy.hzctc.hangzhou.gov.cn/OpenBidRecord/OpenParamInfo?openRecordListID=F5AE3B0C-9C91-47AA-BBB1-4A41B7712DEF</t>
  </si>
  <si>
    <t>https://ggzy.hzctc.hangzhou.gov.cn/AfficheShow/Home?AfficheID=b2436fdc-4e0c-4da2-a900-765dc901119d&amp;IsInner=0&amp;IsHistory=0&amp;ModuleID=28</t>
  </si>
  <si>
    <t>FAA36941-7349-4450-A481-C9B21AF5DD7D</t>
  </si>
  <si>
    <t>6A3B11DC-5B33-47DE-8D35-711CAE617ED8</t>
  </si>
  <si>
    <t>A3301131280506868001211</t>
  </si>
  <si>
    <t>崇贤街道崇康路幼儿园项目</t>
  </si>
  <si>
    <t>https://ggzy.hzctc.hangzhou.gov.cn/AfficheShow/Home?AfficheID=82997f48-63c2-46c5-9e47-afd0c4de0b93&amp;IsInner=0&amp;IsHistory=&amp;ModuleID=22</t>
  </si>
  <si>
    <t>https://ggzy.hzctc.hangzhou.gov.cn/OpenBidRecord/Index?id=FAA36941-7349-4450-A481-C9B21AF5DD7D&amp;tenderID=6A3B11DC-5B33-47DE-8D35-711CAE617ED8&amp;ModuleID=486</t>
  </si>
  <si>
    <t>https://ggzy.hzctc.hangzhou.gov.cn/OpenBidRecord/OpenParamInfo?openRecordListID=FAA36941-7349-4450-A481-C9B21AF5DD7D</t>
  </si>
  <si>
    <t>https://ggzy.hzctc.hangzhou.gov.cn/AfficheShow/Home?AfficheID=32f152cf-0cd1-493f-8aa5-2e45eb6b39ac&amp;IsInner=0&amp;IsHistory=0&amp;ModuleID=28</t>
  </si>
  <si>
    <t>96F9B5CE-2ADD-4A52-A561-C4DD8D53BA5B</t>
  </si>
  <si>
    <t>0A9C2744-3CAE-4C56-B7BA-8E67220FB66F</t>
  </si>
  <si>
    <t>A3301100140507000001211</t>
  </si>
  <si>
    <t>杜甫小学(二期)</t>
  </si>
  <si>
    <t>https://ggzy.hzctc.hangzhou.gov.cn/AfficheShow/Home?AfficheID=ea7bc4d4-be6f-47ff-9a3e-6600594d99b2&amp;IsInner=0&amp;IsHistory=&amp;ModuleID=22</t>
  </si>
  <si>
    <t>https://ggzy.hzctc.hangzhou.gov.cn/OpenBidRecord/Index?id=96F9B5CE-2ADD-4A52-A561-C4DD8D53BA5B&amp;tenderID=0A9C2744-3CAE-4C56-B7BA-8E67220FB66F&amp;ModuleID=486</t>
  </si>
  <si>
    <t>https://ggzy.hzctc.hangzhou.gov.cn/OpenBidRecord/OpenParamInfo?openRecordListID=96F9B5CE-2ADD-4A52-A561-C4DD8D53BA5B</t>
  </si>
  <si>
    <t>https://ggzy.hzctc.hangzhou.gov.cn/AfficheShow/Home?AfficheID=eabf502e-d58f-4256-9fce-d3e9704fba41&amp;IsInner=0&amp;IsHistory=0&amp;ModuleID=28</t>
  </si>
  <si>
    <t>651DD334-495C-4761-BFA4-8EF0A9EC771E</t>
  </si>
  <si>
    <t>9FCB909F-4F08-43B7-9D81-F9AE470A9F64</t>
  </si>
  <si>
    <t>A3301220150507154001221</t>
  </si>
  <si>
    <t>桐庐城乡供水一体化管网提升改造工程(一期)-横村镇桐郑线给水工程</t>
  </si>
  <si>
    <t>https://ggzy.hzctc.hangzhou.gov.cn/AfficheShow/Home?AfficheID=5cbef749-19f2-415f-bb9b-794c4759b591&amp;IsInner=0&amp;IsHistory=&amp;ModuleID=22</t>
  </si>
  <si>
    <t>https://ggzy.hzctc.hangzhou.gov.cn/OpenBidRecord/Index?id=651DD334-495C-4761-BFA4-8EF0A9EC771E&amp;tenderID=9FCB909F-4F08-43B7-9D81-F9AE470A9F64&amp;ModuleID=486</t>
  </si>
  <si>
    <t>2023/6/27 10:00</t>
  </si>
  <si>
    <t>https://ggzy.hzctc.hangzhou.gov.cn/OpenBidRecord/OpenParamInfo?openRecordListID=651DD334-495C-4761-BFA4-8EF0A9EC771E</t>
  </si>
  <si>
    <t>https://ggzy.hzctc.hangzhou.gov.cn/AfficheShow/Home?AfficheID=3a2df6b4-ef7d-4b22-969b-5c723842e2ed&amp;IsInner=0&amp;IsHistory=0&amp;ModuleID=28</t>
  </si>
  <si>
    <t>47D9102F-1952-4BF9-9C05-684390EA2F87</t>
  </si>
  <si>
    <t>CB57302E-AD2D-493E-8A98-D57772961020</t>
  </si>
  <si>
    <t>A3301131280506905001221</t>
  </si>
  <si>
    <t>星桥北路（学成街-星发街）工程设计</t>
  </si>
  <si>
    <t>https://ggzy.hzctc.hangzhou.gov.cn/AfficheShow/Home?AfficheID=caff75e3-0d6f-4cc1-a683-f1315d394619&amp;IsInner=0&amp;IsHistory=&amp;ModuleID=22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</si>
  <si>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</si>
  <si>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https://ggzy.hzctc.hangzhou.gov.cn/OpenBidRecord/Index?id=47D9102F-1952-4BF9-9C05-684390EA2F87&amp;tenderID=CB57302E-AD2D-493E-8A98-D57772961020&amp;ModuleID=486</t>
  </si>
  <si>
    <t>2023/6/27 13:30</t>
  </si>
  <si>
    <t>https://ggzy.hzctc.hangzhou.gov.cn/AfficheShow/Home?AfficheID=64c51536-0dc3-4e4e-b75a-5edabc4caf3c&amp;IsInner=0&amp;IsHistory=0&amp;ModuleID=28</t>
  </si>
  <si>
    <t>ADF7CCC1-5247-45DB-A53D-6F865DE60F89</t>
  </si>
  <si>
    <t>12d7caac-be8a-44e7-b229-51a56821a31d</t>
  </si>
  <si>
    <t>A3301131280280030001231</t>
  </si>
  <si>
    <t>2023 年临平区临平街道“四好农村路”建设项目</t>
  </si>
  <si>
    <t>https://ggzy.hzctc.hangzhou.gov.cn/AfficheShow/Home?AfficheID=b9df1bd6-a1d7-4fd1-8d4e-5880f27156b3&amp;IsInner=0&amp;IsHistory=&amp;ModuleID=22</t>
  </si>
  <si>
    <t>https://ggzy.hzctc.hangzhou.gov.cn/OpenBidRecord/Index?id=ADF7CCC1-5247-45DB-A53D-6F865DE60F89&amp;tenderID=12d7caac-be8a-44e7-b229-51a56821a31d&amp;ModuleID=486</t>
  </si>
  <si>
    <t>https://ggzy.hzctc.hangzhou.gov.cn/AfficheShow/Home?AfficheID=7bdff518-06f2-44a6-8c60-dfea3277355e&amp;IsInner=0&amp;IsHistory=0&amp;ModuleID=28</t>
  </si>
  <si>
    <t>11253B90-5A38-4DCA-8511-186C6FD0A027</t>
  </si>
  <si>
    <t>236eefc2-049e-4c81-a857-f22df77af785</t>
  </si>
  <si>
    <t>A3301270160980058001251</t>
  </si>
  <si>
    <t>杭州市特别生态功能区农田水利提质增效综合示范工程--临岐镇农田水利基础设施建设（高标准农田新建、提升项目）二标段</t>
  </si>
  <si>
    <t>https://ggzy.hzctc.hangzhou.gov.cn/AfficheShow/Home?AfficheID=f958d57f-25fb-42f3-b501-0025784d9d15&amp;IsInner=0&amp;IsHistory=&amp;ModuleID=22</t>
  </si>
  <si>
    <t>具备 水利水电 二级</t>
  </si>
  <si>
    <t>https://ggzy.hzctc.hangzhou.gov.cn/OpenBidRecord/Index?id=11253B90-5A38-4DCA-8511-186C6FD0A027&amp;tenderID=236eefc2-049e-4c81-a857-f22df77af785&amp;ModuleID=486</t>
  </si>
  <si>
    <t>2023/6/27 8:45</t>
  </si>
  <si>
    <t>https://ggzy.hzctc.hangzhou.gov.cn/AfficheShow/Home?AfficheID=12bcd224-5dbb-4056-a164-e4368790a9ab&amp;IsInner=0&amp;IsHistory=0&amp;ModuleID=28</t>
  </si>
  <si>
    <t>6743C0D9-2E70-45E9-88D5-D506998E1BB0</t>
  </si>
  <si>
    <t>c18e097a-6c9b-455a-9bd5-dc2f2851ffe5</t>
  </si>
  <si>
    <t>A3301270160980057001251</t>
  </si>
  <si>
    <t>杭州市特别生态功能区农田水利提质增效综合示范工程——瑶山乡农田水利基础设施建设（高标准农田新建、提升项目）工程一标段</t>
  </si>
  <si>
    <t>https://ggzy.hzctc.hangzhou.gov.cn/AfficheShow/Home?AfficheID=5ff147c0-3d40-4476-bbbf-3c2871517d2b&amp;IsInner=0&amp;IsHistory=&amp;ModuleID=22</t>
  </si>
  <si>
    <t>https://ggzy.hzctc.hangzhou.gov.cn/OpenBidRecord/Index?id=6743C0D9-2E70-45E9-88D5-D506998E1BB0&amp;tenderID=c18e097a-6c9b-455a-9bd5-dc2f2851ffe5&amp;ModuleID=486</t>
  </si>
  <si>
    <t>https://ggzy.hzctc.hangzhou.gov.cn/AfficheShow/Home?AfficheID=cec007c9-597c-44c1-aea7-dcff5a8d6eb9&amp;IsInner=0&amp;IsHistory=0&amp;ModuleID=28</t>
  </si>
  <si>
    <t>1D99927F-A95B-4AF9-8874-109DDB3EB993</t>
  </si>
  <si>
    <t>4842986D-9ACB-4FEB-8936-20AD2B0E8D19</t>
  </si>
  <si>
    <t>A3301060110507082001261</t>
  </si>
  <si>
    <t>双浦区块道路交通设施提升工程</t>
  </si>
  <si>
    <t>https://ggzy.hzctc.hangzhou.gov.cn/AfficheShow/Home?AfficheID=2e83b3f0-81c6-43f4-a8ba-f7aa03e8fa90&amp;IsInner=0&amp;IsHistory=&amp;ModuleID=22</t>
  </si>
  <si>
    <t>同时具备 专业承包企业公路交通工程公路安全设施分项(新) 二级、专业承包企业公路交通工程公路机电工程分项(新) 二级 或者同时具备 专业承包企业电子与智能化工程(新) 二级、专业承包企业公路交通工程公路安全设施分项(新) 二级</t>
  </si>
  <si>
    <t>https://ggzy.hzctc.hangzhou.gov.cn/OpenBidRecord/Index?id=1D99927F-A95B-4AF9-8874-109DDB3EB993&amp;tenderID=4842986D-9ACB-4FEB-8936-20AD2B0E8D19&amp;ModuleID=486</t>
  </si>
  <si>
    <t>2023/6/27 9:00</t>
  </si>
  <si>
    <t>https://ggzy.hzctc.hangzhou.gov.cn/OpenBidRecord/OpenParamInfo?openRecordListID=1D99927F-A95B-4AF9-8874-109DDB3EB993</t>
  </si>
  <si>
    <t>https://ggzy.hzctc.hangzhou.gov.cn/AfficheShow/Home?AfficheID=34cee09a-7794-4c1f-803a-f39768a2c0e1&amp;IsInner=0&amp;IsHistory=0&amp;ModuleID=28</t>
  </si>
  <si>
    <t>999208C6-A379-4811-B673-9F842E9EDA0E</t>
  </si>
  <si>
    <t>CB581F81-FBD7-4594-A232-B65CDD8A2A8A</t>
  </si>
  <si>
    <t>A3301060110507083001261</t>
  </si>
  <si>
    <t>转塘区块道路交通设施提升工程</t>
  </si>
  <si>
    <t>https://ggzy.hzctc.hangzhou.gov.cn/AfficheShow/Home?AfficheID=4a176c6c-bb7b-41fb-8b01-23c331a21a5e&amp;IsInner=0&amp;IsHistory=&amp;ModuleID=22</t>
  </si>
  <si>
    <t>https://ggzy.hzctc.hangzhou.gov.cn/OpenBidRecord/Index?id=999208C6-A379-4811-B673-9F842E9EDA0E&amp;tenderID=CB581F81-FBD7-4594-A232-B65CDD8A2A8A&amp;ModuleID=486</t>
  </si>
  <si>
    <t>https://ggzy.hzctc.hangzhou.gov.cn/OpenBidRecord/OpenParamInfo?openRecordListID=999208C6-A379-4811-B673-9F842E9EDA0E</t>
  </si>
  <si>
    <t>https://ggzy.hzctc.hangzhou.gov.cn/AfficheShow/Home?AfficheID=a2e6e80e-a9fb-4988-b767-95c54c343f3d&amp;IsInner=0&amp;IsHistory=0&amp;ModuleID=28</t>
  </si>
  <si>
    <t>CE8871AB-C430-48F7-8196-87682D5E9878</t>
  </si>
  <si>
    <t>52F78988-8B21-48D8-A853-A3DA91CE984A</t>
  </si>
  <si>
    <t>A3301110200507110001221</t>
  </si>
  <si>
    <t>全区迎亚运道路及景观提升工程（第二批）--富闲路迎亚运整治工程</t>
  </si>
  <si>
    <t>https://ggzy.hzctc.hangzhou.gov.cn/AfficheShow/Home?AfficheID=5f26a710-2eb4-41cd-ae6a-053983fd5f1c&amp;IsInner=0&amp;IsHistory=&amp;ModuleID=22</t>
  </si>
  <si>
    <t>https://ggzy.hzctc.hangzhou.gov.cn/OpenBidRecord/Index?id=CE8871AB-C430-48F7-8196-87682D5E9878&amp;tenderID=52F78988-8B21-48D8-A853-A3DA91CE984A&amp;ModuleID=486</t>
  </si>
  <si>
    <t>https://ggzy.hzctc.hangzhou.gov.cn/OpenBidRecord/OpenParamInfo?openRecordListID=CE8871AB-C430-48F7-8196-87682D5E9878</t>
  </si>
  <si>
    <t>https://ggzy.hzctc.hangzhou.gov.cn/AfficheShow/Home?AfficheID=0c84132f-02d8-41e8-ae27-48c3b41b8dc3&amp;IsInner=0&amp;IsHistory=0&amp;ModuleID=28</t>
  </si>
  <si>
    <t>39AA94EE-498A-4932-8958-7DD7D887993C</t>
  </si>
  <si>
    <t>895B42CD-8E70-4422-8966-8F04310FE498</t>
  </si>
  <si>
    <t>A3301090130507141001211</t>
  </si>
  <si>
    <t>三江新村老旧小区改造一期工程</t>
  </si>
  <si>
    <t>https://ggzy.hzctc.hangzhou.gov.cn/AfficheShow/Home?AfficheID=759876fe-61e8-4055-8e32-4e301e48ed0a&amp;IsInner=0&amp;IsHistory=&amp;ModuleID=22</t>
  </si>
  <si>
    <t>https://ggzy.hzctc.hangzhou.gov.cn/OpenBidRecord/Index?id=39AA94EE-498A-4932-8958-7DD7D887993C&amp;tenderID=895B42CD-8E70-4422-8966-8F04310FE498&amp;ModuleID=486</t>
  </si>
  <si>
    <t>https://ggzy.hzctc.hangzhou.gov.cn/OpenBidRecord/OpenParamInfo?openRecordListID=39AA94EE-498A-4932-8958-7DD7D887993C</t>
  </si>
  <si>
    <t>https://ggzy.hzctc.hangzhou.gov.cn/AfficheShow/Home?AfficheID=75344440-32d5-4db0-be93-f452262e5579&amp;IsInner=0&amp;IsHistory=0&amp;ModuleID=28</t>
  </si>
  <si>
    <t>88AD3878-062A-46B4-90AB-159612E1D9B3</t>
  </si>
  <si>
    <t>5304C220-F123-45A0-BC67-F667048F25F6</t>
  </si>
  <si>
    <t>A3301220150507155001211</t>
  </si>
  <si>
    <t>桐庐县职业技术学校园林（中小学综合实践）基地洋塘区块拆建工程</t>
  </si>
  <si>
    <t>https://ggzy.hzctc.hangzhou.gov.cn/AfficheShow/Home?AfficheID=4fba5cba-e366-4c1a-8c5b-67a9e004142d&amp;IsInner=0&amp;IsHistory=&amp;ModuleID=22</t>
  </si>
  <si>
    <t>总建筑面积:11948.44平方米，单跨跨度12米，高度20.4米，公共建筑，满足建筑工程施工总承包三级资质要求。</t>
  </si>
  <si>
    <t>https://ggzy.hzctc.hangzhou.gov.cn/OpenBidRecord/Index?id=88AD3878-062A-46B4-90AB-159612E1D9B3&amp;tenderID=5304C220-F123-45A0-BC67-F667048F25F6&amp;ModuleID=486</t>
  </si>
  <si>
    <t>https://ggzy.hzctc.hangzhou.gov.cn/OpenBidRecord/OpenParamInfo?openRecordListID=88AD3878-062A-46B4-90AB-159612E1D9B3</t>
  </si>
  <si>
    <t>https://ggzy.hzctc.hangzhou.gov.cn/AfficheShow/Home?AfficheID=22063a6b-2b6d-41db-b943-074a8b241ca6&amp;IsInner=0&amp;IsHistory=0&amp;ModuleID=28</t>
  </si>
  <si>
    <t>667E9FDE-4822-491B-878A-3F2B27437455</t>
  </si>
  <si>
    <t>C0445406-AE6C-4691-A59D-7B13E5155ABA</t>
  </si>
  <si>
    <t>A3301060110507102001211</t>
  </si>
  <si>
    <t>留下单元XH1301-17 地块清洁直运接驳站二期项目</t>
  </si>
  <si>
    <t>https://ggzy.hzctc.hangzhou.gov.cn/AfficheShow/Home?AfficheID=da2d175c-9341-4ac5-b1b6-3d04a9036f31&amp;IsInner=0&amp;IsHistory=&amp;ModuleID=22</t>
  </si>
  <si>
    <t>https://ggzy.hzctc.hangzhou.gov.cn/OpenBidRecord/Index?id=667E9FDE-4822-491B-878A-3F2B27437455&amp;tenderID=C0445406-AE6C-4691-A59D-7B13E5155ABA&amp;ModuleID=486</t>
  </si>
  <si>
    <t>https://ggzy.hzctc.hangzhou.gov.cn/OpenBidRecord/OpenParamInfo?openRecordListID=667E9FDE-4822-491B-878A-3F2B27437455</t>
  </si>
  <si>
    <t>https://ggzy.hzctc.hangzhou.gov.cn/AfficheShow/Home?AfficheID=7fe5ec66-2c20-4603-b65f-c86e692796e5&amp;IsInner=0&amp;IsHistory=0&amp;ModuleID=28</t>
  </si>
  <si>
    <t>12BD6BD6-8145-4897-A890-B5340C7CC466</t>
  </si>
  <si>
    <t>7C16E51A-D81D-4DB8-B8E5-B5EBC2670FA2</t>
  </si>
  <si>
    <t>A3301100140507055001211</t>
  </si>
  <si>
    <t>地铁10号线车辆段上盖物业综合开发项目设计</t>
  </si>
  <si>
    <t>https://ggzy.hzctc.hangzhou.gov.cn/AfficheShow/Home?AfficheID=4face05e-6630-40c6-8ed3-2f819e4e313b&amp;IsInner=0&amp;IsHistory=&amp;ModuleID=22</t>
  </si>
  <si>
    <t>https://ggzy.hzctc.hangzhou.gov.cn/OpenBidRecord/Index?id=12BD6BD6-8145-4897-A890-B5340C7CC466&amp;tenderID=7C16E51A-D81D-4DB8-B8E5-B5EBC2670FA2&amp;ModuleID=486</t>
  </si>
  <si>
    <t>2023/6/27 9:30</t>
  </si>
  <si>
    <t>https://ggzy.hzctc.hangzhou.gov.cn/AfficheShow/Home?AfficheID=4b729f5d-0506-4500-af4d-b7f7f5de7319&amp;IsInner=0&amp;IsHistory=0&amp;ModuleID=28</t>
  </si>
  <si>
    <t>1F6318EC-4A45-4D20-A021-3E125CAB0938</t>
  </si>
  <si>
    <t>0C9168FA-73CE-4CED-A265-67440F588E53</t>
  </si>
  <si>
    <t>A3301820190506943001291</t>
  </si>
  <si>
    <t>大洋区块工业污水处理厂新建工程设计</t>
  </si>
  <si>
    <t>https://ggzy.hzctc.hangzhou.gov.cn/AfficheShow/Home?AfficheID=91b022a7-805c-4150-8569-267065a05908&amp;IsInner=0&amp;IsHistory=&amp;ModuleID=22</t>
  </si>
  <si>
    <t>具备 设计综合类 甲级 或者具备 设计专项类 环境工程专项设计 水污染防治工程 甲级</t>
  </si>
  <si>
    <t>拟派项目负责人具有注册在投标人单位的具备注册公用设备工程师（给水排水）或具有给水排水专业高级工程师及以上职称</t>
  </si>
  <si>
    <t>https://ggzy.hzctc.hangzhou.gov.cn/OpenBidRecord/Index?id=1F6318EC-4A45-4D20-A021-3E125CAB0938&amp;tenderID=0C9168FA-73CE-4CED-A265-67440F588E53&amp;ModuleID=486</t>
  </si>
  <si>
    <t>https://ggzy.hzctc.hangzhou.gov.cn/AfficheShow/Home?AfficheID=14460818-a5ec-4aed-bd4b-8fabaafd4012&amp;IsInner=0&amp;IsHistory=0&amp;ModuleID=28</t>
  </si>
  <si>
    <t>43229795-8A18-4B43-8520-13B8F111FBAA</t>
  </si>
  <si>
    <t>65484CFB-1084-448F-978C-42C529A72D70</t>
  </si>
  <si>
    <t>A3301010060400129001281</t>
  </si>
  <si>
    <t>四堡七堡单元JG1403-08地块公共配套服务设施项目绿化施工</t>
  </si>
  <si>
    <t>https://ggzy.hzctc.hangzhou.gov.cn/AfficheShow/Home?AfficheID=0ec3a552-76cf-4d07-99f3-3d0497d0199b&amp;IsInner=0&amp;IsHistory=&amp;ModuleID=22</t>
  </si>
  <si>
    <t>https://ggzy.hzctc.hangzhou.gov.cn/OpenBidRecord/Index?id=43229795-8A18-4B43-8520-13B8F111FBAA&amp;tenderID=65484CFB-1084-448F-978C-42C529A72D70&amp;ModuleID=486</t>
  </si>
  <si>
    <t>https://ggzy.hzctc.hangzhou.gov.cn/AfficheShow/Home?AfficheID=B144D894-4BE9-4EC7-971E-2883DD294989&amp;IsInner=0&amp;IsHistory=0&amp;ModuleID=28</t>
  </si>
  <si>
    <t>FDE49099-FE98-4944-AFC3-0D61E76A8DE7</t>
  </si>
  <si>
    <t>23E442D9-3E37-4632-94C4-C9575648B749</t>
  </si>
  <si>
    <t>A3301100140400023001281</t>
  </si>
  <si>
    <t>鸬鸟镇前庄村未来乡村示范村建设项目</t>
  </si>
  <si>
    <t>https://ggzy.hzctc.hangzhou.gov.cn/AfficheShow/Home?AfficheID=a1990228-6022-4f31-be7d-48608343abf2&amp;IsInner=0&amp;IsHistory=&amp;ModuleID=22</t>
  </si>
  <si>
    <t>https://ggzy.hzctc.hangzhou.gov.cn/OpenBidRecord/Index?id=FDE49099-FE98-4944-AFC3-0D61E76A8DE7&amp;tenderID=23E442D9-3E37-4632-94C4-C9575648B749&amp;ModuleID=486</t>
  </si>
  <si>
    <t>https://ggzy.hzctc.hangzhou.gov.cn/AfficheShow/Home?AfficheID=6436B9C6-CF91-4684-AC52-7353283EB148&amp;IsInner=0&amp;IsHistory=0&amp;ModuleID=28</t>
  </si>
  <si>
    <t>84CEF7FC-0213-42A4-B65C-9A121FA95D5D</t>
  </si>
  <si>
    <t>F2441FBC-BF98-4528-85F3-51D8FE9C2F7E</t>
  </si>
  <si>
    <t>A3301131280506379001221</t>
  </si>
  <si>
    <t>东湖街道塘湾社区提升整治工程</t>
  </si>
  <si>
    <t>https://ggzy.hzctc.hangzhou.gov.cn/OpenBidRecord/Index?id=84CEF7FC-0213-42A4-B65C-9A121FA95D5D&amp;tenderID=F2441FBC-BF98-4528-85F3-51D8FE9C2F7E&amp;ModuleID=486</t>
  </si>
  <si>
    <t>https://ggzy.hzctc.hangzhou.gov.cn/OpenBidRecord/OpenParamInfo?openRecordListID=84CEF7FC-0213-42A4-B65C-9A121FA95D5D</t>
  </si>
  <si>
    <t>https://ggzy.hzctc.hangzhou.gov.cn/AfficheShow/Home?AfficheID=6a418b6e-a7fc-4827-8b9b-ad4e0f99ced6&amp;IsInner=0&amp;IsHistory=0&amp;ModuleID=28</t>
  </si>
  <si>
    <t>7B93F705-2001-4054-9C11-CC2C90B4AED3</t>
  </si>
  <si>
    <t>7B6E4309-41D0-4E3C-BFDD-04289528C5B1</t>
  </si>
  <si>
    <t>A3301100140507022001221</t>
  </si>
  <si>
    <t>康桥路北侧规划支路</t>
  </si>
  <si>
    <t>https://ggzy.hzctc.hangzhou.gov.cn/AfficheShow/Home?AfficheID=9a1907f5-29d0-4274-8a24-9232ded9f598&amp;IsInner=0&amp;IsHistory=&amp;ModuleID=22</t>
  </si>
  <si>
    <t>https://ggzy.hzctc.hangzhou.gov.cn/OpenBidRecord/Index?id=7B93F705-2001-4054-9C11-CC2C90B4AED3&amp;tenderID=7B6E4309-41D0-4E3C-BFDD-04289528C5B1&amp;ModuleID=486</t>
  </si>
  <si>
    <t>https://ggzy.hzctc.hangzhou.gov.cn/OpenBidRecord/OpenParamInfo?openRecordListID=7B93F705-2001-4054-9C11-CC2C90B4AED3</t>
  </si>
  <si>
    <t>https://ggzy.hzctc.hangzhou.gov.cn/AfficheShow/Home?AfficheID=68fe67ab-f0c4-4a5a-a0e7-38e0d20c3a0e&amp;IsInner=0&amp;IsHistory=0&amp;ModuleID=28</t>
  </si>
  <si>
    <t>769FF6F9-8819-4369-9650-2E01D6FEB20E</t>
  </si>
  <si>
    <t>7A1CD966-E8A8-4500-A79B-11A905F93D0D</t>
  </si>
  <si>
    <t>A3301220150507140001211</t>
  </si>
  <si>
    <t>桐庐县方埠小学改扩建工程监理</t>
  </si>
  <si>
    <t>https://ggzy.hzctc.hangzhou.gov.cn/AfficheShow/Home?AfficheID=5c2b226b-11be-4b5e-bb4e-722cb6012e67&amp;IsInner=0&amp;IsHistory=&amp;ModuleID=22</t>
  </si>
  <si>
    <t>具备 房屋建筑工程 乙级 或者具备 综合</t>
  </si>
  <si>
    <t>本项目为一般房屋建筑工程，单项工程建筑面积15969.32平方米，属于二级项目，满足房屋建筑工程乙级资质要求。 &amp;lt;br&amp;gt;</t>
  </si>
  <si>
    <t>https://ggzy.hzctc.hangzhou.gov.cn/OpenBidRecord/Index?id=769FF6F9-8819-4369-9650-2E01D6FEB20E&amp;tenderID=7A1CD966-E8A8-4500-A79B-11A905F93D0D&amp;ModuleID=486</t>
  </si>
  <si>
    <t>https://ggzy.hzctc.hangzhou.gov.cn/OpenBidRecord/OpenParamInfo?openRecordListID=769FF6F9-8819-4369-9650-2E01D6FEB20E</t>
  </si>
  <si>
    <t>https://ggzy.hzctc.hangzhou.gov.cn/AfficheShow/Home?AfficheID=f3c35a7f-9df5-49bd-a2a2-42214aaad25a&amp;IsInner=0&amp;IsHistory=0&amp;ModuleID=28</t>
  </si>
  <si>
    <t>36384619-E51C-4E76-AB3E-D8F52E135E21</t>
  </si>
  <si>
    <t>0FA08D0C-4CE6-4736-8DA9-B95B6CD1DBE5</t>
  </si>
  <si>
    <t>A3301110200506755001121</t>
  </si>
  <si>
    <t>秦望南路一期（洋浦江至富春湾大道）B段--桥梁隧道工程</t>
  </si>
  <si>
    <t>https://ggzy.hzctc.hangzhou.gov.cn/AfficheShow/Home?AfficheID=e7173e06-e34c-47c5-92dc-96bb32b535cc&amp;IsInner=0&amp;IsHistory=&amp;ModuleID=22</t>
  </si>
  <si>
    <t>https://ggzy.hzctc.hangzhou.gov.cn/OpenBidRecord/Index?id=36384619-E51C-4E76-AB3E-D8F52E135E21&amp;tenderID=0FA08D0C-4CE6-4736-8DA9-B95B6CD1DBE5&amp;ModuleID=486</t>
  </si>
  <si>
    <t>2023/6/28 12:00</t>
  </si>
  <si>
    <t>https://ggzy.hzctc.hangzhou.gov.cn/AfficheShow/Home?AfficheID=91e0f1e2-280d-4cb5-9148-06d715c314d6&amp;IsInner=0&amp;IsHistory=0&amp;ModuleID=28</t>
  </si>
  <si>
    <t>7DC9E758-59B1-47E0-94E7-E987B62221EE</t>
  </si>
  <si>
    <t>ef4f9cda-5c61-42e2-9cd5-d3dfb0b6b649</t>
  </si>
  <si>
    <t>A3301010060280105001231</t>
  </si>
  <si>
    <t>104国道海宁许村至钱塘河庄段（钱塘段）勘察核查</t>
  </si>
  <si>
    <t>https://ggzy.hzctc.hangzhou.gov.cn/AfficheShow/Home?AfficheID=f4f35658-5314-440d-882e-f505f485fb3a&amp;IsInner=0&amp;IsHistory=&amp;ModuleID=22</t>
  </si>
  <si>
    <t>https://ggzy.hzctc.hangzhou.gov.cn/OpenBidRecord/Index?id=7DC9E758-59B1-47E0-94E7-E987B62221EE&amp;tenderID=ef4f9cda-5c61-42e2-9cd5-d3dfb0b6b649&amp;ModuleID=486</t>
  </si>
  <si>
    <t>2023/6/28 13:30</t>
  </si>
  <si>
    <t>https://ggzy.hzctc.hangzhou.gov.cn/AfficheShow/Home?AfficheID=0654ccb3-1f1a-4485-8cfe-7a76fdad4a5c&amp;IsInner=0&amp;IsHistory=0&amp;ModuleID=28</t>
  </si>
  <si>
    <t>0F24FAB4-AB41-4C12-B4D0-0A41E470F938</t>
  </si>
  <si>
    <t>577cc71e-0fed-4d44-8cca-277fe475f4d5</t>
  </si>
  <si>
    <t>A3301010060280107001231</t>
  </si>
  <si>
    <t>104国道海宁许村至钱塘河庄段（钱塘段）规划选址论证及土地类咨询服务</t>
  </si>
  <si>
    <t>https://ggzy.hzctc.hangzhou.gov.cn/AfficheShow/Home?AfficheID=e91ca98e-89bc-45ac-9c96-60499ef430e8&amp;IsInner=0&amp;IsHistory=&amp;ModuleID=22</t>
  </si>
  <si>
    <t>https://ggzy.hzctc.hangzhou.gov.cn/OpenBidRecord/Index?id=0F24FAB4-AB41-4C12-B4D0-0A41E470F938&amp;tenderID=577cc71e-0fed-4d44-8cca-277fe475f4d5&amp;ModuleID=486</t>
  </si>
  <si>
    <t>https://ggzy.hzctc.hangzhou.gov.cn/AfficheShow/Home?AfficheID=b783f6e7-b540-45e6-a653-94035ff91918&amp;IsInner=0&amp;IsHistory=0&amp;ModuleID=28</t>
  </si>
  <si>
    <t>407585E1-CAEE-4CD2-B07D-BDF9F7061D9A</t>
  </si>
  <si>
    <t>fd1d41de-b6f2-4b28-8eee-3007a8e88187</t>
  </si>
  <si>
    <t>A3301131280280028001231</t>
  </si>
  <si>
    <t>2023 年临平区塘栖镇“四好农村路”建设项目</t>
  </si>
  <si>
    <t>https://ggzy.hzctc.hangzhou.gov.cn/AfficheShow/Home?AfficheID=58156529-9a56-4817-8b7e-ec279cb5a390&amp;IsInner=0&amp;IsHistory=&amp;ModuleID=22</t>
  </si>
  <si>
    <t>https://ggzy.hzctc.hangzhou.gov.cn/OpenBidRecord/Index?id=407585E1-CAEE-4CD2-B07D-BDF9F7061D9A&amp;tenderID=fd1d41de-b6f2-4b28-8eee-3007a8e88187&amp;ModuleID=486</t>
  </si>
  <si>
    <t>https://ggzy.hzctc.hangzhou.gov.cn/AfficheShow/Home?AfficheID=82b6d55f-a5f1-40a5-b68e-063a453cb3ff&amp;IsInner=0&amp;IsHistory=0&amp;ModuleID=28</t>
  </si>
  <si>
    <t>96C8CD23-0C43-43B5-896B-71B8BD793AD5</t>
  </si>
  <si>
    <t>580b64af-3248-4d5e-9b63-a5e8b636a2ef</t>
  </si>
  <si>
    <t>A3301100140280047001231</t>
  </si>
  <si>
    <t>2023 年鸬鸟镇“四好农村路”建设项目</t>
  </si>
  <si>
    <t>https://ggzy.hzctc.hangzhou.gov.cn/AfficheShow/Home?AfficheID=fd4f6fab-a79a-4e0d-8205-ca3d2f72f59f&amp;IsInner=0&amp;IsHistory=&amp;ModuleID=22</t>
  </si>
  <si>
    <t>https://ggzy.hzctc.hangzhou.gov.cn/OpenBidRecord/Index?id=96C8CD23-0C43-43B5-896B-71B8BD793AD5&amp;tenderID=580b64af-3248-4d5e-9b63-a5e8b636a2ef&amp;ModuleID=486</t>
  </si>
  <si>
    <t>https://ggzy.hzctc.hangzhou.gov.cn/AfficheShow/Home?AfficheID=cb927a12-a294-4917-8a71-c558d5332727&amp;IsInner=0&amp;IsHistory=0&amp;ModuleID=28</t>
  </si>
  <si>
    <t>CFD2746F-D515-4932-AEDA-291D9C7DA7B6</t>
  </si>
  <si>
    <t>BD19DFB4-49A3-427D-A585-5DF8C52AB152</t>
  </si>
  <si>
    <t>A3301090130506548001291</t>
  </si>
  <si>
    <t>杭州大会展中心一期空调设备采购（多联式空调系统及分体空调器）</t>
  </si>
  <si>
    <t>https://ggzy.hzctc.hangzhou.gov.cn/AfficheShow/Home?AfficheID=9a496f70-5dbd-47af-bd0c-49017e4b3ba1&amp;IsInner=0&amp;IsHistory=&amp;ModuleID=22</t>
  </si>
  <si>
    <t>https://ggzy.hzctc.hangzhou.gov.cn/OpenBidRecord/Index?id=CFD2746F-D515-4932-AEDA-291D9C7DA7B6&amp;tenderID=BD19DFB4-49A3-427D-A585-5DF8C52AB152&amp;ModuleID=486</t>
  </si>
  <si>
    <t>2023/6/28 14:00</t>
  </si>
  <si>
    <t>https://ggzy.hzctc.hangzhou.gov.cn/AfficheShow/Home?AfficheID=0afe76e0-001c-4284-af8a-1012ed901147&amp;IsInner=0&amp;IsHistory=0&amp;ModuleID=28</t>
  </si>
  <si>
    <t>547BD9FE-667D-4BC5-9247-AA2CE3E05018</t>
  </si>
  <si>
    <t>3ED39EF7-BC94-43EC-BB9E-596B55316B1C</t>
  </si>
  <si>
    <t>A3301300180507029001211</t>
  </si>
  <si>
    <t>芯谷产业邻里中心（一期）设计</t>
  </si>
  <si>
    <t>https://ggzy.hzctc.hangzhou.gov.cn/AfficheShow/Home?AfficheID=b651359a-9182-477c-b824-dd0e972daf40&amp;IsInner=0&amp;IsHistory=&amp;ModuleID=22</t>
  </si>
  <si>
    <t>拟派项目负责人具有注册在投标人单位的一级注册建筑师执业资格</t>
  </si>
  <si>
    <t>https://ggzy.hzctc.hangzhou.gov.cn/OpenBidRecord/Index?id=547BD9FE-667D-4BC5-9247-AA2CE3E05018&amp;tenderID=3ED39EF7-BC94-43EC-BB9E-596B55316B1C&amp;ModuleID=486</t>
  </si>
  <si>
    <t>https://ggzy.hzctc.hangzhou.gov.cn/AfficheShow/Home?AfficheID=a4207433-8536-4eda-8dea-19ade230efae&amp;IsInner=0&amp;IsHistory=0&amp;ModuleID=28</t>
  </si>
  <si>
    <t>DBB7B228-CCE8-4FB3-9725-E2CC8F08092E</t>
  </si>
  <si>
    <t>cfe9ceb5-8863-4c78-8d2a-905168aa6fd7</t>
  </si>
  <si>
    <t>A3301270160980055001251</t>
  </si>
  <si>
    <t>杭州市特别生态功能区农田水利提质增效综合示范工程——中洲镇农田水利基础设施建设(高标准农田新建、提升项目）工程二标段</t>
  </si>
  <si>
    <t>https://ggzy.hzctc.hangzhou.gov.cn/AfficheShow/Home?AfficheID=3ceeec1d-d9bb-4f75-bccf-81e7cced79ee&amp;IsInner=0&amp;IsHistory=&amp;ModuleID=22</t>
  </si>
  <si>
    <t>https://ggzy.hzctc.hangzhou.gov.cn/OpenBidRecord/Index?id=DBB7B228-CCE8-4FB3-9725-E2CC8F08092E&amp;tenderID=cfe9ceb5-8863-4c78-8d2a-905168aa6fd7&amp;ModuleID=486</t>
  </si>
  <si>
    <t>2023/6/28 8:45</t>
  </si>
  <si>
    <t>https://ggzy.hzctc.hangzhou.gov.cn/AfficheShow/Home?AfficheID=78ccc0c2-eaed-43a7-8bdf-7cd763472550&amp;IsInner=0&amp;IsHistory=0&amp;ModuleID=28</t>
  </si>
  <si>
    <t>56BECCD4-C9F2-473C-BA25-12E122C03C82</t>
  </si>
  <si>
    <t>dbe7fe00-20ea-4660-a2e5-82fda5d0fe2d</t>
  </si>
  <si>
    <t>A3301270160980059001251</t>
  </si>
  <si>
    <t>杭州市特别生态功能区农田水利提质增效综合示范工程——瑶山乡农田水利基础设施建设（高标准农田新建、提升项目）工程二标段</t>
  </si>
  <si>
    <t>https://ggzy.hzctc.hangzhou.gov.cn/AfficheShow/Home?AfficheID=bb5d6ef8-7dd6-4feb-8af9-5de14e5ae627&amp;IsInner=0&amp;IsHistory=&amp;ModuleID=22</t>
  </si>
  <si>
    <t>https://ggzy.hzctc.hangzhou.gov.cn/OpenBidRecord/Index?id=56BECCD4-C9F2-473C-BA25-12E122C03C82&amp;tenderID=dbe7fe00-20ea-4660-a2e5-82fda5d0fe2d&amp;ModuleID=486</t>
  </si>
  <si>
    <t>https://ggzy.hzctc.hangzhou.gov.cn/AfficheShow/Home?AfficheID=a00cf55c-1e54-47d2-8d8b-5516c82d96ab&amp;IsInner=0&amp;IsHistory=0&amp;ModuleID=28</t>
  </si>
  <si>
    <t>D0B35D92-9EED-40BC-A94F-BAE913C788FD</t>
  </si>
  <si>
    <t>07474703-8BA6-4841-983A-863A9F537115</t>
  </si>
  <si>
    <t>A3301110200507009001221</t>
  </si>
  <si>
    <t>新登新区路网提升工程--新登新区4号路北侧地块配套道路工程</t>
  </si>
  <si>
    <t>https://ggzy.hzctc.hangzhou.gov.cn/AfficheShow/Home?AfficheID=80991960-25a0-4551-ae53-5ba44c50a20f&amp;IsInner=0&amp;IsHistory=&amp;ModuleID=22</t>
  </si>
  <si>
    <t>https://ggzy.hzctc.hangzhou.gov.cn/OpenBidRecord/Index?id=D0B35D92-9EED-40BC-A94F-BAE913C788FD&amp;tenderID=07474703-8BA6-4841-983A-863A9F537115&amp;ModuleID=486</t>
  </si>
  <si>
    <t>2023/6/28 9:00</t>
  </si>
  <si>
    <t>https://ggzy.hzctc.hangzhou.gov.cn/OpenBidRecord/OpenParamInfo?openRecordListID=D0B35D92-9EED-40BC-A94F-BAE913C788FD</t>
  </si>
  <si>
    <t>https://ggzy.hzctc.hangzhou.gov.cn/AfficheShow/Home?AfficheID=4428891b-6854-4114-96c8-e3cc6e19c8a1&amp;IsInner=0&amp;IsHistory=0&amp;ModuleID=28</t>
  </si>
  <si>
    <t>A882BDB1-7C43-4929-B36F-26C51618B33F</t>
  </si>
  <si>
    <t>A921084C-44B2-4A47-9803-B7FFC14D9EA6</t>
  </si>
  <si>
    <t>A3301060110507062001221</t>
  </si>
  <si>
    <t>珊瑚沙小区雨污分流工程</t>
  </si>
  <si>
    <t>https://ggzy.hzctc.hangzhou.gov.cn/AfficheShow/Home?AfficheID=6caa6eaf-7988-4ef9-a915-c331d86f0d43&amp;IsInner=0&amp;IsHistory=&amp;ModuleID=22</t>
  </si>
  <si>
    <t>https://ggzy.hzctc.hangzhou.gov.cn/OpenBidRecord/Index?id=A882BDB1-7C43-4929-B36F-26C51618B33F&amp;tenderID=A921084C-44B2-4A47-9803-B7FFC14D9EA6&amp;ModuleID=486</t>
  </si>
  <si>
    <t>https://ggzy.hzctc.hangzhou.gov.cn/OpenBidRecord/OpenParamInfo?openRecordListID=A882BDB1-7C43-4929-B36F-26C51618B33F</t>
  </si>
  <si>
    <t>https://ggzy.hzctc.hangzhou.gov.cn/AfficheShow/Home?AfficheID=5b4331a3-6a1a-46d8-9d4e-efd8e0e8f3a9&amp;IsInner=0&amp;IsHistory=0&amp;ModuleID=28</t>
  </si>
  <si>
    <t>CE627D55-A21B-4498-A588-F0337D302150</t>
  </si>
  <si>
    <t>935FAD4F-0CEB-4E4B-931E-09C7FF8C4E0D</t>
  </si>
  <si>
    <t>A3301010060507095001221</t>
  </si>
  <si>
    <t>杭州师范大学玉皇山校区改造工程-市政景观项目</t>
  </si>
  <si>
    <t>https://ggzy.hzctc.hangzhou.gov.cn/AfficheShow/Home?AfficheID=6c683d72-2bba-43b6-8380-ab36d66ab771&amp;IsInner=0&amp;IsHistory=&amp;ModuleID=22</t>
  </si>
  <si>
    <t>https://ggzy.hzctc.hangzhou.gov.cn/OpenBidRecord/Index?id=CE627D55-A21B-4498-A588-F0337D302150&amp;tenderID=935FAD4F-0CEB-4E4B-931E-09C7FF8C4E0D&amp;ModuleID=486</t>
  </si>
  <si>
    <t>https://ggzy.hzctc.hangzhou.gov.cn/OpenBidRecord/OpenParamInfo?openRecordListID=CE627D55-A21B-4498-A588-F0337D302150</t>
  </si>
  <si>
    <t>https://ggzy.hzctc.hangzhou.gov.cn/AfficheShow/Home?AfficheID=fc3bd09b-7bd7-4d08-a3bf-159a9b5ec11c&amp;IsInner=0&amp;IsHistory=0&amp;ModuleID=28</t>
  </si>
  <si>
    <t>469881AF-EB3B-41AA-ABA2-792EDC220EC4</t>
  </si>
  <si>
    <t>0E36E71D-63AE-4A91-8C2D-B90602F5DC11</t>
  </si>
  <si>
    <t>A3301220150507080001211</t>
  </si>
  <si>
    <t>桐庐凤川幼儿教育实验中心建设项目</t>
  </si>
  <si>
    <t>https://ggzy.hzctc.hangzhou.gov.cn/AfficheShow/Home?AfficheID=11bee268-3212-4585-87ce-4a4274443ff1&amp;IsInner=0&amp;IsHistory=&amp;ModuleID=22</t>
  </si>
  <si>
    <t>三级资质可承担建筑工程建筑面积8万平方米以下的建筑工程，本工程建筑面积8975.91m2，故采用三级资质即可</t>
  </si>
  <si>
    <t>https://ggzy.hzctc.hangzhou.gov.cn/OpenBidRecord/Index?id=469881AF-EB3B-41AA-ABA2-792EDC220EC4&amp;tenderID=0E36E71D-63AE-4A91-8C2D-B90602F5DC11&amp;ModuleID=486</t>
  </si>
  <si>
    <t>https://ggzy.hzctc.hangzhou.gov.cn/OpenBidRecord/OpenParamInfo?openRecordListID=469881AF-EB3B-41AA-ABA2-792EDC220EC4</t>
  </si>
  <si>
    <t>https://ggzy.hzctc.hangzhou.gov.cn/AfficheShow/Home?AfficheID=4a5f4c95-ef89-4032-bdf6-e181333ccf2e&amp;IsInner=0&amp;IsHistory=0&amp;ModuleID=28</t>
  </si>
  <si>
    <t>A68792B5-C0C4-48D1-9C86-B0F3E81AFC00</t>
  </si>
  <si>
    <t>15318484-BBAE-4DAD-8F49-320C62771D8D</t>
  </si>
  <si>
    <t>A3301090130507021001211</t>
  </si>
  <si>
    <t>闻堰街道集镇环境综合提升-延庆文化公园项目</t>
  </si>
  <si>
    <t>https://ggzy.hzctc.hangzhou.gov.cn/AfficheShow/Home?AfficheID=93f24744-a62c-491a-a770-1440d613439f&amp;IsInner=0&amp;IsHistory=&amp;ModuleID=22</t>
  </si>
  <si>
    <t>https://ggzy.hzctc.hangzhou.gov.cn/OpenBidRecord/Index?id=A68792B5-C0C4-48D1-9C86-B0F3E81AFC00&amp;tenderID=15318484-BBAE-4DAD-8F49-320C62771D8D&amp;ModuleID=486</t>
  </si>
  <si>
    <t>https://ggzy.hzctc.hangzhou.gov.cn/OpenBidRecord/OpenParamInfo?openRecordListID=A68792B5-C0C4-48D1-9C86-B0F3E81AFC00</t>
  </si>
  <si>
    <t>https://ggzy.hzctc.hangzhou.gov.cn/AfficheShow/Home?AfficheID=292d1a20-8345-4769-8da2-76d2a49e29df&amp;IsInner=0&amp;IsHistory=0&amp;ModuleID=28</t>
  </si>
  <si>
    <t>117D017F-CDF9-43B2-9287-1D7B485C4EF9</t>
  </si>
  <si>
    <t>0D38313C-5D28-4AA2-B189-5D90208CDADD</t>
  </si>
  <si>
    <t>A3301100140507053001221</t>
  </si>
  <si>
    <t>余杭区城东路至通北路连接通道工程设计</t>
  </si>
  <si>
    <t>https://ggzy.hzctc.hangzhou.gov.cn/AfficheShow/Home?AfficheID=d59c4881-0ca8-44d6-bedd-cebfaba94a4a&amp;IsInner=0&amp;IsHistory=&amp;ModuleID=22</t>
  </si>
  <si>
    <t>具备 设计综合类 甲级 或者具备 设计专业类 市政行业（燃气工程、轨道交通工程除外） 甲级 或者同时具备 设计专业类 市政公用行业 城市隧道工程 甲级、设计专业类 市政公用行业 道路工程设计 甲级 或者具备 设计专业类 市政公用行业 甲级</t>
  </si>
  <si>
    <t>https://ggzy.hzctc.hangzhou.gov.cn/OpenBidRecord/Index?id=117D017F-CDF9-43B2-9287-1D7B485C4EF9&amp;tenderID=0D38313C-5D28-4AA2-B189-5D90208CDADD&amp;ModuleID=486</t>
  </si>
  <si>
    <t>2023/6/28 9:30</t>
  </si>
  <si>
    <t>https://ggzy.hzctc.hangzhou.gov.cn/AfficheShow/Home?AfficheID=ffa96948-53ea-4fd7-83e4-0c1dbb0fae66&amp;IsInner=0&amp;IsHistory=0&amp;ModuleID=28</t>
  </si>
  <si>
    <t>DFB265FE-B912-49B9-9701-922819F27746</t>
  </si>
  <si>
    <t>7B63CFF4-9CD1-4763-A827-2571D19C95F8</t>
  </si>
  <si>
    <t>A3301131280507087001221</t>
  </si>
  <si>
    <t>映荷路（倒马子洋-荷禹路）及两侧景观</t>
  </si>
  <si>
    <t>https://ggzy.hzctc.hangzhou.gov.cn/AfficheShow/Home?AfficheID=9dc28b5d-ade9-42db-93df-a376560f8c28&amp;IsInner=0&amp;IsHistory=&amp;ModuleID=22</t>
  </si>
  <si>
    <t>https://ggzy.hzctc.hangzhou.gov.cn/OpenBidRecord/Index?id=DFB265FE-B912-49B9-9701-922819F27746&amp;tenderID=7B63CFF4-9CD1-4763-A827-2571D19C95F8&amp;ModuleID=486</t>
  </si>
  <si>
    <t>https://ggzy.hzctc.hangzhou.gov.cn/OpenBidRecord/OpenParamInfo?openRecordListID=DFB265FE-B912-49B9-9701-922819F27746</t>
  </si>
  <si>
    <t>https://ggzy.hzctc.hangzhou.gov.cn/AfficheShow/Home?AfficheID=d7b1c636-e0be-43d0-8b3d-f1a1623a3cb4&amp;IsInner=0&amp;IsHistory=0&amp;ModuleID=28</t>
  </si>
  <si>
    <t>E41662AD-A19D-421D-9AEF-AE3DB1FAB3A3</t>
  </si>
  <si>
    <t>55CBDDB0-6968-44D7-991A-028FA607DE26</t>
  </si>
  <si>
    <t>A3301100140507090001221</t>
  </si>
  <si>
    <t>凤新路（东西大道-城东路）提升改造工程监理</t>
  </si>
  <si>
    <t>https://ggzy.hzctc.hangzhou.gov.cn/AfficheShow/Home?AfficheID=60b11bf8-5e79-4621-b245-a4de85edd22e&amp;IsInner=0&amp;IsHistory=&amp;ModuleID=22</t>
  </si>
  <si>
    <t>具备 综合 或者具备 市政公用工程 甲级</t>
  </si>
  <si>
    <t>https://ggzy.hzctc.hangzhou.gov.cn/OpenBidRecord/Index?id=E41662AD-A19D-421D-9AEF-AE3DB1FAB3A3&amp;tenderID=55CBDDB0-6968-44D7-991A-028FA607DE26&amp;ModuleID=486</t>
  </si>
  <si>
    <t>https://ggzy.hzctc.hangzhou.gov.cn/OpenBidRecord/OpenParamInfo?openRecordListID=E41662AD-A19D-421D-9AEF-AE3DB1FAB3A3</t>
  </si>
  <si>
    <t>https://ggzy.hzctc.hangzhou.gov.cn/AfficheShow/Home?AfficheID=cccbd1ae-a56f-4ed4-b609-d19114eb20d7&amp;IsInner=0&amp;IsHistory=0&amp;ModuleID=28</t>
  </si>
  <si>
    <t>931138E9-02AD-42E2-AA4B-3376290B1806</t>
  </si>
  <si>
    <t>FF0E69DC-9D77-41A3-BFFA-9C01CAFAD82D</t>
  </si>
  <si>
    <t>A3301131280507114001221</t>
  </si>
  <si>
    <t>五洲路（新颜路-新纺路）道路综合整治工程</t>
  </si>
  <si>
    <t>https://ggzy.hzctc.hangzhou.gov.cn/AfficheShow/Home?AfficheID=2e5b3992-c95e-43b9-b98f-ae3ab09e8cb0&amp;IsInner=0&amp;IsHistory=&amp;ModuleID=22</t>
  </si>
  <si>
    <t>https://ggzy.hzctc.hangzhou.gov.cn/OpenBidRecord/Index?id=931138E9-02AD-42E2-AA4B-3376290B1806&amp;tenderID=FF0E69DC-9D77-41A3-BFFA-9C01CAFAD82D&amp;ModuleID=486</t>
  </si>
  <si>
    <t>https://ggzy.hzctc.hangzhou.gov.cn/OpenBidRecord/OpenParamInfo?openRecordListID=931138E9-02AD-42E2-AA4B-3376290B1806</t>
  </si>
  <si>
    <t>https://ggzy.hzctc.hangzhou.gov.cn/AfficheShow/Home?AfficheID=0348aa3d-fd33-4b3a-bd90-82ee6a2363c6&amp;IsInner=0&amp;IsHistory=0&amp;ModuleID=28</t>
  </si>
  <si>
    <t>2ADF139C-6A92-417D-9974-7C9080A14C4E</t>
  </si>
  <si>
    <t>B795C730-60C6-4D38-8B47-4D12C34BC0FB</t>
  </si>
  <si>
    <t>A3301100140506716001221</t>
  </si>
  <si>
    <t>未来科技城三站换乘南侧支二路（万金路-支三路）新建工程</t>
  </si>
  <si>
    <t>https://ggzy.hzctc.hangzhou.gov.cn/AfficheShow/Home?AfficheID=6704088e-90d6-43ca-83c0-c576dda17577&amp;IsInner=0&amp;IsHistory=&amp;ModuleID=22</t>
  </si>
  <si>
    <t>https://ggzy.hzctc.hangzhou.gov.cn/OpenBidRecord/Index?id=2ADF139C-6A92-417D-9974-7C9080A14C4E&amp;tenderID=B795C730-60C6-4D38-8B47-4D12C34BC0FB&amp;ModuleID=486</t>
  </si>
  <si>
    <t>https://ggzy.hzctc.hangzhou.gov.cn/OpenBidRecord/OpenParamInfo?openRecordListID=2ADF139C-6A92-417D-9974-7C9080A14C4E</t>
  </si>
  <si>
    <t>https://ggzy.hzctc.hangzhou.gov.cn/AfficheShow/Home?AfficheID=ab849422-3d83-4141-8d1e-8931dad2ea89&amp;IsInner=0&amp;IsHistory=0&amp;ModuleID=28</t>
  </si>
  <si>
    <t>0FBA953A-EF06-4ED8-B7E8-ADFD6635419F</t>
  </si>
  <si>
    <t>8FDFFF4A-DA99-4862-A129-C1D2B1A2F606</t>
  </si>
  <si>
    <t>A3301220150507131001211</t>
  </si>
  <si>
    <t>开发区物流产业园项目-A区厂房</t>
  </si>
  <si>
    <t>https://ggzy.hzctc.hangzhou.gov.cn/AfficheShow/Home?AfficheID=ae2fb5a7-cbea-4b87-8368-d16afbef51fd&amp;IsInner=0&amp;IsHistory=&amp;ModuleID=22</t>
  </si>
  <si>
    <t>https://ggzy.hzctc.hangzhou.gov.cn/OpenBidRecord/Index?id=0FBA953A-EF06-4ED8-B7E8-ADFD6635419F&amp;tenderID=8FDFFF4A-DA99-4862-A129-C1D2B1A2F606&amp;ModuleID=486</t>
  </si>
  <si>
    <t>https://ggzy.hzctc.hangzhou.gov.cn/OpenBidRecord/OpenParamInfo?openRecordListID=0FBA953A-EF06-4ED8-B7E8-ADFD6635419F</t>
  </si>
  <si>
    <t>https://ggzy.hzctc.hangzhou.gov.cn/AfficheShow/Home?AfficheID=12cac114-f5c1-434c-8c0d-bfdd8a681738&amp;IsInner=0&amp;IsHistory=0&amp;ModuleID=28</t>
  </si>
  <si>
    <t>3992CF42-475D-4CC4-8843-7071BF37446D</t>
  </si>
  <si>
    <t>731E839B-899B-4CBD-94F9-C04B2B89AC98</t>
  </si>
  <si>
    <t>A3301100140507056001221</t>
  </si>
  <si>
    <t>西塘路桥梁工程（郁宅路-河道）</t>
  </si>
  <si>
    <t>https://ggzy.hzctc.hangzhou.gov.cn/AfficheShow/Home?AfficheID=ef985ef6-3fdd-407b-9377-6333c93f0702&amp;IsInner=0&amp;IsHistory=&amp;ModuleID=22</t>
  </si>
  <si>
    <t>https://ggzy.hzctc.hangzhou.gov.cn/OpenBidRecord/Index?id=3992CF42-475D-4CC4-8843-7071BF37446D&amp;tenderID=731E839B-899B-4CBD-94F9-C04B2B89AC98&amp;ModuleID=486</t>
  </si>
  <si>
    <t>2023/6/29 10:00</t>
  </si>
  <si>
    <t>https://ggzy.hzctc.hangzhou.gov.cn/OpenBidRecord/OpenParamInfo?openRecordListID=3992CF42-475D-4CC4-8843-7071BF37446D</t>
  </si>
  <si>
    <t>https://ggzy.hzctc.hangzhou.gov.cn/AfficheShow/Home?AfficheID=77b63ddc-7978-49d2-82f9-b5b6affcdf2b&amp;IsInner=0&amp;IsHistory=0&amp;ModuleID=28</t>
  </si>
  <si>
    <t>57C7257F-CE09-49E6-B32F-57358B19B9EA</t>
  </si>
  <si>
    <t>87812E94-A0E6-4277-B410-5FEBE61F84DF</t>
  </si>
  <si>
    <t>A3301300180507146001211</t>
  </si>
  <si>
    <t>白杨街道四季风景苑老旧小区综合提升改造工程（设计）</t>
  </si>
  <si>
    <t>https://ggzy.hzctc.hangzhou.gov.cn/AfficheShow/Home?AfficheID=c3cc8ba7-e087-4161-b015-9ec2fbb8260d&amp;IsInner=0&amp;IsHistory=&amp;ModuleID=22</t>
  </si>
  <si>
    <t>https://ggzy.hzctc.hangzhou.gov.cn/OpenBidRecord/Index?id=57C7257F-CE09-49E6-B32F-57358B19B9EA&amp;tenderID=87812E94-A0E6-4277-B410-5FEBE61F84DF&amp;ModuleID=486</t>
  </si>
  <si>
    <t>2023/6/29 13:00</t>
  </si>
  <si>
    <t>https://ggzy.hzctc.hangzhou.gov.cn/AfficheShow/Home?AfficheID=dfcd88c7-0d44-4955-931f-9c953a3c90e4&amp;IsInner=0&amp;IsHistory=0&amp;ModuleID=28</t>
  </si>
  <si>
    <t>EB31C27C-7E54-4AEB-BCF9-ADE6FF8E2F03</t>
  </si>
  <si>
    <t>6AD9F874-D86D-4B0B-9B60-ED0F7E298896</t>
  </si>
  <si>
    <t>A3301050100506988001211</t>
  </si>
  <si>
    <t>杭政储出【2023】42号地块商品住宅（设配套公建）设计-采购-施工（EPC）总承包</t>
  </si>
  <si>
    <t>https://ggzy.hzctc.hangzhou.gov.cn/AfficheShow/Home?AfficheID=9061df2b-375d-4fda-8d7f-5d1f0fe45559&amp;IsInner=0&amp;IsHistory=&amp;ModuleID=22</t>
  </si>
  <si>
    <t>同时具备 设计综合类 甲级、施工总承包企业建筑工程(新) 二级 或者同时具备 施工总承包企业建筑工程(新) 二级、设计专业类 建筑行业 建筑工程 甲级</t>
  </si>
  <si>
    <t>https://ggzy.hzctc.hangzhou.gov.cn/OpenBidRecord/Index?id=EB31C27C-7E54-4AEB-BCF9-ADE6FF8E2F03&amp;tenderID=6AD9F874-D86D-4B0B-9B60-ED0F7E298896&amp;ModuleID=486</t>
  </si>
  <si>
    <t>2023/6/29 13:30</t>
  </si>
  <si>
    <t>https://ggzy.hzctc.hangzhou.gov.cn/AfficheShow/Home?AfficheID=879d3dc2-16b9-4f1d-901b-e78d58c46e1b&amp;IsInner=0&amp;IsHistory=0&amp;ModuleID=28</t>
  </si>
  <si>
    <t>175D6E25-31CC-426F-A451-F7F766737811</t>
  </si>
  <si>
    <t>ae75522e-721e-4004-97a9-b2e1f941d98d</t>
  </si>
  <si>
    <t>A3301010060280106001231</t>
  </si>
  <si>
    <t>104国道海宁许村至钱塘河庄段（钱塘段）设计咨询</t>
  </si>
  <si>
    <t>https://ggzy.hzctc.hangzhou.gov.cn/AfficheShow/Home?AfficheID=74642b8d-c2a9-41a0-a1f0-967e3d065a19&amp;IsInner=0&amp;IsHistory=&amp;ModuleID=22</t>
  </si>
  <si>
    <t>https://ggzy.hzctc.hangzhou.gov.cn/OpenBidRecord/Index?id=175D6E25-31CC-426F-A451-F7F766737811&amp;tenderID=ae75522e-721e-4004-97a9-b2e1f941d98d&amp;ModuleID=486</t>
  </si>
  <si>
    <t>https://ggzy.hzctc.hangzhou.gov.cn/AfficheShow/Home?AfficheID=36fa5cd9-6db8-4ed0-8acd-748febeed9a0&amp;IsInner=0&amp;IsHistory=0&amp;ModuleID=28</t>
  </si>
  <si>
    <t>EDE74468-E8B0-459E-809D-5061DC022160</t>
  </si>
  <si>
    <t>33c59ba6-4d6b-4a8d-99b0-76a01a6ed037</t>
  </si>
  <si>
    <t>A3301010060280104001231</t>
  </si>
  <si>
    <t>104国道海宁许村至钱塘河庄段（钱塘段）设计阶段安全性评价</t>
  </si>
  <si>
    <t>https://ggzy.hzctc.hangzhou.gov.cn/AfficheShow/Home?AfficheID=b415c0db-979d-41e3-84b8-38ba1e2f9749&amp;IsInner=0&amp;IsHistory=&amp;ModuleID=22</t>
  </si>
  <si>
    <t>https://ggzy.hzctc.hangzhou.gov.cn/OpenBidRecord/Index?id=EDE74468-E8B0-459E-809D-5061DC022160&amp;tenderID=33c59ba6-4d6b-4a8d-99b0-76a01a6ed037&amp;ModuleID=486</t>
  </si>
  <si>
    <t>https://ggzy.hzctc.hangzhou.gov.cn/AfficheShow/Home?AfficheID=92204517-f71b-4047-99f8-94d3f7db55f6&amp;IsInner=0&amp;IsHistory=0&amp;ModuleID=28</t>
  </si>
  <si>
    <t>82C5190E-DBAE-4DCD-9731-AFF9C4434133</t>
  </si>
  <si>
    <t>E4F525F6-8CB3-4C8B-A318-C4E742822AB3</t>
  </si>
  <si>
    <t>A3301010060506878001111</t>
  </si>
  <si>
    <t>杭政储出[2017]25号地块商业综合用房项目（新宸商务中心）东塔楼装修工程</t>
  </si>
  <si>
    <t>https://ggzy.hzctc.hangzhou.gov.cn/AfficheShow/Home?AfficheID=6854fa24-7fa4-4d9b-b9a3-dfe280a0e7b6&amp;IsInner=0&amp;IsHistory=&amp;ModuleID=22</t>
  </si>
  <si>
    <t>同时具备 专业承包企业消防设施工程(新) 一级、专业承包企业建筑装修装饰工程(新) 一级</t>
  </si>
  <si>
    <t>拟派项目负责人具有工程专业房屋建筑工程专业一级建造师执业资格，同时具有有效的专职安全生产管理人员B类证书。;投标单位须完成市场主体注册入库。</t>
  </si>
  <si>
    <t>https://ggzy.hzctc.hangzhou.gov.cn/OpenBidRecord/Index?id=82C5190E-DBAE-4DCD-9731-AFF9C4434133&amp;tenderID=E4F525F6-8CB3-4C8B-A318-C4E742822AB3&amp;ModuleID=486</t>
  </si>
  <si>
    <t>https://ggzy.hzctc.hangzhou.gov.cn/AfficheShow/Home?AfficheID=17e6756c-7259-46d2-81b0-8e98e1f5fd73&amp;IsInner=0&amp;IsHistory=0&amp;ModuleID=28</t>
  </si>
  <si>
    <t>548A33DE-A3AC-44E8-9909-62CE30CA8AC0</t>
  </si>
  <si>
    <t>0b282692-8c73-462a-83ec-0b52cbdf3e6a</t>
  </si>
  <si>
    <t>A3301131280280029001231</t>
  </si>
  <si>
    <t>2023 年临平区崇贤街道“四好农村路” 建设项目</t>
  </si>
  <si>
    <t>https://ggzy.hzctc.hangzhou.gov.cn/AfficheShow/Home?AfficheID=1bbfdba8-5de8-455a-9b2b-7b1527008432&amp;IsInner=0&amp;IsHistory=&amp;ModuleID=22</t>
  </si>
  <si>
    <t>https://ggzy.hzctc.hangzhou.gov.cn/OpenBidRecord/Index?id=548A33DE-A3AC-44E8-9909-62CE30CA8AC0&amp;tenderID=0b282692-8c73-462a-83ec-0b52cbdf3e6a&amp;ModuleID=486</t>
  </si>
  <si>
    <t>https://ggzy.hzctc.hangzhou.gov.cn/AfficheShow/Home?AfficheID=c05c1074-ed42-42e5-924b-6859ce7be4e8&amp;IsInner=0&amp;IsHistory=0&amp;ModuleID=28</t>
  </si>
  <si>
    <t>8DFADF52-248D-4798-8CA1-19F2DD0D3508</t>
  </si>
  <si>
    <t>6FEF4673-0D23-4499-8CAC-76BD8F1C3379</t>
  </si>
  <si>
    <t>A3301090130506752001211</t>
  </si>
  <si>
    <t>宁围街道二桥村安置房（宁北片区）地块一、地块三EPC工程总承包</t>
  </si>
  <si>
    <t>https://ggzy.hzctc.hangzhou.gov.cn/AfficheShow/Home?AfficheID=ec471481-45a3-45ca-abae-e75a6a742f5c&amp;IsInner=0&amp;IsHistory=&amp;ModuleID=22</t>
  </si>
  <si>
    <t>同时具备 设计综合类 甲级、施工总承包企业建筑工程(新) 一级 或者同时具备 设计专业类 建筑行业 甲级、施工总承包企业建筑工程(新) 一级 或者同时具备 施工总承包企业建筑工程(新) 一级、设计专业类 建筑行业 建筑工程 甲级</t>
  </si>
  <si>
    <t>https://ggzy.hzctc.hangzhou.gov.cn/OpenBidRecord/Index?id=8DFADF52-248D-4798-8CA1-19F2DD0D3508&amp;tenderID=6FEF4673-0D23-4499-8CAC-76BD8F1C3379&amp;ModuleID=486</t>
  </si>
  <si>
    <t>2023/6/29 14:00</t>
  </si>
  <si>
    <t>https://ggzy.hzctc.hangzhou.gov.cn/OpenBidRecord/OpenParamInfo?openRecordListID=8DFADF52-248D-4798-8CA1-19F2DD0D3508</t>
  </si>
  <si>
    <t>https://ggzy.hzctc.hangzhou.gov.cn/AfficheShow/Home?AfficheID=5a87be85-57cd-42d1-ac1f-e8556d221452&amp;IsInner=0&amp;IsHistory=0&amp;ModuleID=28</t>
  </si>
  <si>
    <t>综合，K1:0.4-0.7:0.05
      K2:1.04-1.12:0.01</t>
  </si>
  <si>
    <t>B92B7A59-D8B6-4D33-9852-D6415A7EE622</t>
  </si>
  <si>
    <t>C58339DA-D878-40B6-8C62-3E4EDB9B5CCC</t>
  </si>
  <si>
    <t>A3301820190507012001211</t>
  </si>
  <si>
    <t>洋溪北塘安置房一期建设工程设计-采购-施工（EPC）总承包</t>
  </si>
  <si>
    <t>https://ggzy.hzctc.hangzhou.gov.cn/AfficheShow/Home?AfficheID=ac0cf44e-42c1-49fd-b6cc-b29ee2e1c486&amp;IsInner=0&amp;IsHistory=&amp;ModuleID=22</t>
  </si>
  <si>
    <t>同时具备 施工总承包企业建筑工程(新) 二级、设计综合类 甲级 或者同时具备 施工总承包企业建筑工程(新) 二级、设计专业类 建筑行业 建筑工程 乙级</t>
  </si>
  <si>
    <t>拟派项目负责人具有二级及以上注册建造师（建筑工程）或一级注册建筑师或一级注册结构工程师资格；</t>
  </si>
  <si>
    <t>https://ggzy.hzctc.hangzhou.gov.cn/OpenBidRecord/Index?id=B92B7A59-D8B6-4D33-9852-D6415A7EE622&amp;tenderID=C58339DA-D878-40B6-8C62-3E4EDB9B5CCC&amp;ModuleID=486</t>
  </si>
  <si>
    <t>2023/6/29 8:45</t>
  </si>
  <si>
    <t>https://ggzy.hzctc.hangzhou.gov.cn/AfficheShow/Home?AfficheID=5b6074ee-bf2b-46b3-8721-85896983374d&amp;IsInner=0&amp;IsHistory=0&amp;ModuleID=28</t>
  </si>
  <si>
    <t>B5B7CCE8-E7DA-4859-9DB0-318D52FF4DE7</t>
  </si>
  <si>
    <t>940e18e2-2ff2-463c-af53-cf4d56064a27</t>
  </si>
  <si>
    <t>A3301220150180053001291</t>
  </si>
  <si>
    <t>2023年桐庐县瑶琳镇高标准农田改造提升（绿色农田）项目大洲畈农事服务中心建设标段</t>
  </si>
  <si>
    <t>https://ggzy.hzctc.hangzhou.gov.cn/AfficheShow/Home?AfficheID=3a06a736-5c04-4c8b-a590-997b20104908&amp;IsInner=0&amp;IsHistory=&amp;ModuleID=22</t>
  </si>
  <si>
    <t>https://ggzy.hzctc.hangzhou.gov.cn/OpenBidRecord/Index?id=B5B7CCE8-E7DA-4859-9DB0-318D52FF4DE7&amp;tenderID=940e18e2-2ff2-463c-af53-cf4d56064a27&amp;ModuleID=486</t>
  </si>
  <si>
    <t>2023/6/29 9:00</t>
  </si>
  <si>
    <t>https://ggzy.hzctc.hangzhou.gov.cn/AfficheShow/Home?AfficheID=d9baf11e-7364-4da4-8f0c-a5e9e96e2cd6&amp;IsInner=0&amp;IsHistory=0&amp;ModuleID=28</t>
  </si>
  <si>
    <t>513EA2AC-773F-4E57-AF55-CC084AD76924</t>
  </si>
  <si>
    <t>7A236A63-6057-478B-B4EB-67D7D1220E92</t>
  </si>
  <si>
    <t>A3301010060507225001361</t>
  </si>
  <si>
    <t>西兴大桥夜景灯光提升</t>
  </si>
  <si>
    <t>https://ggzy.hzctc.hangzhou.gov.cn/OpenBidRecord/Index?id=513EA2AC-773F-4E57-AF55-CC084AD76924&amp;tenderID=7A236A63-6057-478B-B4EB-67D7D1220E92&amp;ModuleID=486</t>
  </si>
  <si>
    <t>https://ggzy.hzctc.hangzhou.gov.cn/OpenBidRecord/OpenParamInfo?openRecordListID=513EA2AC-773F-4E57-AF55-CC084AD76924</t>
  </si>
  <si>
    <t>https://ggzy.hzctc.hangzhou.gov.cn/AfficheShow/Home?AfficheID=4cf668e3-5966-427f-b5f6-8ccbd4534d8d&amp;IsInner=0&amp;IsHistory=0&amp;ModuleID=28</t>
  </si>
  <si>
    <t>8FB43726-46F9-40C8-B719-A4C9B4F1F529</t>
  </si>
  <si>
    <t>2DA99B25-6BB6-4353-8688-6F1FE4E15FB0</t>
  </si>
  <si>
    <t>A3301010060507227001361</t>
  </si>
  <si>
    <t>复兴大桥夜景灯光提升</t>
  </si>
  <si>
    <t>https://ggzy.hzctc.hangzhou.gov.cn/OpenBidRecord/Index?id=8FB43726-46F9-40C8-B719-A4C9B4F1F529&amp;tenderID=2DA99B25-6BB6-4353-8688-6F1FE4E15FB0&amp;ModuleID=486</t>
  </si>
  <si>
    <t>https://ggzy.hzctc.hangzhou.gov.cn/OpenBidRecord/OpenParamInfo?openRecordListID=8FB43726-46F9-40C8-B719-A4C9B4F1F529</t>
  </si>
  <si>
    <t>https://ggzy.hzctc.hangzhou.gov.cn/AfficheShow/Home?AfficheID=18b0afcf-9785-44ad-84de-f6cee70ab2f1&amp;IsInner=0&amp;IsHistory=0&amp;ModuleID=28</t>
  </si>
  <si>
    <t>69118B49-7397-4970-9783-2391B09CC348</t>
  </si>
  <si>
    <t>7009A49D-C654-4414-A89D-7A0E912F1158</t>
  </si>
  <si>
    <t>A3301110200507129001221</t>
  </si>
  <si>
    <t>富春湾大道三期（富阳大桥以西段）工程监理</t>
  </si>
  <si>
    <t>https://ggzy.hzctc.hangzhou.gov.cn/AfficheShow/Home?AfficheID=bed6ff42-0bf1-4ab7-b763-912f3fd83375&amp;IsInner=0&amp;IsHistory=&amp;ModuleID=22</t>
  </si>
  <si>
    <t>具备 市政公用工程 甲级 或者具备 综合</t>
  </si>
  <si>
    <t>https://ggzy.hzctc.hangzhou.gov.cn/OpenBidRecord/Index?id=69118B49-7397-4970-9783-2391B09CC348&amp;tenderID=7009A49D-C654-4414-A89D-7A0E912F1158&amp;ModuleID=486</t>
  </si>
  <si>
    <t>https://ggzy.hzctc.hangzhou.gov.cn/OpenBidRecord/OpenParamInfo?openRecordListID=69118B49-7397-4970-9783-2391B09CC348</t>
  </si>
  <si>
    <t>https://ggzy.hzctc.hangzhou.gov.cn/AfficheShow/Home?AfficheID=0393e13d-2937-4e11-9460-3ffd47d6cd66&amp;IsInner=0&amp;IsHistory=0&amp;ModuleID=28</t>
  </si>
  <si>
    <t>D8F4AE0F-0753-4877-945A-773AE0A863BA</t>
  </si>
  <si>
    <t>BCE1C2F5-7370-4258-928E-0E81FB3311CE</t>
  </si>
  <si>
    <t>A3301850210507148001211</t>
  </si>
  <si>
    <t>锦城六中(临中老校区)扩建项目-二期工程</t>
  </si>
  <si>
    <t>https://ggzy.hzctc.hangzhou.gov.cn/AfficheShow/Home?AfficheID=bd4f3677-6d51-4b2a-b4de-5adaea2f507a&amp;IsInner=0&amp;IsHistory=&amp;ModuleID=22</t>
  </si>
  <si>
    <t>https://ggzy.hzctc.hangzhou.gov.cn/OpenBidRecord/Index?id=D8F4AE0F-0753-4877-945A-773AE0A863BA&amp;tenderID=BCE1C2F5-7370-4258-928E-0E81FB3311CE&amp;ModuleID=486</t>
  </si>
  <si>
    <t>https://ggzy.hzctc.hangzhou.gov.cn/OpenBidRecord/OpenParamInfo?openRecordListID=D8F4AE0F-0753-4877-945A-773AE0A863BA</t>
  </si>
  <si>
    <t>https://ggzy.hzctc.hangzhou.gov.cn/AfficheShow/Home?AfficheID=a34e8767-54c3-4e89-b37d-2626e2626ff3&amp;IsInner=0&amp;IsHistory=0&amp;ModuleID=28</t>
  </si>
  <si>
    <t>92DA88E2-65EB-4851-B438-A93207D9B6F7</t>
  </si>
  <si>
    <t>B818B7A0-6136-4E7C-8D52-93ACDF0FAA0A</t>
  </si>
  <si>
    <t>A3301010060507226001361</t>
  </si>
  <si>
    <t>南山路、西湖大道、中河高架及御街天桥夜景灯光提升</t>
  </si>
  <si>
    <t>https://ggzy.hzctc.hangzhou.gov.cn/OpenBidRecord/Index?id=92DA88E2-65EB-4851-B438-A93207D9B6F7&amp;tenderID=B818B7A0-6136-4E7C-8D52-93ACDF0FAA0A&amp;ModuleID=486</t>
  </si>
  <si>
    <t>2023/6/29 9:30</t>
  </si>
  <si>
    <t>https://ggzy.hzctc.hangzhou.gov.cn/OpenBidRecord/OpenParamInfo?openRecordListID=92DA88E2-65EB-4851-B438-A93207D9B6F7</t>
  </si>
  <si>
    <t>https://ggzy.hzctc.hangzhou.gov.cn/AfficheShow/Home?AfficheID=e680b3ca-7a04-4e02-a132-777f09685547&amp;IsInner=0&amp;IsHistory=0&amp;ModuleID=28</t>
  </si>
  <si>
    <t>A6B09D89-C6F8-4950-918E-74EA1B88D132</t>
  </si>
  <si>
    <t>F78BFA8F-D987-485A-B235-801F68AF1820</t>
  </si>
  <si>
    <t>A3301131280400014001281</t>
  </si>
  <si>
    <t>崇贤新城都市田园项目</t>
  </si>
  <si>
    <t>https://ggzy.hzctc.hangzhou.gov.cn/AfficheShow/Home?AfficheID=672eaa0f-81b8-47d7-845e-eaaf567139fe&amp;IsInner=0&amp;IsHistory=&amp;ModuleID=22</t>
  </si>
  <si>
    <t>https://ggzy.hzctc.hangzhou.gov.cn/OpenBidRecord/Index?id=A6B09D89-C6F8-4950-918E-74EA1B88D132&amp;tenderID=F78BFA8F-D987-485A-B235-801F68AF1820&amp;ModuleID=486</t>
  </si>
  <si>
    <t>https://ggzy.hzctc.hangzhou.gov.cn/AfficheShow/Home?AfficheID=58558C11-7043-4703-ADAA-A4852DA38B0B&amp;IsInner=0&amp;IsHistory=0&amp;ModuleID=28</t>
  </si>
  <si>
    <t>024A709C-D6A0-4A11-9E2A-33D3D637FFB1</t>
  </si>
  <si>
    <t>23F44480-62E1-4647-9866-3C9FE434618E</t>
  </si>
  <si>
    <t>A3301100140507118001211</t>
  </si>
  <si>
    <t>良渚街道社区卫生服务中心总部项目设计</t>
  </si>
  <si>
    <t>https://ggzy.hzctc.hangzhou.gov.cn/AfficheShow/Home?AfficheID=14a29898-412a-45ce-b62e-805a575377f6&amp;IsInner=0&amp;IsHistory=&amp;ModuleID=22</t>
  </si>
  <si>
    <t>https://ggzy.hzctc.hangzhou.gov.cn/OpenBidRecord/Index?id=024A709C-D6A0-4A11-9E2A-33D3D637FFB1&amp;tenderID=23F44480-62E1-4647-9866-3C9FE434618E&amp;ModuleID=486</t>
  </si>
  <si>
    <t>https://ggzy.hzctc.hangzhou.gov.cn/AfficheShow/Home?AfficheID=c79bad2a-5591-493a-aff1-4548cf4067b8&amp;IsInner=0&amp;IsHistory=0&amp;ModuleID=28</t>
  </si>
  <si>
    <t>4A5E5465-1E88-46B7-9BD2-D2E637331B7D</t>
  </si>
  <si>
    <t>2731E2B7-E4E4-4449-B4A6-CADCA0B47CED</t>
  </si>
  <si>
    <t>A3301100140507089001221</t>
  </si>
  <si>
    <t>之江实验室一期-苕溪南路工程监理</t>
  </si>
  <si>
    <t>https://ggzy.hzctc.hangzhou.gov.cn/AfficheShow/Home?AfficheID=1f62b5be-9397-4030-b11d-622c9a6b4b07&amp;IsInner=0&amp;IsHistory=&amp;ModuleID=22</t>
  </si>
  <si>
    <t>具备综合或者具备市政公用工程乙级</t>
  </si>
  <si>
    <t>https://ggzy.hzctc.hangzhou.gov.cn/OpenBidRecord/Index?id=4A5E5465-1E88-46B7-9BD2-D2E637331B7D&amp;tenderID=2731E2B7-E4E4-4449-B4A6-CADCA0B47CED&amp;ModuleID=486</t>
  </si>
  <si>
    <t>https://ggzy.hzctc.hangzhou.gov.cn/OpenBidRecord/OpenParamInfo?openRecordListID=4A5E5465-1E88-46B7-9BD2-D2E637331B7D</t>
  </si>
  <si>
    <t>https://ggzy.hzctc.hangzhou.gov.cn/AfficheShow/Home?AfficheID=2da745c0-03b8-4f0c-9cbc-e2398e6fc6e4&amp;IsInner=0&amp;IsHistory=0&amp;ModuleID=28</t>
  </si>
  <si>
    <t>E75F787B-5499-475B-86B1-FB502A56C7CB</t>
  </si>
  <si>
    <t>4ACC8224-080B-4B14-BD62-639BE1E03165</t>
  </si>
  <si>
    <t>A3301020070507057001211</t>
  </si>
  <si>
    <t>上城区南星街道海月桥社区十亩田老旧小区综合改造提升项目</t>
  </si>
  <si>
    <t>https://ggzy.hzctc.hangzhou.gov.cn/AfficheShow/Home?AfficheID=98ff32be-ca71-4142-941b-d58f1974d677&amp;IsInner=0&amp;IsHistory=&amp;ModuleID=22</t>
  </si>
  <si>
    <t>https://ggzy.hzctc.hangzhou.gov.cn/OpenBidRecord/Index?id=E75F787B-5499-475B-86B1-FB502A56C7CB&amp;tenderID=4ACC8224-080B-4B14-BD62-639BE1E03165&amp;ModuleID=486</t>
  </si>
  <si>
    <t>https://ggzy.hzctc.hangzhou.gov.cn/OpenBidRecord/OpenParamInfo?openRecordListID=E75F787B-5499-475B-86B1-FB502A56C7CB</t>
  </si>
  <si>
    <t>https://ggzy.hzctc.hangzhou.gov.cn/AfficheShow/Home?AfficheID=dcb3da9f-31a1-4b5c-8bdc-2d62085154df&amp;IsInner=0&amp;IsHistory=0&amp;ModuleID=28</t>
  </si>
  <si>
    <t>F1FDB36C-3AF8-49F5-A4F2-4A2226195FBF</t>
  </si>
  <si>
    <t>E7372B12-50C6-4912-80A9-660F2C90805B</t>
  </si>
  <si>
    <t>A3301131280507075001211</t>
  </si>
  <si>
    <t>临平区图书馆业务功能用房改造项目</t>
  </si>
  <si>
    <t>https://ggzy.hzctc.hangzhou.gov.cn/AfficheShow/Home?AfficheID=cf321596-e013-4b37-a229-46affa1821ae&amp;IsInner=0&amp;IsHistory=&amp;ModuleID=22</t>
  </si>
  <si>
    <t>https://ggzy.hzctc.hangzhou.gov.cn/OpenBidRecord/Index?id=F1FDB36C-3AF8-49F5-A4F2-4A2226195FBF&amp;tenderID=E7372B12-50C6-4912-80A9-660F2C90805B&amp;ModuleID=486</t>
  </si>
  <si>
    <t>https://ggzy.hzctc.hangzhou.gov.cn/OpenBidRecord/OpenParamInfo?openRecordListID=F1FDB36C-3AF8-49F5-A4F2-4A2226195FBF</t>
  </si>
  <si>
    <t>https://ggzy.hzctc.hangzhou.gov.cn/AfficheShow/Home?AfficheID=d513502d-7483-4adc-a181-4450c9062c25&amp;IsInner=0&amp;IsHistory=0&amp;ModuleID=28</t>
  </si>
  <si>
    <t>5E2E5149-8E92-4E3B-BC52-C9378AF69659</t>
  </si>
  <si>
    <t>19EDA12E-18FD-4605-93D5-C9D9F50F839E</t>
  </si>
  <si>
    <t>A3301010060507069001211</t>
  </si>
  <si>
    <t>浙大城市学院智慧教室改造工程</t>
  </si>
  <si>
    <t>https://ggzy.hzctc.hangzhou.gov.cn/AfficheShow/Home?AfficheID=0a936dc1-5b1d-47e1-aeb9-2fd529fc8763&amp;IsInner=0&amp;IsHistory=&amp;ModuleID=22</t>
  </si>
  <si>
    <t>https://ggzy.hzctc.hangzhou.gov.cn/OpenBidRecord/Index?id=5E2E5149-8E92-4E3B-BC52-C9378AF69659&amp;tenderID=19EDA12E-18FD-4605-93D5-C9D9F50F839E&amp;ModuleID=486</t>
  </si>
  <si>
    <t>https://ggzy.hzctc.hangzhou.gov.cn/OpenBidRecord/OpenParamInfo?openRecordListID=5E2E5149-8E92-4E3B-BC52-C9378AF69659</t>
  </si>
  <si>
    <t>https://ggzy.hzctc.hangzhou.gov.cn/AfficheShow/Home?AfficheID=da54c82e-4ca8-4227-bf64-81c55f35aa5b&amp;IsInner=0&amp;IsHistory=0&amp;ModuleID=28</t>
  </si>
  <si>
    <t>F661A839-59F3-47CF-A637-8B7DF194B4C2</t>
  </si>
  <si>
    <t>D2CCB16C-5A48-46CE-A8AB-98F86790D537</t>
  </si>
  <si>
    <t>A3301220150507130001211</t>
  </si>
  <si>
    <t>开发区物流产业园项目-B区厂房</t>
  </si>
  <si>
    <t>https://ggzy.hzctc.hangzhou.gov.cn/AfficheShow/Home?AfficheID=0f6a878e-b164-4a3f-ac48-60fb1fdf2ed0&amp;IsInner=0&amp;IsHistory=&amp;ModuleID=22</t>
  </si>
  <si>
    <t>https://ggzy.hzctc.hangzhou.gov.cn/OpenBidRecord/Index?id=F661A839-59F3-47CF-A637-8B7DF194B4C2&amp;tenderID=D2CCB16C-5A48-46CE-A8AB-98F86790D537&amp;ModuleID=486</t>
  </si>
  <si>
    <t>https://ggzy.hzctc.hangzhou.gov.cn/OpenBidRecord/OpenParamInfo?openRecordListID=F661A839-59F3-47CF-A637-8B7DF194B4C2</t>
  </si>
  <si>
    <t>https://ggzy.hzctc.hangzhou.gov.cn/AfficheShow/Home?AfficheID=be53fd9b-de1b-4b03-bdb7-cf9032986f19&amp;IsInner=0&amp;IsHistory=0&amp;ModuleID=28</t>
  </si>
  <si>
    <t>0D5DBD5E-7ABA-4821-9ED1-53A364CBA430</t>
  </si>
  <si>
    <t>B818BBC2-A83D-4D35-8987-6B8E7AF7398C</t>
  </si>
  <si>
    <t>A3301100140507037001211</t>
  </si>
  <si>
    <t>棠梨家园地下室整体修缮</t>
  </si>
  <si>
    <t>https://ggzy.hzctc.hangzhou.gov.cn/AfficheShow/Home?AfficheID=cd58b459-1ce8-4160-baae-a612117957ff&amp;IsInner=0&amp;IsHistory=&amp;ModuleID=22</t>
  </si>
  <si>
    <t>https://ggzy.hzctc.hangzhou.gov.cn/OpenBidRecord/Index?id=0D5DBD5E-7ABA-4821-9ED1-53A364CBA430&amp;tenderID=B818BBC2-A83D-4D35-8987-6B8E7AF7398C&amp;ModuleID=486</t>
  </si>
  <si>
    <t>https://ggzy.hzctc.hangzhou.gov.cn/OpenBidRecord/OpenParamInfo?openRecordListID=0D5DBD5E-7ABA-4821-9ED1-53A364CBA430</t>
  </si>
  <si>
    <t>https://ggzy.hzctc.hangzhou.gov.cn/AfficheShow/Home?AfficheID=fa9b4e5e-344a-4472-8806-cfbc05301c85&amp;IsInner=0&amp;IsHistory=0&amp;ModuleID=28</t>
  </si>
  <si>
    <t>238A2EC7-58CA-4482-B860-68617B5F0650</t>
  </si>
  <si>
    <t>208B5F96-C693-4941-905E-25E9CA4BC934</t>
  </si>
  <si>
    <t>A3301131280507019001291</t>
  </si>
  <si>
    <t>安隐寺（安平泉）遗址公园建设工程设计采购施工（EPC）总承包</t>
  </si>
  <si>
    <t>https://ggzy.hzctc.hangzhou.gov.cn/AfficheShow/Home?AfficheID=5d254ecb-6504-4953-b1c9-69ef247fa634&amp;IsInner=0&amp;IsHistory=&amp;ModuleID=22</t>
  </si>
  <si>
    <t>同时具备 设计综合类 甲级、施工总承包企业建筑工程(新) 三级 或者同时具备 设计专项类 风景园林工程设计 甲级、施工总承包企业市政公用工程(新) 二级、设计专业类 建筑行业 乙级、施工总承包企业建筑工程(新) 三级、设计专业类 市政公用行业 乙级 或者同时具备 设计专业类  市政公用行业 乙级、施工总承包企业市政公用工程(新) 二级、施工总承包企业建筑工程(新) 三级、设计专业类 建筑行业 建筑工程 乙级、设计专项类 风景园林工程设计  甲级 或者同时具备 设计专项类 风景园林工程设计 甲级、设计专业类 建筑行业 乙级、设计专业类 市政行业（燃气工程、轨道交通工程除外） 乙级、施工总承包企业市政公用工程(新) 二级、施工总承包企业建筑工程(新) 三级 或者同时具备 设计专项类 风景园林工程设计 甲级、设计专业类 市政行业（燃气工程、轨道交通工程除外） 乙级、施工总承包企业市政公用工程(新) 二级、设计专业类 建筑行业 建筑工程 乙级、施工总承包企业建筑工程(新) 三级 或者同时具备 设计专项类 风景园林工程设计 甲级、设计专业类  建筑行业 乙级、设计专业类 市政公用行业 道路工程设计 乙级、施工总承包企业建筑工程(新) 三级、施工总承包企业市政公用工程(新) 二级 或者同时具备 设计专业类 市政公用行业 道路工程设计 乙级、设计专业类 建筑行业 建筑工程 乙级、施工总承包企业市政公用工程(新) 二级、施工总承包企业建筑工程(新) 三级、设计专项类 风景园林工程设计 甲级</t>
  </si>
  <si>
    <t>具备 市政公用工程 二级 或者具备 建筑工程  二级</t>
  </si>
  <si>
    <t>https://ggzy.hzctc.hangzhou.gov.cn/OpenBidRecord/Index?id=238A2EC7-58CA-4482-B860-68617B5F0650&amp;tenderID=208B5F96-C693-4941-905E-25E9CA4BC934&amp;ModuleID=486</t>
  </si>
  <si>
    <t>2023/6/30 13:30</t>
  </si>
  <si>
    <t>https://ggzy.hzctc.hangzhou.gov.cn/AfficheShow/Home?AfficheID=d09ff2bd-3e40-41c4-8a47-f009bdfcb0a1&amp;IsInner=0&amp;IsHistory=0&amp;ModuleID=28</t>
  </si>
  <si>
    <t>2E566613-F961-457A-A289-5A4447851BAB</t>
  </si>
  <si>
    <t>4F055074-6A14-4B9A-8382-1A06D8195F40</t>
  </si>
  <si>
    <t>A3301090130506649001211</t>
  </si>
  <si>
    <t>宁围街道二桥村安置房（宁北片区）地块二EPC 工程总承包项目</t>
  </si>
  <si>
    <t>https://ggzy.hzctc.hangzhou.gov.cn/AfficheShow/Home?AfficheID=b070ac29-3045-4efa-ba2e-b7d649d49a52&amp;IsInner=0&amp;IsHistory=&amp;ModuleID=22</t>
  </si>
  <si>
    <t>同时具备 设计综合类 甲级、施工总承包企业建筑工程(新) 一级 或者同时具备 施工总承包企业建筑工程(新) 一级、设计专业类 建筑行业 甲级 或者同时具备 设计专业类 建筑行业 建筑工程 甲级、施工总承包企业建筑工程(新) 一级</t>
  </si>
  <si>
    <t>https://ggzy.hzctc.hangzhou.gov.cn/OpenBidRecord/Index?id=2E566613-F961-457A-A289-5A4447851BAB&amp;tenderID=4F055074-6A14-4B9A-8382-1A06D8195F40&amp;ModuleID=486</t>
  </si>
  <si>
    <t>2023/6/30 14:00</t>
  </si>
  <si>
    <t>https://ggzy.hzctc.hangzhou.gov.cn/OpenBidRecord/OpenParamInfo?openRecordListID=2E566613-F961-457A-A289-5A4447851BAB</t>
  </si>
  <si>
    <t>https://ggzy.hzctc.hangzhou.gov.cn/AfficheShow/Home?AfficheID=57793fab-e13e-41c9-81b9-0b0916fc037c&amp;IsInner=0&amp;IsHistory=0&amp;ModuleID=28</t>
  </si>
  <si>
    <t>D3239B19-A0B4-4B6E-B4E1-54E9C1BDA04B</t>
  </si>
  <si>
    <t>67D63284-3870-498A-8328-90B41D8A81ED</t>
  </si>
  <si>
    <t>A3301090130507200001211</t>
  </si>
  <si>
    <t>临浦镇老旧小区改造工程</t>
  </si>
  <si>
    <t>https://ggzy.hzctc.hangzhou.gov.cn/AfficheShow/Home?AfficheID=e135f186-8bbd-4545-843d-cd2da1dc3062&amp;IsInner=0&amp;IsHistory=&amp;ModuleID=22</t>
  </si>
  <si>
    <t>https://ggzy.hzctc.hangzhou.gov.cn/OpenBidRecord/Index?id=D3239B19-A0B4-4B6E-B4E1-54E9C1BDA04B&amp;tenderID=67D63284-3870-498A-8328-90B41D8A81ED&amp;ModuleID=486</t>
  </si>
  <si>
    <t>2023/6/30 8:45</t>
  </si>
  <si>
    <t>https://ggzy.hzctc.hangzhou.gov.cn/OpenBidRecord/OpenParamInfo?openRecordListID=D3239B19-A0B4-4B6E-B4E1-54E9C1BDA04B</t>
  </si>
  <si>
    <t>https://ggzy.hzctc.hangzhou.gov.cn/AfficheShow/Home?AfficheID=cfa9ae0d-02c0-4053-8306-e0e55d200aac&amp;IsInner=0&amp;IsHistory=0&amp;ModuleID=28</t>
  </si>
  <si>
    <t>42B3B9E2-B70F-4C4B-BE0B-C4590711AF67</t>
  </si>
  <si>
    <t>fe04abf8-2985-4567-bdfc-a74efaf00f2d</t>
  </si>
  <si>
    <t>A3301270160280025001231</t>
  </si>
  <si>
    <t>2023年“四好农村路”提升改造工程——杭州市淳安县普通省道网命名编号调整工程施工</t>
  </si>
  <si>
    <t>https://ggzy.hzctc.hangzhou.gov.cn/AfficheShow/Home?AfficheID=e5678e78-8e63-4a8b-a7f9-fea48daeaa26&amp;IsInner=0&amp;IsHistory=&amp;ModuleID=22</t>
  </si>
  <si>
    <t>https://ggzy.hzctc.hangzhou.gov.cn/OpenBidRecord/Index?id=42B3B9E2-B70F-4C4B-BE0B-C4590711AF67&amp;tenderID=fe04abf8-2985-4567-bdfc-a74efaf00f2d&amp;ModuleID=486</t>
  </si>
  <si>
    <t>https://ggzy.hzctc.hangzhou.gov.cn/AfficheShow/Home?AfficheID=e4fb56a4-4138-4c4a-9bbf-e0b63da5ea3a&amp;IsInner=0&amp;IsHistory=0&amp;ModuleID=28</t>
  </si>
  <si>
    <t>调整系数：0.94，0.95，0.96
K:0.3,0.35,0.4
i:1，2，3</t>
  </si>
  <si>
    <t>EFC2E9B1-354F-4689-BF52-69EC5282F274</t>
  </si>
  <si>
    <t>3CD2BD80-66D3-490E-BDED-6D6458DCC608</t>
  </si>
  <si>
    <t>A3301060110506794001221</t>
  </si>
  <si>
    <t>留下单元xh1302-04地块东侧支路（百家园路-浙创路）（暂定名）</t>
  </si>
  <si>
    <t>https://ggzy.hzctc.hangzhou.gov.cn/AfficheShow/Home?AfficheID=9ec31248-0fde-45f3-b283-b3c52405fa3d&amp;IsInner=0&amp;IsHistory=&amp;ModuleID=22</t>
  </si>
  <si>
    <t>https://ggzy.hzctc.hangzhou.gov.cn/OpenBidRecord/Index?id=EFC2E9B1-354F-4689-BF52-69EC5282F274&amp;tenderID=3CD2BD80-66D3-490E-BDED-6D6458DCC608&amp;ModuleID=486</t>
  </si>
  <si>
    <t>2023/6/30 9:00</t>
  </si>
  <si>
    <t>https://ggzy.hzctc.hangzhou.gov.cn/OpenBidRecord/OpenParamInfo?openRecordListID=EFC2E9B1-354F-4689-BF52-69EC5282F274</t>
  </si>
  <si>
    <t>https://ggzy.hzctc.hangzhou.gov.cn/AfficheShow/Home?AfficheID=36b24cb6-daf4-4aca-bd27-ddcfb961c9b3&amp;IsInner=0&amp;IsHistory=0&amp;ModuleID=28</t>
  </si>
  <si>
    <t>698384ED-7E7E-4C45-8368-DCDEFC108E6D</t>
  </si>
  <si>
    <t>8C0CBF33-09F6-4656-9CCD-005FE5F37EB8</t>
  </si>
  <si>
    <t>A3301060110506796001212</t>
  </si>
  <si>
    <t>转塘单元XH1808-13a地块转塘派出所业务用房项目</t>
  </si>
  <si>
    <t>https://ggzy.hzctc.hangzhou.gov.cn/AfficheShow/Home?AfficheID=f89f8c46-23da-4386-b8d9-d9159cfd2a3c&amp;IsInner=0&amp;IsHistory=&amp;ModuleID=22</t>
  </si>
  <si>
    <t>https://ggzy.hzctc.hangzhou.gov.cn/OpenBidRecord/Index?id=698384ED-7E7E-4C45-8368-DCDEFC108E6D&amp;tenderID=8C0CBF33-09F6-4656-9CCD-005FE5F37EB8&amp;ModuleID=486</t>
  </si>
  <si>
    <t>https://ggzy.hzctc.hangzhou.gov.cn/OpenBidRecord/OpenParamInfo?openRecordListID=698384ED-7E7E-4C45-8368-DCDEFC108E6D</t>
  </si>
  <si>
    <t>https://ggzy.hzctc.hangzhou.gov.cn/AfficheShow/Home?AfficheID=ecf31e2e-8cf9-46c9-b219-a60eb1953c77&amp;IsInner=0&amp;IsHistory=0&amp;ModuleID=28</t>
  </si>
  <si>
    <t>3EFBABD8-EB83-4965-B2A3-2BABB0E9779D</t>
  </si>
  <si>
    <t>8EE974AD-85CF-4442-956E-7241F2F7E6C1</t>
  </si>
  <si>
    <t>A3301090130507002001211</t>
  </si>
  <si>
    <t>杭州萧山区大会展中心110千伏专变工程项目（主体建筑工程）</t>
  </si>
  <si>
    <t>https://ggzy.hzctc.hangzhou.gov.cn/AfficheShow/Home?AfficheID=9f872d91-f5de-4f81-a701-01f812a66d75&amp;IsInner=0&amp;IsHistory=&amp;ModuleID=22</t>
  </si>
  <si>
    <t>https://ggzy.hzctc.hangzhou.gov.cn/OpenBidRecord/Index?id=3EFBABD8-EB83-4965-B2A3-2BABB0E9779D&amp;tenderID=8EE974AD-85CF-4442-956E-7241F2F7E6C1&amp;ModuleID=486</t>
  </si>
  <si>
    <t>https://ggzy.hzctc.hangzhou.gov.cn/OpenBidRecord/OpenParamInfo?openRecordListID=3EFBABD8-EB83-4965-B2A3-2BABB0E9779D</t>
  </si>
  <si>
    <t>https://ggzy.hzctc.hangzhou.gov.cn/AfficheShow/Home?AfficheID=3d728136-c320-470c-8473-178f24910947&amp;IsInner=0&amp;IsHistory=0&amp;ModuleID=28</t>
  </si>
  <si>
    <t>7320EF0F-59C4-4241-AD2A-105C5962054B</t>
  </si>
  <si>
    <t>DF85B9D4-9337-4BD1-A230-4E4292D2664B</t>
  </si>
  <si>
    <t>A3301820190507100001211</t>
  </si>
  <si>
    <t>建德汽车城设计</t>
  </si>
  <si>
    <t>https://ggzy.hzctc.hangzhou.gov.cn/AfficheShow/Home?AfficheID=58cc7f25-d856-46da-a798-f95c93f1c9e3&amp;IsInner=0&amp;IsHistory=&amp;ModuleID=22</t>
  </si>
  <si>
    <t>项目概况：本项目投资估算83898万元，建设规模：项目总用地面积约120亩，总建筑面积约13万平方米。主要包括新能源推广区、汽车城市展厅、汽车后市场、汽车贸易经销区、新车、二手车交易市场、4S店、电子商务、商务配套等（以上传设计方案文本为准）。招标范围：初步设计(含项目投资概算编制)；施工图设计（包括总图、竖向、单体建筑、结构、水电、暖通、设备、综合管线、建筑智能化、装修、幕墙、室外配套工程等建设项目所涉及的全部工程设计内容）以及施工过程中的设计变更；图审及相关服务（包括图审；BIM设计服务；相关报建配合；施工及设备等招标配合，并承担图纸会审、技术交底、施工现场服务、现场技术指导与监督、竣工验收、配合后续服务等）。拟派项目负责人具有注册在投标人单位的国家一级注册建筑师。</t>
  </si>
  <si>
    <t>https://ggzy.hzctc.hangzhou.gov.cn/OpenBidRecord/Index?id=7320EF0F-59C4-4241-AD2A-105C5962054B&amp;tenderID=DF85B9D4-9337-4BD1-A230-4E4292D2664B&amp;ModuleID=486</t>
  </si>
  <si>
    <t>2023/6/30 9:30</t>
  </si>
  <si>
    <t>https://ggzy.hzctc.hangzhou.gov.cn/AfficheShow/Home?AfficheID=46a8b317-1dba-4839-aa1e-e73848e01b5b&amp;IsInner=0&amp;IsHistory=0&amp;ModuleID=28</t>
  </si>
  <si>
    <t>3603046B-708D-4AC5-A808-E0DB24769669</t>
  </si>
  <si>
    <t>075DC0B6-BB88-4C7C-8963-5C517C489294</t>
  </si>
  <si>
    <t>A3301131280506911001211</t>
  </si>
  <si>
    <t>临平区职高设计</t>
  </si>
  <si>
    <t>https://ggzy.hzctc.hangzhou.gov.cn/AfficheShow/Home?AfficheID=64a91275-9509-41fc-9297-f01e8d6fb474&amp;IsInner=0&amp;IsHistory=&amp;ModuleID=22</t>
  </si>
  <si>
    <t>具备 设计专业类 建筑行业 建筑工程 甲级  或者具备 设计专业类 建筑行业 甲级 或者具备 设计综合类 甲级</t>
  </si>
  <si>
    <t>https://ggzy.hzctc.hangzhou.gov.cn/OpenBidRecord/Index?id=3603046B-708D-4AC5-A808-E0DB24769669&amp;tenderID=075DC0B6-BB88-4C7C-8963-5C517C489294&amp;ModuleID=486</t>
  </si>
  <si>
    <t>https://ggzy.hzctc.hangzhou.gov.cn/AfficheShow/Home?AfficheID=9eb88271-90e1-426d-a332-fdc467493001&amp;IsInner=0&amp;IsHistory=0&amp;ModuleID=28</t>
  </si>
  <si>
    <t>239836E8-6818-47C6-8D22-AEFB51293C02</t>
  </si>
  <si>
    <t>E971AB1F-DDB3-42FF-8E8D-C59D5B3E06C5</t>
  </si>
  <si>
    <t>A3301100140507052001221</t>
  </si>
  <si>
    <t>之江实验室一期-苕溪南路工程</t>
  </si>
  <si>
    <t>https://ggzy.hzctc.hangzhou.gov.cn/AfficheShow/Home?AfficheID=b0baf492-2762-496d-97b7-784f2f04922b&amp;IsInner=0&amp;IsHistory=&amp;ModuleID=22</t>
  </si>
  <si>
    <t>https://ggzy.hzctc.hangzhou.gov.cn/OpenBidRecord/Index?id=239836E8-6818-47C6-8D22-AEFB51293C02&amp;tenderID=E971AB1F-DDB3-42FF-8E8D-C59D5B3E06C5&amp;ModuleID=486</t>
  </si>
  <si>
    <t>https://ggzy.hzctc.hangzhou.gov.cn/OpenBidRecord/OpenParamInfo?openRecordListID=239836E8-6818-47C6-8D22-AEFB51293C02</t>
  </si>
  <si>
    <t>https://ggzy.hzctc.hangzhou.gov.cn/AfficheShow/Home?AfficheID=44929458-89a7-4950-ac0b-4b80c81a4244&amp;IsInner=0&amp;IsHistory=0&amp;ModuleID=28</t>
  </si>
  <si>
    <t>74A6C24E-783B-4782-BAC2-ACEB4F984BF6</t>
  </si>
  <si>
    <t>ABF8B6CB-16D3-48C9-A96C-B957D5C57EF5</t>
  </si>
  <si>
    <t>A3301300180507128001211</t>
  </si>
  <si>
    <t>杭钱塘工出[2023]6号地块工业厂房（标准厂房）工程监理</t>
  </si>
  <si>
    <t>https://ggzy.hzctc.hangzhou.gov.cn/AfficheShow/Home?AfficheID=95bcc2a4-f625-4cb1-924d-18562e0e0bb0&amp;IsInner=0&amp;IsHistory=&amp;ModuleID=22</t>
  </si>
  <si>
    <t>https://ggzy.hzctc.hangzhou.gov.cn/OpenBidRecord/Index?id=74A6C24E-783B-4782-BAC2-ACEB4F984BF6&amp;tenderID=ABF8B6CB-16D3-48C9-A96C-B957D5C57EF5&amp;ModuleID=486</t>
  </si>
  <si>
    <t>https://ggzy.hzctc.hangzhou.gov.cn/OpenBidRecord/OpenParamInfo?openRecordListID=74A6C24E-783B-4782-BAC2-ACEB4F984BF6</t>
  </si>
  <si>
    <t>https://ggzy.hzctc.hangzhou.gov.cn/AfficheShow/Home?AfficheID=f388f058-a9ed-4fe1-918b-99712dcabb1a&amp;IsInner=0&amp;IsHistory=0&amp;ModuleID=28</t>
  </si>
  <si>
    <t>20B4CDCA-970F-4387-8D1C-55963376AA87</t>
  </si>
  <si>
    <t>3074BEC9-B392-44D7-80CF-EACAD3BDFAE5</t>
  </si>
  <si>
    <t>A3301100140507060001211</t>
  </si>
  <si>
    <t>海云幼儿园南侧公园新建工程监理</t>
  </si>
  <si>
    <t>https://ggzy.hzctc.hangzhou.gov.cn/AfficheShow/Home?AfficheID=010d32d1-a5f6-4d3d-93a7-c3ce52fbb73d&amp;IsInner=0&amp;IsHistory=&amp;ModuleID=22</t>
  </si>
  <si>
    <t>具备房屋建筑工程乙级或者具备综合</t>
  </si>
  <si>
    <t>https://ggzy.hzctc.hangzhou.gov.cn/OpenBidRecord/Index?id=20B4CDCA-970F-4387-8D1C-55963376AA87&amp;tenderID=3074BEC9-B392-44D7-80CF-EACAD3BDFAE5&amp;ModuleID=486</t>
  </si>
  <si>
    <t>https://ggzy.hzctc.hangzhou.gov.cn/OpenBidRecord/OpenParamInfo?openRecordListID=20B4CDCA-970F-4387-8D1C-55963376AA87</t>
  </si>
  <si>
    <t>https://ggzy.hzctc.hangzhou.gov.cn/AfficheShow/Home?AfficheID=3e189ecf-3f65-4a9d-8507-141b9045880d&amp;IsInner=0&amp;IsHistory=0&amp;ModuleID=28</t>
  </si>
  <si>
    <t>3</t>
  </si>
  <si>
    <t>995CBC01-23B6-4897-82FE-BF1A4D3C04DC</t>
  </si>
  <si>
    <t>96142653-2299-44D7-91BB-F1BA8679BDB4</t>
  </si>
  <si>
    <t>A3301020070506969001221</t>
  </si>
  <si>
    <t>九州路（九昌路-杭海路）道路工程</t>
  </si>
  <si>
    <t>https://ggzy.hzctc.hangzhou.gov.cn/AfficheShow/Home?AfficheID=0b8f9172-1d28-4d1f-8bfc-d2f31a8f42bb&amp;IsInner=0&amp;IsHistory=&amp;ModuleID=22</t>
  </si>
  <si>
    <t>https://ggzy.hzctc.hangzhou.gov.cn/OpenBidRecord/Index?id=995CBC01-23B6-4897-82FE-BF1A4D3C04DC&amp;tenderID=96142653-2299-44D7-91BB-F1BA8679BDB4&amp;ModuleID=486</t>
  </si>
  <si>
    <t>https://ggzy.hzctc.hangzhou.gov.cn/OpenBidRecord/OpenParamInfo?openRecordListID=995CBC01-23B6-4897-82FE-BF1A4D3C04DC</t>
  </si>
  <si>
    <t>https://ggzy.hzctc.hangzhou.gov.cn/AfficheShow/Home?AfficheID=40b61f64-c195-4783-806e-9769907b89c1&amp;IsInner=0&amp;IsHistory=0&amp;ModuleID=28</t>
  </si>
  <si>
    <t>6932192D-3A47-40C0-8A7C-D89ED9AD3094</t>
  </si>
  <si>
    <t>C7F11E3D-8327-4C48-BBB9-26354B057483</t>
  </si>
  <si>
    <t>A3301100140507178001221</t>
  </si>
  <si>
    <t>良渚新城杜甫二小配套道路新建工程</t>
  </si>
  <si>
    <t>https://ggzy.hzctc.hangzhou.gov.cn/AfficheShow/Home?AfficheID=9cd4cb0d-2009-4e41-817e-bf4ab54b0328&amp;IsInner=0&amp;IsHistory=&amp;ModuleID=22</t>
  </si>
  <si>
    <t>https://ggzy.hzctc.hangzhou.gov.cn/OpenBidRecord/Index?id=6932192D-3A47-40C0-8A7C-D89ED9AD3094&amp;tenderID=C7F11E3D-8327-4C48-BBB9-26354B057483&amp;ModuleID=486</t>
  </si>
  <si>
    <t>https://ggzy.hzctc.hangzhou.gov.cn/OpenBidRecord/OpenParamInfo?openRecordListID=6932192D-3A47-40C0-8A7C-D89ED9AD3094</t>
  </si>
  <si>
    <t>https://ggzy.hzctc.hangzhou.gov.cn/AfficheShow/Home?AfficheID=282077fa-cd2a-4b12-a544-aa65141e75a6&amp;IsInner=0&amp;IsHistory=0&amp;ModuleID=28</t>
  </si>
  <si>
    <t>99619D8C-6CA3-4B64-80BE-1B2A18028339</t>
  </si>
  <si>
    <t>B459783D-2B5C-41A0-80A4-1931C88F663F</t>
  </si>
  <si>
    <t>A3301100140507104001211</t>
  </si>
  <si>
    <t>鸬鸟卫生服务中心公共服务能力提升改造项目</t>
  </si>
  <si>
    <t>https://ggzy.hzctc.hangzhou.gov.cn/AfficheShow/Home?AfficheID=b061f751-2004-4deb-afed-43edd836dc6b&amp;IsInner=0&amp;IsHistory=&amp;ModuleID=22</t>
  </si>
  <si>
    <t>https://ggzy.hzctc.hangzhou.gov.cn/OpenBidRecord/Index?id=99619D8C-6CA3-4B64-80BE-1B2A18028339&amp;tenderID=B459783D-2B5C-41A0-80A4-1931C88F663F&amp;ModuleID=486</t>
  </si>
  <si>
    <t>https://ggzy.hzctc.hangzhou.gov.cn/OpenBidRecord/OpenParamInfo?openRecordListID=99619D8C-6CA3-4B64-80BE-1B2A18028339</t>
  </si>
  <si>
    <t>https://ggzy.hzctc.hangzhou.gov.cn/AfficheShow/Home?AfficheID=8da9f52a-eb96-4c04-949a-c9edf71a294b&amp;IsInner=0&amp;IsHistory=0&amp;ModuleID=28</t>
  </si>
  <si>
    <t>2CA1F78B-8C9A-4C6E-A0FF-3AB76FF574E5</t>
  </si>
  <si>
    <t>28A4509E-5599-4786-A57E-69AB6A25A670</t>
  </si>
  <si>
    <t>A3301020070507086001211</t>
  </si>
  <si>
    <t>景苑（含景华）老旧小区综合提升改造项目</t>
  </si>
  <si>
    <t>https://ggzy.hzctc.hangzhou.gov.cn/AfficheShow/Home?AfficheID=20ceb7a4-d094-42f5-b7ff-0cd6f7171031&amp;IsInner=0&amp;IsHistory=&amp;ModuleID=22</t>
  </si>
  <si>
    <t>https://ggzy.hzctc.hangzhou.gov.cn/OpenBidRecord/Index?id=2CA1F78B-8C9A-4C6E-A0FF-3AB76FF574E5&amp;tenderID=28A4509E-5599-4786-A57E-69AB6A25A670&amp;ModuleID=486</t>
  </si>
  <si>
    <t>https://ggzy.hzctc.hangzhou.gov.cn/OpenBidRecord/OpenParamInfo?openRecordListID=2CA1F78B-8C9A-4C6E-A0FF-3AB76FF574E5</t>
  </si>
  <si>
    <t>https://ggzy.hzctc.hangzhou.gov.cn/AfficheShow/Home?AfficheID=fba6a5ea-05b7-4ac1-be68-bd9f92afb936&amp;IsInner=0&amp;IsHistory=0&amp;ModuleID=28</t>
  </si>
  <si>
    <t>416E6EE4-DD58-455F-B55C-11635441A748</t>
  </si>
  <si>
    <t>A70C2031-53C5-4E21-A0F7-12BCE41505BC</t>
  </si>
  <si>
    <t>A3301100140506597001211</t>
  </si>
  <si>
    <t>中泰街道第二幼儿园建设项目设计</t>
  </si>
  <si>
    <t>https://ggzy.hzctc.hangzhou.gov.cn/OpenBidRecord/Index?id=416E6EE4-DD58-455F-B55C-11635441A748&amp;tenderID=A70C2031-53C5-4E21-A0F7-12BCE41505BC&amp;ModuleID=486</t>
  </si>
  <si>
    <t>2023/6/5 13:00</t>
  </si>
  <si>
    <t>https://ggzy.hzctc.hangzhou.gov.cn/AfficheShow/Home?AfficheID=f0669a3f-4c5d-4425-99f8-cbafdfc37777&amp;IsInner=0&amp;IsHistory=0&amp;ModuleID=28</t>
  </si>
  <si>
    <t>27B7C839-B1CF-490F-B59A-14382DBAD976</t>
  </si>
  <si>
    <t>0E293DC6-12EF-4065-8369-BA1B54F18C75</t>
  </si>
  <si>
    <t>A3301100140506525001211</t>
  </si>
  <si>
    <t>瓶窑镇D12地块共有产权房项目设计</t>
  </si>
  <si>
    <t>https://ggzy.hzctc.hangzhou.gov.cn/OpenBidRecord/Index?id=27B7C839-B1CF-490F-B59A-14382DBAD976&amp;tenderID=0E293DC6-12EF-4065-8369-BA1B54F18C75&amp;ModuleID=486</t>
  </si>
  <si>
    <t>2023/6/5 13:30</t>
  </si>
  <si>
    <t>A6779C89-2DF3-4E75-AB7F-825CD76D15B4</t>
  </si>
  <si>
    <t>3CB5AB90-9513-4C21-B051-989F895C727D</t>
  </si>
  <si>
    <t>A3301050100506629001211</t>
  </si>
  <si>
    <t>天水街道新邻里·狮虎桥未来社区设计-采购-施工工程总承包</t>
  </si>
  <si>
    <t>https://ggzy.hzctc.hangzhou.gov.cn/OpenBidRecord/Index?id=A6779C89-2DF3-4E75-AB7F-825CD76D15B4&amp;tenderID=3CB5AB90-9513-4C21-B051-989F895C727D&amp;ModuleID=486</t>
  </si>
  <si>
    <t>AB8E6390-2D7E-46B0-A284-6F47504F7E58</t>
  </si>
  <si>
    <t>6955411B-5E71-4FCD-9B43-AE73B9D0B050</t>
  </si>
  <si>
    <t>A3301080120506804001211</t>
  </si>
  <si>
    <t>长河街道社区卫生服务中心迁建工程及周边地下空间开发（西南侧绿地）项目勘察</t>
  </si>
  <si>
    <t>https://ggzy.hzctc.hangzhou.gov.cn/OpenBidRecord/Index?id=AB8E6390-2D7E-46B0-A284-6F47504F7E58&amp;tenderID=6955411B-5E71-4FCD-9B43-AE73B9D0B050&amp;ModuleID=486</t>
  </si>
  <si>
    <t>30D8A57D-48C2-43C9-B1EA-1457DF799F44</t>
  </si>
  <si>
    <t>3613FB85-EB71-4A21-8DC6-121DC51FEDBB</t>
  </si>
  <si>
    <t>A3301010060506702001211</t>
  </si>
  <si>
    <t>钱江新城二期连堡丰城一期工程（五六区间装修工程）室内公共区域装修设计</t>
  </si>
  <si>
    <t>https://ggzy.hzctc.hangzhou.gov.cn/AfficheShow/Home?AfficheID=755a8e85-14c3-433e-bc71-6c1d1f1790ac&amp;IsInner=0&amp;IsHistory=&amp;ModuleID=22</t>
  </si>
  <si>
    <t>具备 设计综合类 甲级 或者具备 设计专业类  建筑行业 建筑工程 甲级 或者具备 设计专项类 建筑装饰工程设计 甲级</t>
  </si>
  <si>
    <t>https://ggzy.hzctc.hangzhou.gov.cn/OpenBidRecord/Index?id=30D8A57D-48C2-43C9-B1EA-1457DF799F44&amp;tenderID=3613FB85-EB71-4A21-8DC6-121DC51FEDBB&amp;ModuleID=486</t>
  </si>
  <si>
    <t>21B07223-FE86-49B5-B70A-50F72B665D79</t>
  </si>
  <si>
    <t>d2024f3a-3f63-4783-8a11-eb22985fdc0b</t>
  </si>
  <si>
    <t>A3301110200280012001231</t>
  </si>
  <si>
    <t>富阳区汤马线等11条县乡公路大中修工程</t>
  </si>
  <si>
    <t>https://ggzy.hzctc.hangzhou.gov.cn/OpenBidRecord/Index?id=21B07223-FE86-49B5-B70A-50F72B665D79&amp;tenderID=d2024f3a-3f63-4783-8a11-eb22985fdc0b&amp;ModuleID=486</t>
  </si>
  <si>
    <t>2023/6/5 9:00</t>
  </si>
  <si>
    <t>C74E0132-6113-42BC-9D73-00C25C1A1C02</t>
  </si>
  <si>
    <t>6F01D2E5-66BF-41B9-879B-0CF4AFC7EEFE</t>
  </si>
  <si>
    <t>A3301060110506614001211</t>
  </si>
  <si>
    <t>彩虹快速路隧道管理用房提升改造工程</t>
  </si>
  <si>
    <t>https://ggzy.hzctc.hangzhou.gov.cn/OpenBidRecord/Index?id=C74E0132-6113-42BC-9D73-00C25C1A1C02&amp;tenderID=6F01D2E5-66BF-41B9-879B-0CF4AFC7EEFE&amp;ModuleID=486</t>
  </si>
  <si>
    <t>https://ggzy.hzctc.hangzhou.gov.cn/OpenBidRecord/OpenParamInfo?openRecordListID=C74E0132-6113-42BC-9D73-00C25C1A1C02</t>
  </si>
  <si>
    <t>4DF06A57-A531-4A21-AC68-CDCFCBBC0F34</t>
  </si>
  <si>
    <t>2B4B3315-320A-4837-92C8-55ED236A889B</t>
  </si>
  <si>
    <t>A3301060110506634001221</t>
  </si>
  <si>
    <t>四号支路（梧桐支路-之浦路）道路工程</t>
  </si>
  <si>
    <t>https://ggzy.hzctc.hangzhou.gov.cn/OpenBidRecord/Index?id=4DF06A57-A531-4A21-AC68-CDCFCBBC0F34&amp;tenderID=2B4B3315-320A-4837-92C8-55ED236A889B&amp;ModuleID=486</t>
  </si>
  <si>
    <t>https://ggzy.hzctc.hangzhou.gov.cn/OpenBidRecord/OpenParamInfo?openRecordListID=4DF06A57-A531-4A21-AC68-CDCFCBBC0F34</t>
  </si>
  <si>
    <t>93ADEF1E-3B15-47C9-849A-7E3562B81D1F</t>
  </si>
  <si>
    <t>B12E9E73-E222-41F3-BC00-1F1512A152B2</t>
  </si>
  <si>
    <t>A3301090130506758001211</t>
  </si>
  <si>
    <t>浦阳单元XSLP0704-36地块新建公租房项目</t>
  </si>
  <si>
    <t>https://ggzy.hzctc.hangzhou.gov.cn/OpenBidRecord/Index?id=93ADEF1E-3B15-47C9-849A-7E3562B81D1F&amp;tenderID=B12E9E73-E222-41F3-BC00-1F1512A152B2&amp;ModuleID=486</t>
  </si>
  <si>
    <t>https://ggzy.hzctc.hangzhou.gov.cn/OpenBidRecord/OpenParamInfo?openRecordListID=93ADEF1E-3B15-47C9-849A-7E3562B81D1F</t>
  </si>
  <si>
    <t>BD0E2AB6-D989-49E6-86A1-1E62F4D0460E</t>
  </si>
  <si>
    <t>DDF112EF-6D2F-4797-89A6-F70D605023BA</t>
  </si>
  <si>
    <t>A3301100140506718001221</t>
  </si>
  <si>
    <t>冯家浜路（规划五路-好运路）</t>
  </si>
  <si>
    <t>https://ggzy.hzctc.hangzhou.gov.cn/OpenBidRecord/Index?id=BD0E2AB6-D989-49E6-86A1-1E62F4D0460E&amp;tenderID=DDF112EF-6D2F-4797-89A6-F70D605023BA&amp;ModuleID=486</t>
  </si>
  <si>
    <t>2023/6/5 9:30</t>
  </si>
  <si>
    <t>https://ggzy.hzctc.hangzhou.gov.cn/OpenBidRecord/OpenParamInfo?openRecordListID=BD0E2AB6-D989-49E6-86A1-1E62F4D0460E</t>
  </si>
  <si>
    <t>6832A89B-29AC-4AA9-920A-16291872C388</t>
  </si>
  <si>
    <t>7FD429F5-BFF5-4B50-9B24-E14DCABED073</t>
  </si>
  <si>
    <t>A3301100140506571001211</t>
  </si>
  <si>
    <t>余政工出【2022】21号年产2万套实验分析仪器设备项目</t>
  </si>
  <si>
    <t>https://ggzy.hzctc.hangzhou.gov.cn/OpenBidRecord/Index?id=6832A89B-29AC-4AA9-920A-16291872C388&amp;tenderID=7FD429F5-BFF5-4B50-9B24-E14DCABED073&amp;ModuleID=486</t>
  </si>
  <si>
    <t>https://ggzy.hzctc.hangzhou.gov.cn/OpenBidRecord/OpenParamInfo?openRecordListID=6832A89B-29AC-4AA9-920A-16291872C388</t>
  </si>
  <si>
    <t>1B04FE46-8DA9-4CE5-9F36-0145AA1E9B81</t>
  </si>
  <si>
    <t>14E66A25-52EC-4981-8349-8C8C4A8A870C</t>
  </si>
  <si>
    <t>A3301010060506467001291</t>
  </si>
  <si>
    <t>四堡七堡单元JG1403-08地块公共配套服务设施项目空调工程</t>
  </si>
  <si>
    <t>https://ggzy.hzctc.hangzhou.gov.cn/OpenBidRecord/Index?id=1B04FE46-8DA9-4CE5-9F36-0145AA1E9B81&amp;tenderID=14E66A25-52EC-4981-8349-8C8C4A8A870C&amp;ModuleID=486</t>
  </si>
  <si>
    <t>DC145B41-9794-481D-B708-5DC9E9E9AF59</t>
  </si>
  <si>
    <t>67aacbe7-4cfd-4022-aa0d-eeaddbfd0094</t>
  </si>
  <si>
    <t>A3301010060190001062191</t>
  </si>
  <si>
    <t>望小河云庄</t>
  </si>
  <si>
    <t>https://ggzy.hzctc.hangzhou.gov.cn/OpenBidRecord/Index?id=DC145B41-9794-481D-B708-5DC9E9E9AF59&amp;tenderID=67aacbe7-4cfd-4022-aa0d-eeaddbfd0094&amp;ModuleID=486</t>
  </si>
  <si>
    <t>2023/6/6 10:00</t>
  </si>
  <si>
    <t>93EBDA25-B881-4902-859A-A41D6DA0B34B</t>
  </si>
  <si>
    <t>7A837B2E-0083-4277-A038-12179EC5D779</t>
  </si>
  <si>
    <t>A3301110200506774001211</t>
  </si>
  <si>
    <t>富春湾智能安防产业基地项目（一期）施工阶段全过程跟审项目</t>
  </si>
  <si>
    <t>https://ggzy.hzctc.hangzhou.gov.cn/AfficheShow/Home?AfficheID=feb93286-d7b8-4b36-aaa3-12f77dbd1a38&amp;IsInner=0&amp;IsHistory=&amp;ModuleID=22</t>
  </si>
  <si>
    <t>https://ggzy.hzctc.hangzhou.gov.cn/OpenBidRecord/Index?id=93EBDA25-B881-4902-859A-A41D6DA0B34B&amp;tenderID=7A837B2E-0083-4277-A038-12179EC5D779&amp;ModuleID=486</t>
  </si>
  <si>
    <t>2023/6/6 13:30</t>
  </si>
  <si>
    <t>https://ggzy.hzctc.hangzhou.gov.cn/AfficheShow/Home?AfficheID=3588d066-9d4c-4db4-a9ac-3955e52b2d2c&amp;IsInner=0&amp;IsHistory=0&amp;ModuleID=28</t>
  </si>
  <si>
    <t>6CB42A14-58C0-4DAB-A937-AFD45D4422DF</t>
  </si>
  <si>
    <t>CBF5E3C4-8290-4FC9-AC43-803A3558283F</t>
  </si>
  <si>
    <t>A3301100140506735001211</t>
  </si>
  <si>
    <t>闲林街道闲林职高改扩建项目设计</t>
  </si>
  <si>
    <t>https://ggzy.hzctc.hangzhou.gov.cn/OpenBidRecord/Index?id=6CB42A14-58C0-4DAB-A937-AFD45D4422DF&amp;tenderID=CBF5E3C4-8290-4FC9-AC43-803A3558283F&amp;ModuleID=486</t>
  </si>
  <si>
    <t>70D49133-F9D4-4576-85A0-EE533668ABEC</t>
  </si>
  <si>
    <t>2D9ED91D-2082-43CF-9187-52A28B20DD3D</t>
  </si>
  <si>
    <t>A3301090130506770001211</t>
  </si>
  <si>
    <t>开发区桥南单元XSCQ1104-R2-08地块共有产权房项目方案设计、初步设计</t>
  </si>
  <si>
    <t>https://ggzy.hzctc.hangzhou.gov.cn/OpenBidRecord/Index?id=70D49133-F9D4-4576-85A0-EE533668ABEC&amp;tenderID=2D9ED91D-2082-43CF-9187-52A28B20DD3D&amp;ModuleID=486</t>
  </si>
  <si>
    <t>2023/6/6 14:00</t>
  </si>
  <si>
    <t>https://ggzy.hzctc.hangzhou.gov.cn/AfficheShow/Home?AfficheID=86d5bd3e-5bd2-4c46-8196-5f9422cae2f4&amp;IsInner=0&amp;IsHistory=0&amp;ModuleID=28</t>
  </si>
  <si>
    <t>3EEC63C6-8549-4671-BAD9-C4CB5F0920EE</t>
  </si>
  <si>
    <t>DF62EAC7-0C40-401D-A9C5-BEDAFAD4B4BF</t>
  </si>
  <si>
    <t>A3301820190506798001221</t>
  </si>
  <si>
    <t>乾潭镇华海路延伸段道路工程</t>
  </si>
  <si>
    <t>https://ggzy.hzctc.hangzhou.gov.cn/AfficheShow/Home?AfficheID=2cfe2dc6-f6f2-4f04-b145-b164b6df62fc&amp;IsInner=0&amp;IsHistory=&amp;ModuleID=22</t>
  </si>
  <si>
    <t>https://ggzy.hzctc.hangzhou.gov.cn/OpenBidRecord/Index?id=3EEC63C6-8549-4671-BAD9-C4CB5F0920EE&amp;tenderID=DF62EAC7-0C40-401D-A9C5-BEDAFAD4B4BF&amp;ModuleID=486</t>
  </si>
  <si>
    <t>2023/6/6 8:45</t>
  </si>
  <si>
    <t>https://ggzy.hzctc.hangzhou.gov.cn/OpenBidRecord/OpenParamInfo?openRecordListID=3EEC63C6-8549-4671-BAD9-C4CB5F0920EE</t>
  </si>
  <si>
    <t>https://ggzy.hzctc.hangzhou.gov.cn/AfficheShow/Home?AfficheID=a744accc-0ebb-4605-9bdd-5d4727a225e6&amp;IsInner=0&amp;IsHistory=0&amp;ModuleID=28</t>
  </si>
  <si>
    <t>C0D545B8-0EEB-4ACA-97FB-AD071F3AA31A</t>
  </si>
  <si>
    <t>46EE9452-0FF3-4970-A37D-0E2339BB0F80</t>
  </si>
  <si>
    <t>A3301270160506769001211</t>
  </si>
  <si>
    <t>鼓山水饮料产业园( 原华盛地块) 厂房项目</t>
  </si>
  <si>
    <t>https://ggzy.hzctc.hangzhou.gov.cn/AfficheShow/Home?AfficheID=5f57d95a-9af1-4745-8aaa-3fd183cc5c50&amp;IsInner=0&amp;IsHistory=&amp;ModuleID=22</t>
  </si>
  <si>
    <t>https://ggzy.hzctc.hangzhou.gov.cn/OpenBidRecord/Index?id=C0D545B8-0EEB-4ACA-97FB-AD071F3AA31A&amp;tenderID=46EE9452-0FF3-4970-A37D-0E2339BB0F80&amp;ModuleID=486</t>
  </si>
  <si>
    <t>https://ggzy.hzctc.hangzhou.gov.cn/OpenBidRecord/OpenParamInfo?openRecordListID=C0D545B8-0EEB-4ACA-97FB-AD071F3AA31A</t>
  </si>
  <si>
    <t>https://ggzy.hzctc.hangzhou.gov.cn/AfficheShow/Home?AfficheID=cedd4b96-0797-4d25-a1ba-de44f7cae1e9&amp;IsInner=0&amp;IsHistory=0&amp;ModuleID=28</t>
  </si>
  <si>
    <t>223CEAA6-AC04-4A1C-B6CF-33707AA2D1AA</t>
  </si>
  <si>
    <t>1A7E31F5-4EAD-4955-A674-B7D6771055F8</t>
  </si>
  <si>
    <t>A3301850210506799001211</t>
  </si>
  <si>
    <t>临安区锦南新城未来社区及配套设施工程-未来社区邻里中心项目</t>
  </si>
  <si>
    <t>https://ggzy.hzctc.hangzhou.gov.cn/AfficheShow/Home?AfficheID=a6b5cb91-9e93-4f99-bc21-65179006ac39&amp;IsInner=0&amp;IsHistory=&amp;ModuleID=22</t>
  </si>
  <si>
    <t>https://ggzy.hzctc.hangzhou.gov.cn/OpenBidRecord/Index?id=223CEAA6-AC04-4A1C-B6CF-33707AA2D1AA&amp;tenderID=1A7E31F5-4EAD-4955-A674-B7D6771055F8&amp;ModuleID=486</t>
  </si>
  <si>
    <t>2023/6/6 9:00</t>
  </si>
  <si>
    <t>https://ggzy.hzctc.hangzhou.gov.cn/OpenBidRecord/OpenParamInfo?openRecordListID=223CEAA6-AC04-4A1C-B6CF-33707AA2D1AA</t>
  </si>
  <si>
    <t>https://ggzy.hzctc.hangzhou.gov.cn/AfficheShow/Home?AfficheID=e7cd1a53-0257-4196-a94c-904b899e4bd0&amp;IsInner=0&amp;IsHistory=0&amp;ModuleID=28</t>
  </si>
  <si>
    <t>EA1A40EA-0BC0-4EE2-9D36-03DB8C29904B</t>
  </si>
  <si>
    <t>151C0937-3024-4262-83D9-3D4F8436CDB1</t>
  </si>
  <si>
    <t>A3301850210506791001221</t>
  </si>
  <si>
    <t>昌化镇城东路道路建设项目</t>
  </si>
  <si>
    <t>https://ggzy.hzctc.hangzhou.gov.cn/AfficheShow/Home?AfficheID=db5ffe51-0cb5-4ff3-a663-da85d96b8cae&amp;IsInner=0&amp;IsHistory=&amp;ModuleID=22</t>
  </si>
  <si>
    <t>https://ggzy.hzctc.hangzhou.gov.cn/OpenBidRecord/Index?id=EA1A40EA-0BC0-4EE2-9D36-03DB8C29904B&amp;tenderID=151C0937-3024-4262-83D9-3D4F8436CDB1&amp;ModuleID=486</t>
  </si>
  <si>
    <t>https://ggzy.hzctc.hangzhou.gov.cn/OpenBidRecord/OpenParamInfo?openRecordListID=EA1A40EA-0BC0-4EE2-9D36-03DB8C29904B</t>
  </si>
  <si>
    <t>5FBAF66B-0E9D-42D3-963A-BDA3E4EDDF09</t>
  </si>
  <si>
    <t>A1879655-4957-4D52-8232-D18AADE1BF9A</t>
  </si>
  <si>
    <t>A3301220150506740001221</t>
  </si>
  <si>
    <t>天英工业园区污水支管网建设项目（一期）</t>
  </si>
  <si>
    <t>https://ggzy.hzctc.hangzhou.gov.cn/AfficheShow/Home?AfficheID=2ba8fe9e-b6aa-42cd-8da4-74e8fb757065&amp;IsInner=0&amp;IsHistory=&amp;ModuleID=22</t>
  </si>
  <si>
    <t>工总承包企业市政公用工程（新）三级企业能承担合同价在2500万元以下的市政综合工程。</t>
  </si>
  <si>
    <t>https://ggzy.hzctc.hangzhou.gov.cn/OpenBidRecord/Index?id=5FBAF66B-0E9D-42D3-963A-BDA3E4EDDF09&amp;tenderID=A1879655-4957-4D52-8232-D18AADE1BF9A&amp;ModuleID=486</t>
  </si>
  <si>
    <t>https://ggzy.hzctc.hangzhou.gov.cn/OpenBidRecord/OpenParamInfo?openRecordListID=5FBAF66B-0E9D-42D3-963A-BDA3E4EDDF09</t>
  </si>
  <si>
    <t>B1C93195-5B9F-4513-A761-D4E91CE9C2E1</t>
  </si>
  <si>
    <t>0F61790A-54C8-4F5E-B9B5-909EC959779A</t>
  </si>
  <si>
    <t>A3301060110506700001221</t>
  </si>
  <si>
    <t>荆大路周边环境整治提升工程</t>
  </si>
  <si>
    <t>https://ggzy.hzctc.hangzhou.gov.cn/OpenBidRecord/Index?id=B1C93195-5B9F-4513-A761-D4E91CE9C2E1&amp;tenderID=0F61790A-54C8-4F5E-B9B5-909EC959779A&amp;ModuleID=486</t>
  </si>
  <si>
    <t>https://ggzy.hzctc.hangzhou.gov.cn/OpenBidRecord/OpenParamInfo?openRecordListID=B1C93195-5B9F-4513-A761-D4E91CE9C2E1</t>
  </si>
  <si>
    <t>FCFA3D8C-7F79-4FD0-8196-7BB2DB0EB52C</t>
  </si>
  <si>
    <t>DCEE838A-6197-4AE0-8BE9-A6D9C7798A68</t>
  </si>
  <si>
    <t>A3301050100505952001111</t>
  </si>
  <si>
    <t>康桥单元GS1203-08地块公租房项目设计-采购-施工（EPC）总承包</t>
  </si>
  <si>
    <t>https://ggzy.hzctc.hangzhou.gov.cn/OpenBidRecord/Index?id=FCFA3D8C-7F79-4FD0-8196-7BB2DB0EB52C&amp;tenderID=DCEE838A-6197-4AE0-8BE9-A6D9C7798A68&amp;ModuleID=486</t>
  </si>
  <si>
    <t>2023/6/6 9:30</t>
  </si>
  <si>
    <t>https://ggzy.hzctc.hangzhou.gov.cn/OpenBidRecord/OpenParamInfo?openRecordListID=FCFA3D8C-7F79-4FD0-8196-7BB2DB0EB52C</t>
  </si>
  <si>
    <t>C9C9A50E-B34B-4897-80B3-CD987F3FD7D5</t>
  </si>
  <si>
    <t>4E3AF37B-1C3F-4DBD-9EFA-911C475EBDFF</t>
  </si>
  <si>
    <t>A3301100140506787001211</t>
  </si>
  <si>
    <t>浙(2018)余杭区不动产权第0109314号等装饰装修项目监理</t>
  </si>
  <si>
    <t>https://ggzy.hzctc.hangzhou.gov.cn/OpenBidRecord/Index?id=C9C9A50E-B34B-4897-80B3-CD987F3FD7D5&amp;tenderID=4E3AF37B-1C3F-4DBD-9EFA-911C475EBDFF&amp;ModuleID=486</t>
  </si>
  <si>
    <t>https://ggzy.hzctc.hangzhou.gov.cn/OpenBidRecord/OpenParamInfo?openRecordListID=C9C9A50E-B34B-4897-80B3-CD987F3FD7D5</t>
  </si>
  <si>
    <t>0E3471E5-AD34-42F1-A9A1-6D107040A08D</t>
  </si>
  <si>
    <t>ECE3AE98-3E8F-4290-866B-9DAEB2F2F55A</t>
  </si>
  <si>
    <t>A3301300180506780001211</t>
  </si>
  <si>
    <t>钱塘区下沙街道学林铭城和新沙家园小区空置房维修工程</t>
  </si>
  <si>
    <t>https://ggzy.hzctc.hangzhou.gov.cn/OpenBidRecord/Index?id=0E3471E5-AD34-42F1-A9A1-6D107040A08D&amp;tenderID=ECE3AE98-3E8F-4290-866B-9DAEB2F2F55A&amp;ModuleID=486</t>
  </si>
  <si>
    <t>https://ggzy.hzctc.hangzhou.gov.cn/OpenBidRecord/OpenParamInfo?openRecordListID=0E3471E5-AD34-42F1-A9A1-6D107040A08D</t>
  </si>
  <si>
    <t>https://ggzy.hzctc.hangzhou.gov.cn/AfficheShow/Home?AfficheID=81a7874f-7948-4a8b-babe-b34f9b0b73a4&amp;IsInner=0&amp;IsHistory=0&amp;ModuleID=28</t>
  </si>
  <si>
    <t>7D838463-346E-46ED-92F7-7A503A1F0D5E</t>
  </si>
  <si>
    <t>B5BBC804-F127-49F0-8DED-3D02EDE7D6E6</t>
  </si>
  <si>
    <t>A3301300180506727001221</t>
  </si>
  <si>
    <t>杭政工出[2021]59号地块工业厂房（标准厂房）工程冷热水供能及蒸汽供能</t>
  </si>
  <si>
    <t>https://ggzy.hzctc.hangzhou.gov.cn/OpenBidRecord/Index?id=7D838463-346E-46ED-92F7-7A503A1F0D5E&amp;tenderID=B5BBC804-F127-49F0-8DED-3D02EDE7D6E6&amp;ModuleID=486</t>
  </si>
  <si>
    <t>https://ggzy.hzctc.hangzhou.gov.cn/OpenBidRecord/OpenParamInfo?openRecordListID=7D838463-346E-46ED-92F7-7A503A1F0D5E</t>
  </si>
  <si>
    <t>17141944-4ABE-4DE1-BECB-CB1CE3468C2C</t>
  </si>
  <si>
    <t>5714A8C6-685A-4323-A725-2EC5748DCE74</t>
  </si>
  <si>
    <t>A3301100140506651001211</t>
  </si>
  <si>
    <t>浙(2018)余杭区不动产权第0109314号等装饰装修项目</t>
  </si>
  <si>
    <t>https://ggzy.hzctc.hangzhou.gov.cn/OpenBidRecord/Index?id=17141944-4ABE-4DE1-BECB-CB1CE3468C2C&amp;tenderID=5714A8C6-685A-4323-A725-2EC5748DCE74&amp;ModuleID=486</t>
  </si>
  <si>
    <t>https://ggzy.hzctc.hangzhou.gov.cn/OpenBidRecord/OpenParamInfo?openRecordListID=17141944-4ABE-4DE1-BECB-CB1CE3468C2C</t>
  </si>
  <si>
    <t>10F5BA07-1A4F-442B-8515-CC49078685C6</t>
  </si>
  <si>
    <t>e9a1ab65-d7dc-4748-892d-b66114f5c57c</t>
  </si>
  <si>
    <t>A3301220150280041001231</t>
  </si>
  <si>
    <t>凤川街道Y733钟家山至桃岭提升改造工程</t>
  </si>
  <si>
    <t>https://ggzy.hzctc.hangzhou.gov.cn/AfficheShow/Home?AfficheID=5b4da7b5-91c1-4abe-bd18-16d2fee2ffdb&amp;IsInner=0&amp;IsHistory=&amp;ModuleID=22</t>
  </si>
  <si>
    <t>https://ggzy.hzctc.hangzhou.gov.cn/OpenBidRecord/Index?id=10F5BA07-1A4F-442B-8515-CC49078685C6&amp;tenderID=e9a1ab65-d7dc-4748-892d-b66114f5c57c&amp;ModuleID=486</t>
  </si>
  <si>
    <t>2023/6/7 10:00</t>
  </si>
  <si>
    <t>调整系数：0.94，0.95，0.96
K:0.4,0.45,0.5
i:2.5，3，3.5</t>
  </si>
  <si>
    <t>D6689890-0378-4939-A743-88D70165DE76</t>
  </si>
  <si>
    <t>31BA33D5-9D79-4C6A-91F6-2E1FDECEC446</t>
  </si>
  <si>
    <t>A3301110200506800001211</t>
  </si>
  <si>
    <t>木材市场地块公租房设计</t>
  </si>
  <si>
    <t>https://ggzy.hzctc.hangzhou.gov.cn/AfficheShow/Home?AfficheID=b3f4e303-1785-4586-84f7-458b9cb68b1d&amp;IsInner=0&amp;IsHistory=&amp;ModuleID=22</t>
  </si>
  <si>
    <t>具备 设计专业类 建筑行业 甲级 或者具备 设计综合类 甲级 或者具备 设计专业类 建筑行业 建筑工程 甲级</t>
  </si>
  <si>
    <t>拟派项目负责人具有一级注册建筑师资格，注册在投标人单位； &amp;lt;br&amp;gt;招标规模：地块开发建设总建筑面积约7.85万平方米，地上层数大于20层，详见招标公告。</t>
  </si>
  <si>
    <t>https://ggzy.hzctc.hangzhou.gov.cn/OpenBidRecord/Index?id=D6689890-0378-4939-A743-88D70165DE76&amp;tenderID=31BA33D5-9D79-4C6A-91F6-2E1FDECEC446&amp;ModuleID=486</t>
  </si>
  <si>
    <t>2023/6/7 13:30</t>
  </si>
  <si>
    <t>https://ggzy.hzctc.hangzhou.gov.cn/AfficheShow/Home?AfficheID=8d7d71f5-3317-4c0c-bb5e-4ff487f00030&amp;IsInner=0&amp;IsHistory=0&amp;ModuleID=28</t>
  </si>
  <si>
    <t>51E36C64-C27D-4A1B-8AA3-41D1FCD30DF6</t>
  </si>
  <si>
    <t>FBAA2E8F-56E1-4E51-B71B-84B75734F308</t>
  </si>
  <si>
    <t>A3301090130506656001211</t>
  </si>
  <si>
    <t>增材制造产业园（三维视觉专用设备制造产业基地）项目方案设计、初步设计</t>
  </si>
  <si>
    <t>https://ggzy.hzctc.hangzhou.gov.cn/OpenBidRecord/Index?id=51E36C64-C27D-4A1B-8AA3-41D1FCD30DF6&amp;tenderID=FBAA2E8F-56E1-4E51-B71B-84B75734F308&amp;ModuleID=486</t>
  </si>
  <si>
    <t>2023/6/7 14:00</t>
  </si>
  <si>
    <t>https://ggzy.hzctc.hangzhou.gov.cn/AfficheShow/Home?AfficheID=0ae73e8e-aa03-4711-9ca3-eb954a090a17&amp;IsInner=0&amp;IsHistory=0&amp;ModuleID=28</t>
  </si>
  <si>
    <t>19B6838A-B65D-40EC-9518-ACB589E3A4EF</t>
  </si>
  <si>
    <t>2BA5BCE5-0BB0-44C9-A4B6-0F4740EF75D6</t>
  </si>
  <si>
    <t>A3301300180506783001211</t>
  </si>
  <si>
    <t>江东二路南侧市级公租房项目设计</t>
  </si>
  <si>
    <t>https://ggzy.hzctc.hangzhou.gov.cn/OpenBidRecord/Index?id=19B6838A-B65D-40EC-9518-ACB589E3A4EF&amp;tenderID=2BA5BCE5-0BB0-44C9-A4B6-0F4740EF75D6&amp;ModuleID=486</t>
  </si>
  <si>
    <t>98CB7CAE-EF42-49FE-85C1-4AC97AE3AE74</t>
  </si>
  <si>
    <t>6e8195d6-b96b-4899-aae0-b29436fcb766</t>
  </si>
  <si>
    <t>A3301270160980031001251</t>
  </si>
  <si>
    <t>淳安县武强溪流域综合治理工程（二期）补充设计一标段</t>
  </si>
  <si>
    <t>https://ggzy.hzctc.hangzhou.gov.cn/AfficheShow/Home?AfficheID=21dd33e4-fdf1-4d3c-8d1f-bfb55f2260c6&amp;IsInner=0&amp;IsHistory=&amp;ModuleID=22</t>
  </si>
  <si>
    <t>https://ggzy.hzctc.hangzhou.gov.cn/OpenBidRecord/Index?id=98CB7CAE-EF42-49FE-85C1-4AC97AE3AE74&amp;tenderID=6e8195d6-b96b-4899-aae0-b29436fcb766&amp;ModuleID=486</t>
  </si>
  <si>
    <t>2023/6/7 8:45</t>
  </si>
  <si>
    <t>30ABE920-6AE0-45AA-AB41-26B79C7782E4</t>
  </si>
  <si>
    <t>3F87091D-91D4-4A2E-B6F5-EBB4201B3A4E</t>
  </si>
  <si>
    <t>A3301850210506744001211</t>
  </si>
  <si>
    <t>青柯便民服务中心建设项目</t>
  </si>
  <si>
    <t>https://ggzy.hzctc.hangzhou.gov.cn/AfficheShow/Home?AfficheID=47ff68e3-4e25-4388-ae71-b90f01cc9e71&amp;IsInner=0&amp;IsHistory=&amp;ModuleID=22</t>
  </si>
  <si>
    <t>https://ggzy.hzctc.hangzhou.gov.cn/OpenBidRecord/Index?id=30ABE920-6AE0-45AA-AB41-26B79C7782E4&amp;tenderID=3F87091D-91D4-4A2E-B6F5-EBB4201B3A4E&amp;ModuleID=486</t>
  </si>
  <si>
    <t>2023/6/7 9:00</t>
  </si>
  <si>
    <t>https://ggzy.hzctc.hangzhou.gov.cn/OpenBidRecord/OpenParamInfo?openRecordListID=30ABE920-6AE0-45AA-AB41-26B79C7782E4</t>
  </si>
  <si>
    <t>32B86F61-A21E-4328-9174-3F84B28F89F3</t>
  </si>
  <si>
    <t>84D6D907-2C1F-4D7A-BA1A-48B22F99B844</t>
  </si>
  <si>
    <t>A3301850210506795001221</t>
  </si>
  <si>
    <t>昌化镇东塔街道路建设项目</t>
  </si>
  <si>
    <t>https://ggzy.hzctc.hangzhou.gov.cn/AfficheShow/Home?AfficheID=6d8646bf-f663-4595-9eca-629077c44e4d&amp;IsInner=0&amp;IsHistory=&amp;ModuleID=22</t>
  </si>
  <si>
    <t>https://ggzy.hzctc.hangzhou.gov.cn/OpenBidRecord/Index?id=32B86F61-A21E-4328-9174-3F84B28F89F3&amp;tenderID=84D6D907-2C1F-4D7A-BA1A-48B22F99B844&amp;ModuleID=486</t>
  </si>
  <si>
    <t>https://ggzy.hzctc.hangzhou.gov.cn/OpenBidRecord/OpenParamInfo?openRecordListID=32B86F61-A21E-4328-9174-3F84B28F89F3</t>
  </si>
  <si>
    <t>2F3FE612-5F86-43D9-B626-25C5A761DFAF</t>
  </si>
  <si>
    <t>5E6518AA-56F0-46CD-9D41-138839A66B13</t>
  </si>
  <si>
    <t>A3301060110506708001211</t>
  </si>
  <si>
    <t>杭政储出【2022】97号地块商业商务用房项目施工</t>
  </si>
  <si>
    <t>https://ggzy.hzctc.hangzhou.gov.cn/OpenBidRecord/Index?id=2F3FE612-5F86-43D9-B626-25C5A761DFAF&amp;tenderID=5E6518AA-56F0-46CD-9D41-138839A66B13&amp;ModuleID=486</t>
  </si>
  <si>
    <t>https://ggzy.hzctc.hangzhou.gov.cn/OpenBidRecord/OpenParamInfo?openRecordListID=2F3FE612-5F86-43D9-B626-25C5A761DFAF</t>
  </si>
  <si>
    <t>https://ggzy.hzctc.hangzhou.gov.cn/AfficheShow/Home?AfficheID=1644fc63-b2b3-414b-8816-1fe69ac012c4&amp;IsInner=0&amp;IsHistory=0&amp;ModuleID=28</t>
  </si>
  <si>
    <t>F56E42F5-E9CC-43FB-BB01-73CD54303D13</t>
  </si>
  <si>
    <t>89F34515-AA71-4CB9-B6FB-3AD715ED021A</t>
  </si>
  <si>
    <t>A3301060110506719001221</t>
  </si>
  <si>
    <t>周三路（科海路-横南路）提升改造工程</t>
  </si>
  <si>
    <t>https://ggzy.hzctc.hangzhou.gov.cn/OpenBidRecord/Index?id=F56E42F5-E9CC-43FB-BB01-73CD54303D13&amp;tenderID=89F34515-AA71-4CB9-B6FB-3AD715ED021A&amp;ModuleID=486</t>
  </si>
  <si>
    <t>https://ggzy.hzctc.hangzhou.gov.cn/OpenBidRecord/OpenParamInfo?openRecordListID=F56E42F5-E9CC-43FB-BB01-73CD54303D13</t>
  </si>
  <si>
    <t>3F915E48-21EA-4849-B23E-E4DA83F60D31</t>
  </si>
  <si>
    <t>D0716888-1D83-4249-8726-59D0F5189ED5</t>
  </si>
  <si>
    <t>A3301060110506763001221</t>
  </si>
  <si>
    <t>之江二号污水泵站工程</t>
  </si>
  <si>
    <t>https://ggzy.hzctc.hangzhou.gov.cn/OpenBidRecord/Index?id=3F915E48-21EA-4849-B23E-E4DA83F60D31&amp;tenderID=D0716888-1D83-4249-8726-59D0F5189ED5&amp;ModuleID=486</t>
  </si>
  <si>
    <t>https://ggzy.hzctc.hangzhou.gov.cn/OpenBidRecord/OpenParamInfo?openRecordListID=3F915E48-21EA-4849-B23E-E4DA83F60D31</t>
  </si>
  <si>
    <t>22A6B978-BC5A-4A67-9131-7E55C49D2A86</t>
  </si>
  <si>
    <t>6E4AC4C6-578B-448E-80B6-8947E05FE5DE</t>
  </si>
  <si>
    <t>A3301090130506757001211</t>
  </si>
  <si>
    <t>浦阳单元XSLP0704-36地块新建公租房项目监理</t>
  </si>
  <si>
    <t>https://ggzy.hzctc.hangzhou.gov.cn/OpenBidRecord/Index?id=22A6B978-BC5A-4A67-9131-7E55C49D2A86&amp;tenderID=6E4AC4C6-578B-448E-80B6-8947E05FE5DE&amp;ModuleID=486</t>
  </si>
  <si>
    <t>https://ggzy.hzctc.hangzhou.gov.cn/OpenBidRecord/OpenParamInfo?openRecordListID=22A6B978-BC5A-4A67-9131-7E55C49D2A86</t>
  </si>
  <si>
    <t>224BB24E-DE8D-49C5-811C-98E606D7AF97</t>
  </si>
  <si>
    <t>F96C5C10-3E3D-4CC6-B563-474E12ECBCF9</t>
  </si>
  <si>
    <t>A3301110200506198001212</t>
  </si>
  <si>
    <t>富政工出（2022）20号新建高端金属品制造基地全过程工程咨询项目</t>
  </si>
  <si>
    <t>https://ggzy.hzctc.hangzhou.gov.cn/AfficheShow/Home?AfficheID=09ed902f-5068-48ad-8d16-4e0df12620f0&amp;IsInner=0&amp;IsHistory=&amp;ModuleID=22</t>
  </si>
  <si>
    <t>同时具备 勘察综合类 甲级、设计综合类 甲级、综合 或者同时具备 设计专业类 建筑行业 甲级、勘察专业类 岩土工程 甲级、房屋建筑工程 甲级 或者同时具备 勘察专业类 岩土工程 岩土工程勘察 甲级、设计专业类 建筑行业 建筑工程 甲级</t>
  </si>
  <si>
    <t>投标人须具有以下合法有效的资质（详见招标公告） &amp;lt;br&amp;gt;工程设计：企业具有设计专业类建筑行业建筑工程甲级或设计专业类建筑行业甲级或设计综合类甲级。工程监理：企业具有房建工程监理甲级及以上资质或工程监理综合资质。工程勘察：企业具备勘察专业类岩土工程岩土工程勘察甲级或勘察专业类岩土工程甲级或勘察综合类甲级。拟派项目负责人具有一级注册建筑师或国家注册监理工程师（房建工程专业）或国家一级注册造价师（土建）及工程类或工程经济类高级及以上职称资格</t>
  </si>
  <si>
    <t>https://ggzy.hzctc.hangzhou.gov.cn/OpenBidRecord/Index?id=224BB24E-DE8D-49C5-811C-98E606D7AF97&amp;tenderID=F96C5C10-3E3D-4CC6-B563-474E12ECBCF9&amp;ModuleID=486</t>
  </si>
  <si>
    <t>https://ggzy.hzctc.hangzhou.gov.cn/AfficheShow/Home?AfficheID=14fab0e3-88c1-4fd5-8444-0e52f765247a&amp;IsInner=0&amp;IsHistory=0&amp;ModuleID=28</t>
  </si>
  <si>
    <t>9C3DA7FC-49E4-45B7-AAAC-79E3005BDF55</t>
  </si>
  <si>
    <t>69545343-B816-494C-B2D2-6FE7F3F83D77</t>
  </si>
  <si>
    <t>A3301100140506810001211</t>
  </si>
  <si>
    <t>浙江交通职业技术学院高层学生公寓楼建设工程</t>
  </si>
  <si>
    <t>https://ggzy.hzctc.hangzhou.gov.cn/AfficheShow/Home?AfficheID=2588c6ca-cbfc-4475-8c5b-7d11af6f3258&amp;IsInner=0&amp;IsHistory=&amp;ModuleID=22</t>
  </si>
  <si>
    <t>https://ggzy.hzctc.hangzhou.gov.cn/OpenBidRecord/Index?id=9C3DA7FC-49E4-45B7-AAAC-79E3005BDF55&amp;tenderID=69545343-B816-494C-B2D2-6FE7F3F83D77&amp;ModuleID=486</t>
  </si>
  <si>
    <t>2023/6/7 9:30</t>
  </si>
  <si>
    <t>https://ggzy.hzctc.hangzhou.gov.cn/OpenBidRecord/OpenParamInfo?openRecordListID=9C3DA7FC-49E4-45B7-AAAC-79E3005BDF55</t>
  </si>
  <si>
    <t>https://ggzy.hzctc.hangzhou.gov.cn/AfficheShow/Home?AfficheID=d0d58c9b-0f8e-412e-a355-13ea896c28a2&amp;IsInner=0&amp;IsHistory=0&amp;ModuleID=28</t>
  </si>
  <si>
    <t>2D17DFC5-8793-474E-BF4E-318D13E1D6FA</t>
  </si>
  <si>
    <t>7FD72A20-33FE-4E1D-A7EE-754565464046</t>
  </si>
  <si>
    <t>A3301050100505988001212</t>
  </si>
  <si>
    <t>拱宸桥街道运河沿岸未来社区设计-采购-施工（EPC）总承包</t>
  </si>
  <si>
    <t>https://ggzy.hzctc.hangzhou.gov.cn/OpenBidRecord/Index?id=2D17DFC5-8793-474E-BF4E-318D13E1D6FA&amp;tenderID=7FD72A20-33FE-4E1D-A7EE-754565464046&amp;ModuleID=486</t>
  </si>
  <si>
    <t>BA8EA706-E6D5-471D-90C8-D1D13FA12841</t>
  </si>
  <si>
    <t>54BE6E2F-23A8-4862-A719-6907AA586B70</t>
  </si>
  <si>
    <t>A3301100140506807001211</t>
  </si>
  <si>
    <t>区老年活动中心及婴幼儿指导中心（“一老一小”）建设项目设计</t>
  </si>
  <si>
    <t>https://ggzy.hzctc.hangzhou.gov.cn/OpenBidRecord/Index?id=BA8EA706-E6D5-471D-90C8-D1D13FA12841&amp;tenderID=54BE6E2F-23A8-4862-A719-6907AA586B70&amp;ModuleID=486</t>
  </si>
  <si>
    <t>https://ggzy.hzctc.hangzhou.gov.cn/AfficheShow/Home?AfficheID=da71c265-5a85-425c-b076-e69e19629500&amp;IsInner=0&amp;IsHistory=0&amp;ModuleID=28</t>
  </si>
  <si>
    <t>F40D345A-4C49-4F9A-8953-0A894C8EB6F9</t>
  </si>
  <si>
    <t>94BDCBEE-B38E-4F7E-BD82-2437BAE594FB</t>
  </si>
  <si>
    <t>A3301270160506746001291</t>
  </si>
  <si>
    <t>淳政工出【2023】5号大柘坞B14地块标准厂房建设工程设计</t>
  </si>
  <si>
    <t>https://ggzy.hzctc.hangzhou.gov.cn/AfficheShow/Home?AfficheID=8155155c-2704-4187-9c6f-e4ea96710ecf&amp;IsInner=0&amp;IsHistory=&amp;ModuleID=22</t>
  </si>
  <si>
    <t>https://ggzy.hzctc.hangzhou.gov.cn/OpenBidRecord/Index?id=F40D345A-4C49-4F9A-8953-0A894C8EB6F9&amp;tenderID=94BDCBEE-B38E-4F7E-BD82-2437BAE594FB&amp;ModuleID=486</t>
  </si>
  <si>
    <t>https://ggzy.hzctc.hangzhou.gov.cn/AfficheShow/Home?AfficheID=06e2fae0-78a6-4897-928d-3883273d9825&amp;IsInner=0&amp;IsHistory=0&amp;ModuleID=28</t>
  </si>
  <si>
    <t>AA6AF288-2BCE-46FD-9E7C-E98565E3C2D9</t>
  </si>
  <si>
    <t>2E294BBC-B67E-4516-9B56-A3ABEF9F3128</t>
  </si>
  <si>
    <t>A3301100140506737001211</t>
  </si>
  <si>
    <t>仁和广场地下综合体监理</t>
  </si>
  <si>
    <t>https://ggzy.hzctc.hangzhou.gov.cn/OpenBidRecord/Index?id=AA6AF288-2BCE-46FD-9E7C-E98565E3C2D9&amp;tenderID=2E294BBC-B67E-4516-9B56-A3ABEF9F3128&amp;ModuleID=486</t>
  </si>
  <si>
    <t>https://ggzy.hzctc.hangzhou.gov.cn/OpenBidRecord/OpenParamInfo?openRecordListID=AA6AF288-2BCE-46FD-9E7C-E98565E3C2D9</t>
  </si>
  <si>
    <t>727E2971-F331-49D0-B4C8-CFC10C485364</t>
  </si>
  <si>
    <t>87EAF6D8-C343-492B-ACD8-F884F728ABBF</t>
  </si>
  <si>
    <t>A3301010060506574001221</t>
  </si>
  <si>
    <t>新运河景观带（独城路-焦北路）</t>
  </si>
  <si>
    <t>https://ggzy.hzctc.hangzhou.gov.cn/OpenBidRecord/Index?id=727E2971-F331-49D0-B4C8-CFC10C485364&amp;tenderID=87EAF6D8-C343-492B-ACD8-F884F728ABBF&amp;ModuleID=486</t>
  </si>
  <si>
    <t>https://ggzy.hzctc.hangzhou.gov.cn/OpenBidRecord/OpenParamInfo?openRecordListID=727E2971-F331-49D0-B4C8-CFC10C485364</t>
  </si>
  <si>
    <t>A27A3BE2-25E8-418B-87CD-18C8A030A266</t>
  </si>
  <si>
    <t>98810055-1d3f-4bfd-add3-6138d7db868c</t>
  </si>
  <si>
    <t>A3301220150980027001251</t>
  </si>
  <si>
    <t>桐庐县富春江干堤加固二期工程标准化建设项目</t>
  </si>
  <si>
    <t>https://ggzy.hzctc.hangzhou.gov.cn/AfficheShow/Home?AfficheID=8c69a696-6d34-4dba-927c-f3b6fefcfea5&amp;IsInner=0&amp;IsHistory=&amp;ModuleID=22</t>
  </si>
  <si>
    <t>具备 专业承包企业电子与智能化工程(新) 二级</t>
  </si>
  <si>
    <t>https://ggzy.hzctc.hangzhou.gov.cn/OpenBidRecord/Index?id=A27A3BE2-25E8-418B-87CD-18C8A030A266&amp;tenderID=98810055-1d3f-4bfd-add3-6138d7db868c&amp;ModuleID=486</t>
  </si>
  <si>
    <t>2023/6/8 10:00</t>
  </si>
  <si>
    <t>ACEF8DDF-7E95-41BD-975A-11844666828F</t>
  </si>
  <si>
    <t>EC2F2A1C-D2D8-4948-9C5D-0D40C1A7F816</t>
  </si>
  <si>
    <t>A3301100140506540001211</t>
  </si>
  <si>
    <t>黄湖公交停保TOD综合开发项目设计</t>
  </si>
  <si>
    <t>https://ggzy.hzctc.hangzhou.gov.cn/OpenBidRecord/Index?id=ACEF8DDF-7E95-41BD-975A-11844666828F&amp;tenderID=EC2F2A1C-D2D8-4948-9C5D-0D40C1A7F816&amp;ModuleID=486</t>
  </si>
  <si>
    <t>2023/6/8 13:30</t>
  </si>
  <si>
    <t>41B9DB2A-B07E-4B9C-A01D-B5D7A038A914</t>
  </si>
  <si>
    <t>D7FCAB52-179F-47AA-A0F2-CE7F757DBC8B</t>
  </si>
  <si>
    <t>A3301090130506655001211</t>
  </si>
  <si>
    <t>物联网产业园（芯片封测、制造基地）项目方案设计、初步设计</t>
  </si>
  <si>
    <t>https://ggzy.hzctc.hangzhou.gov.cn/OpenBidRecord/Index?id=41B9DB2A-B07E-4B9C-A01D-B5D7A038A914&amp;tenderID=D7FCAB52-179F-47AA-A0F2-CE7F757DBC8B&amp;ModuleID=486</t>
  </si>
  <si>
    <t>2023/6/8 14:00</t>
  </si>
  <si>
    <t>https://ggzy.hzctc.hangzhou.gov.cn/AfficheShow/Home?AfficheID=5e5b4ba9-b5a7-415f-960d-70b7c10bfb89&amp;IsInner=0&amp;IsHistory=0&amp;ModuleID=28</t>
  </si>
  <si>
    <t>CB00B407-C948-42FB-B8C7-DE3D6BB5631D</t>
  </si>
  <si>
    <t>FC3AD7C4-03B9-41C3-A2E0-19ED72A988E9</t>
  </si>
  <si>
    <t>A3301270160506765001221</t>
  </si>
  <si>
    <t>淳安县湖山公墓2023新区扩建工程</t>
  </si>
  <si>
    <t>https://ggzy.hzctc.hangzhou.gov.cn/AfficheShow/Home?AfficheID=34695f0c-7744-48de-9b99-ba193000205e&amp;IsInner=0&amp;IsHistory=&amp;ModuleID=22</t>
  </si>
  <si>
    <t>https://ggzy.hzctc.hangzhou.gov.cn/OpenBidRecord/Index?id=CB00B407-C948-42FB-B8C7-DE3D6BB5631D&amp;tenderID=FC3AD7C4-03B9-41C3-A2E0-19ED72A988E9&amp;ModuleID=486</t>
  </si>
  <si>
    <t>2023/6/8 8:45</t>
  </si>
  <si>
    <t>https://ggzy.hzctc.hangzhou.gov.cn/OpenBidRecord/OpenParamInfo?openRecordListID=CB00B407-C948-42FB-B8C7-DE3D6BB5631D</t>
  </si>
  <si>
    <t>6C66A416-39B5-4F97-A9F3-88AA5EFD6ACF</t>
  </si>
  <si>
    <t>A9AEB3CA-2B58-4C00-9E41-F5A48DEF09E2</t>
  </si>
  <si>
    <t>A3301060110506760001221</t>
  </si>
  <si>
    <t>建筑景观风貌提升工程</t>
  </si>
  <si>
    <t>https://ggzy.hzctc.hangzhou.gov.cn/OpenBidRecord/Index?id=6C66A416-39B5-4F97-A9F3-88AA5EFD6ACF&amp;tenderID=A9AEB3CA-2B58-4C00-9E41-F5A48DEF09E2&amp;ModuleID=486</t>
  </si>
  <si>
    <t>2023/6/8 9:00</t>
  </si>
  <si>
    <t>https://ggzy.hzctc.hangzhou.gov.cn/OpenBidRecord/OpenParamInfo?openRecordListID=6C66A416-39B5-4F97-A9F3-88AA5EFD6ACF</t>
  </si>
  <si>
    <t>7C6618FA-773F-4916-8FC9-5A54119AFAFA</t>
  </si>
  <si>
    <t>45911813-73C6-42F5-9A16-A4043A20B202</t>
  </si>
  <si>
    <t>A3301060110506713001221</t>
  </si>
  <si>
    <t>象山沿山南渠（320国道-望江山路）河道整治工程</t>
  </si>
  <si>
    <t>https://ggzy.hzctc.hangzhou.gov.cn/OpenBidRecord/Index?id=7C6618FA-773F-4916-8FC9-5A54119AFAFA&amp;tenderID=45911813-73C6-42F5-9A16-A4043A20B202&amp;ModuleID=486</t>
  </si>
  <si>
    <t>https://ggzy.hzctc.hangzhou.gov.cn/OpenBidRecord/OpenParamInfo?openRecordListID=7C6618FA-773F-4916-8FC9-5A54119AFAFA</t>
  </si>
  <si>
    <t>768F0041-8614-44C2-B9EB-1561C1581A24</t>
  </si>
  <si>
    <t>1846AC73-3019-4D13-BF48-94EB11A07A95</t>
  </si>
  <si>
    <t>A3301100140506690001221</t>
  </si>
  <si>
    <t>钱江经济开发区姚家埭港支路（獐山路-杭宁高速）</t>
  </si>
  <si>
    <t>https://ggzy.hzctc.hangzhou.gov.cn/AfficheShow/Home?AfficheID=133ee1a9-7e48-4061-a3b1-7e4ccf7b3d7c&amp;IsInner=0&amp;IsHistory=&amp;ModuleID=22</t>
  </si>
  <si>
    <t>https://ggzy.hzctc.hangzhou.gov.cn/OpenBidRecord/Index?id=768F0041-8614-44C2-B9EB-1561C1581A24&amp;tenderID=1846AC73-3019-4D13-BF48-94EB11A07A95&amp;ModuleID=486</t>
  </si>
  <si>
    <t>2023/6/8 9:30</t>
  </si>
  <si>
    <t>https://ggzy.hzctc.hangzhou.gov.cn/OpenBidRecord/OpenParamInfo?openRecordListID=768F0041-8614-44C2-B9EB-1561C1581A24</t>
  </si>
  <si>
    <t>https://ggzy.hzctc.hangzhou.gov.cn/AfficheShow/Home?AfficheID=4211e6cc-0ee3-4a01-b869-1bfb76dcd7f7&amp;IsInner=0&amp;IsHistory=0&amp;ModuleID=28</t>
  </si>
  <si>
    <t>92A85407-A262-494E-A42D-79AD4160CE45</t>
  </si>
  <si>
    <t>48E7A216-AD9E-4741-9074-CD715AFB0752</t>
  </si>
  <si>
    <t>A3301100140505839001212</t>
  </si>
  <si>
    <t>余政工出[2022]17号年产10万套智能充电站、5万套智能换电柜项目</t>
  </si>
  <si>
    <t>https://ggzy.hzctc.hangzhou.gov.cn/OpenBidRecord/Index?id=92A85407-A262-494E-A42D-79AD4160CE45&amp;tenderID=48E7A216-AD9E-4741-9074-CD715AFB0752&amp;ModuleID=486</t>
  </si>
  <si>
    <t>https://ggzy.hzctc.hangzhou.gov.cn/OpenBidRecord/OpenParamInfo?openRecordListID=92A85407-A262-494E-A42D-79AD4160CE45</t>
  </si>
  <si>
    <t>5D23AC53-45D0-4196-B5EB-944590B229CB</t>
  </si>
  <si>
    <t>F87841EE-EE89-438E-BA71-E6C8E43AE6AB</t>
  </si>
  <si>
    <t>A3301100140506674001221</t>
  </si>
  <si>
    <t>花园夏家桥区块未来乡村提升改造项目监理</t>
  </si>
  <si>
    <t>https://ggzy.hzctc.hangzhou.gov.cn/OpenBidRecord/Index?id=5D23AC53-45D0-4196-B5EB-944590B229CB&amp;tenderID=F87841EE-EE89-438E-BA71-E6C8E43AE6AB&amp;ModuleID=486</t>
  </si>
  <si>
    <t>https://ggzy.hzctc.hangzhou.gov.cn/OpenBidRecord/OpenParamInfo?openRecordListID=5D23AC53-45D0-4196-B5EB-944590B229CB</t>
  </si>
  <si>
    <t>3A51367A-65A6-4260-9E31-3E89784D7428</t>
  </si>
  <si>
    <t>B6C9244F-1542-450F-9629-DEDFA7598C64</t>
  </si>
  <si>
    <t>A3301131280506628001221</t>
  </si>
  <si>
    <t>崇贤新城崇贤村安置房配套道路工程</t>
  </si>
  <si>
    <t>https://ggzy.hzctc.hangzhou.gov.cn/OpenBidRecord/Index?id=3A51367A-65A6-4260-9E31-3E89784D7428&amp;tenderID=B6C9244F-1542-450F-9629-DEDFA7598C64&amp;ModuleID=486</t>
  </si>
  <si>
    <t>https://ggzy.hzctc.hangzhou.gov.cn/OpenBidRecord/OpenParamInfo?openRecordListID=3A51367A-65A6-4260-9E31-3E89784D7428</t>
  </si>
  <si>
    <t>1DEF5D53-7264-433D-825F-DE746BD3068C</t>
  </si>
  <si>
    <t>12BFC475-B209-4304-8CD3-CAF2ADA1A5C6</t>
  </si>
  <si>
    <t>A3301050100506806001221</t>
  </si>
  <si>
    <t>西塘路（新市街-南应家河北侧）道路工程</t>
  </si>
  <si>
    <t>https://ggzy.hzctc.hangzhou.gov.cn/OpenBidRecord/Index?id=1DEF5D53-7264-433D-825F-DE746BD3068C&amp;tenderID=12BFC475-B209-4304-8CD3-CAF2ADA1A5C6&amp;ModuleID=486</t>
  </si>
  <si>
    <t>https://ggzy.hzctc.hangzhou.gov.cn/OpenBidRecord/OpenParamInfo?openRecordListID=1DEF5D53-7264-433D-825F-DE746BD3068C</t>
  </si>
  <si>
    <t>5841D09D-8A06-4824-B21D-465FEA0A54E3</t>
  </si>
  <si>
    <t>9B4A9D84-354D-4CC7-828F-6605A829DFDA</t>
  </si>
  <si>
    <t>A3301850210506768001211</t>
  </si>
  <si>
    <t>玲珑老工业区腾笼换鸟产业园工程全过程咨询项目</t>
  </si>
  <si>
    <t>https://ggzy.hzctc.hangzhou.gov.cn/AfficheShow/Home?AfficheID=01f2764c-d1b2-4e8d-92d8-2ea5f236d4d1&amp;IsInner=0&amp;IsHistory=&amp;ModuleID=22</t>
  </si>
  <si>
    <t>https://ggzy.hzctc.hangzhou.gov.cn/OpenBidRecord/Index?id=5841D09D-8A06-4824-B21D-465FEA0A54E3&amp;tenderID=9B4A9D84-354D-4CC7-828F-6605A829DFDA&amp;ModuleID=486</t>
  </si>
  <si>
    <t>2023/6/9 13:00</t>
  </si>
  <si>
    <t>C0E1DBFD-419F-409B-8E61-46FE6FFB4739</t>
  </si>
  <si>
    <t>9964A720-CF06-476B-9563-B5E5DC870B16</t>
  </si>
  <si>
    <t>A3301100140505876001212</t>
  </si>
  <si>
    <t>余杭街道凤兴一区、凤凰家园、嘉元广场老旧小区综合改造提升项目设计</t>
  </si>
  <si>
    <t>https://ggzy.hzctc.hangzhou.gov.cn/OpenBidRecord/Index?id=C0E1DBFD-419F-409B-8E61-46FE6FFB4739&amp;tenderID=9964A720-CF06-476B-9563-B5E5DC870B16&amp;ModuleID=486</t>
  </si>
  <si>
    <t>2023/6/9 13:30</t>
  </si>
  <si>
    <t>https://ggzy.hzctc.hangzhou.gov.cn/AfficheShow/Home?AfficheID=b4b85237-fd82-481a-ab01-62b2f509921e&amp;IsInner=0&amp;IsHistory=0&amp;ModuleID=28</t>
  </si>
  <si>
    <t>92A39655-07BA-4125-9609-FAFE408A3BF6</t>
  </si>
  <si>
    <t>F116ABC5-CC97-40DA-A9CA-1E8F42FCD246</t>
  </si>
  <si>
    <t>A3301010060506762001221</t>
  </si>
  <si>
    <t>文二西路连接隧道工程勘察</t>
  </si>
  <si>
    <t>https://ggzy.hzctc.hangzhou.gov.cn/OpenBidRecord/Index?id=92A39655-07BA-4125-9609-FAFE408A3BF6&amp;tenderID=F116ABC5-CC97-40DA-A9CA-1E8F42FCD246&amp;ModuleID=486</t>
  </si>
  <si>
    <t>https://ggzy.hzctc.hangzhou.gov.cn/AfficheShow/Home?AfficheID=b9c40439-73d1-486c-b019-6ca10cc8586c&amp;IsInner=0&amp;IsHistory=0&amp;ModuleID=28</t>
  </si>
  <si>
    <t>88924452-08B3-4988-BE46-30474C41B232</t>
  </si>
  <si>
    <t>eb2bdef0-ceda-4ac2-ae71-82e375f73c1d</t>
  </si>
  <si>
    <t>A3301270160280022001231</t>
  </si>
  <si>
    <t>淳安县2023年村道公路大中修工程（富文乡富文至毛岭脚）</t>
  </si>
  <si>
    <t>https://ggzy.hzctc.hangzhou.gov.cn/AfficheShow/Home?AfficheID=aeab79fe-2adf-4d79-bb7a-d3a6d584e0e6&amp;IsInner=0&amp;IsHistory=&amp;ModuleID=22</t>
  </si>
  <si>
    <t>https://ggzy.hzctc.hangzhou.gov.cn/OpenBidRecord/Index?id=88924452-08B3-4988-BE46-30474C41B232&amp;tenderID=eb2bdef0-ceda-4ac2-ae71-82e375f73c1d&amp;ModuleID=486</t>
  </si>
  <si>
    <t>2023/6/9 8:45</t>
  </si>
  <si>
    <t>85E1FFE8-E9FF-4842-960D-58D58BF1BAAC</t>
  </si>
  <si>
    <t>8f2ea342-132f-44c5-80cc-f26ee4aebe35</t>
  </si>
  <si>
    <t>A3301220150280042001231</t>
  </si>
  <si>
    <t>Y782皇瑶线道路及两侧提升工程</t>
  </si>
  <si>
    <t>https://ggzy.hzctc.hangzhou.gov.cn/AfficheShow/Home?AfficheID=d492cd15-c15a-4004-9536-e416215dace3&amp;IsInner=0&amp;IsHistory=&amp;ModuleID=22</t>
  </si>
  <si>
    <t>/</t>
  </si>
  <si>
    <t>https://ggzy.hzctc.hangzhou.gov.cn/OpenBidRecord/Index?id=85E1FFE8-E9FF-4842-960D-58D58BF1BAAC&amp;tenderID=8f2ea342-132f-44c5-80cc-f26ee4aebe35&amp;ModuleID=486</t>
  </si>
  <si>
    <t>2023/6/9 9:00</t>
  </si>
  <si>
    <t>https://ggzy.hzctc.hangzhou.gov.cn/AfficheShow/Home?AfficheID=54c4acb4-876d-47cf-8a7c-0f1fce0bcf26&amp;IsInner=0&amp;IsHistory=0&amp;ModuleID=28</t>
  </si>
  <si>
    <t>调整系数：0.92，0.93，0.94
K:0.3,0.35,0.4
i:3，3.5，4</t>
  </si>
  <si>
    <t>BB64049B-3418-49FC-AC23-2EA1A5CE054C</t>
  </si>
  <si>
    <t>402d2296-9b3c-4686-a81d-cbda4e19513f</t>
  </si>
  <si>
    <t>A3301110200280013001231</t>
  </si>
  <si>
    <t>杭州市富阳区2023年普通国道路基路面养护工程</t>
  </si>
  <si>
    <t>https://ggzy.hzctc.hangzhou.gov.cn/AfficheShow/Home?AfficheID=01e90ad5-7a2e-48d2-94b6-64bd7f476b9d&amp;IsInner=0&amp;IsHistory=&amp;ModuleID=22</t>
  </si>
  <si>
    <t>https://ggzy.hzctc.hangzhou.gov.cn/OpenBidRecord/Index?id=BB64049B-3418-49FC-AC23-2EA1A5CE054C&amp;tenderID=402d2296-9b3c-4686-a81d-cbda4e19513f&amp;ModuleID=486</t>
  </si>
  <si>
    <t>FFF59D0E-CA3C-45D6-B29D-AB40C62C6515</t>
  </si>
  <si>
    <t>62517344-6095-4C41-B43D-09B16C82B81A</t>
  </si>
  <si>
    <t>A3301060110506821001211</t>
  </si>
  <si>
    <t>转塘单元XH1808-13a地块转塘派出所业务用房项目监理</t>
  </si>
  <si>
    <t>https://ggzy.hzctc.hangzhou.gov.cn/OpenBidRecord/Index?id=FFF59D0E-CA3C-45D6-B29D-AB40C62C6515&amp;tenderID=62517344-6095-4C41-B43D-09B16C82B81A&amp;ModuleID=486</t>
  </si>
  <si>
    <t>https://ggzy.hzctc.hangzhou.gov.cn/OpenBidRecord/OpenParamInfo?openRecordListID=FFF59D0E-CA3C-45D6-B29D-AB40C62C6515</t>
  </si>
  <si>
    <t>https://ggzy.hzctc.hangzhou.gov.cn/AfficheShow/Home?AfficheID=2b999aaa-03d9-4df7-955d-ded51a204e91&amp;IsInner=0&amp;IsHistory=0&amp;ModuleID=28</t>
  </si>
  <si>
    <t>0E325DAA-4BCE-4A3B-BD2C-61EB0EE2DDFE</t>
  </si>
  <si>
    <t>EE665FB7-6DA6-41E3-B1CF-F62F76DF1830</t>
  </si>
  <si>
    <t>A3301090130506541001211</t>
  </si>
  <si>
    <t>萧山区黄家河幼儿园（暂名）配建装修工程</t>
  </si>
  <si>
    <t>https://ggzy.hzctc.hangzhou.gov.cn/OpenBidRecord/Index?id=0E325DAA-4BCE-4A3B-BD2C-61EB0EE2DDFE&amp;tenderID=EE665FB7-6DA6-41E3-B1CF-F62F76DF1830&amp;ModuleID=486</t>
  </si>
  <si>
    <t>https://ggzy.hzctc.hangzhou.gov.cn/OpenBidRecord/OpenParamInfo?openRecordListID=0E325DAA-4BCE-4A3B-BD2C-61EB0EE2DDFE</t>
  </si>
  <si>
    <t>https://ggzy.hzctc.hangzhou.gov.cn/AfficheShow/Home?AfficheID=119278ab-d9b1-46b2-9279-1c2501812ef6&amp;IsInner=0&amp;IsHistory=0&amp;ModuleID=28</t>
  </si>
  <si>
    <t>A822B525-70AD-46C4-8D1B-6F74F1113E35</t>
  </si>
  <si>
    <t>17C1DD7F-5E5C-462D-A012-763A466D3928</t>
  </si>
  <si>
    <t>A3301100140506689001221</t>
  </si>
  <si>
    <t>钱江经济开发区仁良路北延（獐山路-杭宁高速）</t>
  </si>
  <si>
    <t>https://ggzy.hzctc.hangzhou.gov.cn/AfficheShow/Home?AfficheID=c4325e5c-94fe-43ca-b864-c707c4b99d52&amp;IsInner=0&amp;IsHistory=&amp;ModuleID=22</t>
  </si>
  <si>
    <t>https://ggzy.hzctc.hangzhou.gov.cn/OpenBidRecord/Index?id=A822B525-70AD-46C4-8D1B-6F74F1113E35&amp;tenderID=17C1DD7F-5E5C-462D-A012-763A466D3928&amp;ModuleID=486</t>
  </si>
  <si>
    <t>2023/6/9 9:30</t>
  </si>
  <si>
    <t>https://ggzy.hzctc.hangzhou.gov.cn/OpenBidRecord/OpenParamInfo?openRecordListID=A822B525-70AD-46C4-8D1B-6F74F1113E35</t>
  </si>
  <si>
    <t>https://ggzy.hzctc.hangzhou.gov.cn/AfficheShow/Home?AfficheID=5a56f88c-44cc-4690-bac1-0b2f1358ae15&amp;IsInner=0&amp;IsHistory=0&amp;ModuleID=28</t>
  </si>
  <si>
    <t>4DDBF79D-885A-42D4-84CE-A40715F93DE4</t>
  </si>
  <si>
    <t>85157b04-3a15-49b1-8b5b-77948ef0b65d</t>
  </si>
  <si>
    <t>A3301220150980028001251</t>
  </si>
  <si>
    <t>桐庐县富春江右支4河道工程</t>
  </si>
  <si>
    <t>https://ggzy.hzctc.hangzhou.gov.cn/AfficheShow/Home?AfficheID=a1929aca-89f9-4f9d-87b1-1a6fdf842e67&amp;IsInner=0&amp;IsHistory=&amp;ModuleID=22</t>
  </si>
  <si>
    <t>https://ggzy.hzctc.hangzhou.gov.cn/OpenBidRecord/Index?id=4DDBF79D-885A-42D4-84CE-A40715F93DE4&amp;tenderID=85157b04-3a15-49b1-8b5b-77948ef0b65d&amp;ModuleID=486</t>
  </si>
  <si>
    <t>32D18305-E9E5-4878-87B2-1C36968DEF04</t>
  </si>
  <si>
    <t>3AE58E88-7845-4E5C-9027-504ED5C1866B</t>
  </si>
  <si>
    <t>A3301010060506687001221</t>
  </si>
  <si>
    <t>大运河杭钢工业旧址综保项目 GS1303-07地块文化设施一标段</t>
  </si>
  <si>
    <t>https://ggzy.hzctc.hangzhou.gov.cn/AfficheShow/Home?AfficheID=0848b5c4-12c2-4024-bddc-058786189628&amp;IsInner=0&amp;IsHistory=&amp;ModuleID=22</t>
  </si>
  <si>
    <t>https://ggzy.hzctc.hangzhou.gov.cn/OpenBidRecord/Index?id=32D18305-E9E5-4878-87B2-1C36968DEF04&amp;tenderID=3AE58E88-7845-4E5C-9027-504ED5C1866B&amp;ModuleID=486</t>
  </si>
  <si>
    <t>https://ggzy.hzctc.hangzhou.gov.cn/OpenBidRecord/OpenParamInfo?openRecordListID=32D18305-E9E5-4878-87B2-1C36968DEF04</t>
  </si>
  <si>
    <t>F38512FC-3A1D-4350-988D-71AFDE045A6A</t>
  </si>
  <si>
    <t>FA0EE31B-3109-411C-99E8-DA9577229A00</t>
  </si>
  <si>
    <t>A3301010060506422001292</t>
  </si>
  <si>
    <t>复兴大桥等钢结构涂装工程</t>
  </si>
  <si>
    <t>https://ggzy.hzctc.hangzhou.gov.cn/OpenBidRecord/Index?id=F38512FC-3A1D-4350-988D-71AFDE045A6A&amp;tenderID=FA0EE31B-3109-411C-99E8-DA9577229A00&amp;ModuleID=486</t>
  </si>
  <si>
    <t>https://ggzy.hzctc.hangzhou.gov.cn/OpenBidRecord/OpenParamInfo?openRecordListID=F38512FC-3A1D-4350-988D-71AFDE045A6A</t>
  </si>
  <si>
    <t>EF85C55E-1340-48D6-827A-00AED7D350B4</t>
  </si>
  <si>
    <t>2BA4C96D-484B-44F0-A251-9CBE7F14535E</t>
  </si>
  <si>
    <t>A3301050100506792001211</t>
  </si>
  <si>
    <t>杭钢单元GS1301-A33-11地块30班中学监理</t>
  </si>
  <si>
    <t>https://ggzy.hzctc.hangzhou.gov.cn/OpenBidRecord/Index?id=EF85C55E-1340-48D6-827A-00AED7D350B4&amp;tenderID=2BA4C96D-484B-44F0-A251-9CBE7F14535E&amp;ModuleID=486</t>
  </si>
  <si>
    <t>https://ggzy.hzctc.hangzhou.gov.cn/OpenBidRecord/OpenParamInfo?openRecordListID=EF85C55E-1340-48D6-827A-00AED7D350B4</t>
  </si>
  <si>
    <t>https://ggzy.hzctc.hangzhou.gov.cn/AfficheShow/Home?AfficheID=f68149d2-a46c-4a09-ac41-cc46e5f9643b&amp;IsInner=0&amp;IsHistory=0&amp;ModuleID=28</t>
  </si>
  <si>
    <t>57CB19DA-153F-4DD2-B534-6CE1362F5D36</t>
  </si>
  <si>
    <t>9A5CC6DA-CF75-4AC2-9E5E-616AC4C20BDC</t>
  </si>
  <si>
    <t>A3301131280506749001221</t>
  </si>
  <si>
    <t>兴国路（宁桥大道-康信路）整治提升工程</t>
  </si>
  <si>
    <t>https://ggzy.hzctc.hangzhou.gov.cn/OpenBidRecord/Index?id=57CB19DA-153F-4DD2-B534-6CE1362F5D36&amp;tenderID=9A5CC6DA-CF75-4AC2-9E5E-616AC4C20BDC&amp;ModuleID=486</t>
  </si>
  <si>
    <t>https://ggzy.hzctc.hangzhou.gov.cn/OpenBidRecord/OpenParamInfo?openRecordListID=57CB19DA-153F-4DD2-B534-6CE1362F5D36</t>
  </si>
  <si>
    <t>https://ggzy.hzctc.hangzhou.gov.cn/AfficheShow/Home?AfficheID=6fa83319-9dc8-447f-9bff-b0032be9abb5&amp;IsInner=0&amp;IsHistory=0&amp;ModuleID=28</t>
  </si>
  <si>
    <t>8472878E-D19E-464D-8207-8CE143E7448A</t>
  </si>
  <si>
    <t>3279E50A-43E0-48B9-82A0-27CEB9BFFBCD</t>
  </si>
  <si>
    <t>A3301131280506411001221</t>
  </si>
  <si>
    <t>崇贤街道沿山村城郊结合部环境整治项目</t>
  </si>
  <si>
    <t>https://ggzy.hzctc.hangzhou.gov.cn/OpenBidRecord/Index?id=8472878E-D19E-464D-8207-8CE143E7448A&amp;tenderID=3279E50A-43E0-48B9-82A0-27CEB9BFFBCD&amp;ModuleID=486</t>
  </si>
  <si>
    <t>https://ggzy.hzctc.hangzhou.gov.cn/OpenBidRecord/OpenParamInfo?openRecordListID=8472878E-D19E-464D-8207-8CE143E7448A</t>
  </si>
  <si>
    <t>https://ggzy.hzctc.hangzhou.gov.cn/AfficheShow/Home?AfficheID=370ff0ea-f6fe-4334-8d74-ddcfa2311900&amp;IsInner=0&amp;IsHistory=0&amp;ModuleID=28</t>
  </si>
  <si>
    <t>5EBBA677-8937-4A8B-8993-7FB758CB2701</t>
  </si>
  <si>
    <t>11CE835B-9C91-4695-97CB-D908CF60656E</t>
  </si>
  <si>
    <t>A3301300180507189001211</t>
  </si>
  <si>
    <t>新湾街道共建村、共和村、共浴村生活污水处理设施提升改造工程</t>
  </si>
  <si>
    <t>https://ggzy.hzctc.hangzhou.gov.cn/AfficheShow/Home?AfficheID=4e4ec2f1-1b6f-4bb7-a7ab-c97806a64f15&amp;IsInner=0&amp;IsHistory=&amp;ModuleID=22</t>
  </si>
  <si>
    <t>https://ggzy.hzctc.hangzhou.gov.cn/OpenBidRecord/Index?id=5EBBA677-8937-4A8B-8993-7FB758CB2701&amp;tenderID=11CE835B-9C91-4695-97CB-D908CF60656E&amp;ModuleID=486</t>
  </si>
  <si>
    <t>2023/7/10 10:30</t>
  </si>
  <si>
    <t>https://ggzy.hzctc.hangzhou.gov.cn/OpenBidRecord/OpenParamInfo?openRecordListID=5EBBA677-8937-4A8B-8993-7FB758CB2701</t>
  </si>
  <si>
    <t>https://ggzy.hzctc.hangzhou.gov.cn/AfficheShow/Home?AfficheID=cdffdc99-6f41-468f-9ff9-148652ddbe7c&amp;IsInner=0&amp;IsHistory=0&amp;ModuleID=28</t>
  </si>
  <si>
    <t>F484533D-F0DA-4C71-B1B7-863F7A81EC18</t>
  </si>
  <si>
    <t>D5B7BEB9-2346-4597-AAC5-83056DFCA609</t>
  </si>
  <si>
    <t>A3301020070506545001212</t>
  </si>
  <si>
    <t>钱塘江金融港湾综合发展服务中心改造工程工程总承包</t>
  </si>
  <si>
    <t>https://ggzy.hzctc.hangzhou.gov.cn/AfficheShow/Home?AfficheID=e248a529-a85a-4133-9959-385ed16a7717&amp;IsInner=0&amp;IsHistory=&amp;ModuleID=22</t>
  </si>
  <si>
    <t>同时具备 专业承包企业电子与智能化工程(新) 一级、设计综合类 甲级、专业承包企业建筑装修装饰工程(新) 二级 或者同时具备 设计专业类 建筑行业 建筑工程 甲级、专业承包企业电子与智能化工程(新) 一级、专业承包企业建筑装修装饰工程(新) 二级 或者同时具备 专业承包企业电子与智能化工程(新) 一级、专业承包企业建筑装修装饰工程(新) 二级、设计专业类 建筑行业 甲级 或者同时具备 设计专项类 建筑智能化系统设计 甲级、专业承包企业建筑装修装饰工程(新) 二级、专业承包企业电子与智能化工程(新) 一级、设计专项类 建筑装饰工程设计 甲级</t>
  </si>
  <si>
    <t>https://ggzy.hzctc.hangzhou.gov.cn/OpenBidRecord/Index?id=F484533D-F0DA-4C71-B1B7-863F7A81EC18&amp;tenderID=D5B7BEB9-2346-4597-AAC5-83056DFCA609&amp;ModuleID=486</t>
  </si>
  <si>
    <t>2023/7/10 13:30</t>
  </si>
  <si>
    <t>https://ggzy.hzctc.hangzhou.gov.cn/AfficheShow/Home?AfficheID=7b460dc5-3ea3-44e4-a97c-38a2efc609a4&amp;IsInner=0&amp;IsHistory=0&amp;ModuleID=28</t>
  </si>
  <si>
    <t>554BAC7D-98DF-45F1-B3CC-6F6E66BB7E85</t>
  </si>
  <si>
    <t>465CD469-C73B-4EB5-B13C-0CF795A7499B</t>
  </si>
  <si>
    <t>A3301820190507004001211</t>
  </si>
  <si>
    <t>明珠小学改建工程</t>
  </si>
  <si>
    <t>https://ggzy.hzctc.hangzhou.gov.cn/AfficheShow/Home?AfficheID=75a0d60b-d3e6-4b8c-9817-54d9442eaef0&amp;IsInner=0&amp;IsHistory=&amp;ModuleID=22</t>
  </si>
  <si>
    <t>https://ggzy.hzctc.hangzhou.gov.cn/OpenBidRecord/Index?id=554BAC7D-98DF-45F1-B3CC-6F6E66BB7E85&amp;tenderID=465CD469-C73B-4EB5-B13C-0CF795A7499B&amp;ModuleID=486</t>
  </si>
  <si>
    <t>2023/7/10 8:45</t>
  </si>
  <si>
    <t>https://ggzy.hzctc.hangzhou.gov.cn/OpenBidRecord/OpenParamInfo?openRecordListID=554BAC7D-98DF-45F1-B3CC-6F6E66BB7E85</t>
  </si>
  <si>
    <t>https://ggzy.hzctc.hangzhou.gov.cn/AfficheShow/Home?AfficheID=d3ce780e-26f0-44e1-b071-e151eb3a3cd8&amp;IsInner=0&amp;IsHistory=0&amp;ModuleID=28</t>
  </si>
  <si>
    <t>B4790CB4-E03E-4E52-A050-7AF53B658890</t>
  </si>
  <si>
    <t>FB20E19C-2749-4F19-AB70-C9081AB9C457</t>
  </si>
  <si>
    <t>A3301060110507103001221</t>
  </si>
  <si>
    <t>纵十三路（留和路-水木清华）提升改造工程</t>
  </si>
  <si>
    <t>https://ggzy.hzctc.hangzhou.gov.cn/AfficheShow/Home?AfficheID=5da11742-2d1e-442f-93d7-9bcc1869ec42&amp;IsInner=0&amp;IsHistory=&amp;ModuleID=22</t>
  </si>
  <si>
    <t>https://ggzy.hzctc.hangzhou.gov.cn/OpenBidRecord/Index?id=B4790CB4-E03E-4E52-A050-7AF53B658890&amp;tenderID=FB20E19C-2749-4F19-AB70-C9081AB9C457&amp;ModuleID=486</t>
  </si>
  <si>
    <t>2023/7/10 9:00</t>
  </si>
  <si>
    <t>https://ggzy.hzctc.hangzhou.gov.cn/OpenBidRecord/OpenParamInfo?openRecordListID=B4790CB4-E03E-4E52-A050-7AF53B658890</t>
  </si>
  <si>
    <t>https://ggzy.hzctc.hangzhou.gov.cn/AfficheShow/Home?AfficheID=216ed89c-ec4d-4e5e-b5b3-f4897c3ac18e&amp;IsInner=0&amp;IsHistory=0&amp;ModuleID=28</t>
  </si>
  <si>
    <t>E683BF98-DDC1-443B-A204-2F04D8D137DD</t>
  </si>
  <si>
    <t>7AD5EC7D-0336-43BE-8FE1-B75C66386320</t>
  </si>
  <si>
    <t>A3301100140507380001111</t>
  </si>
  <si>
    <t>良渚文化艺术走廊综合整治项目一期</t>
  </si>
  <si>
    <t>https://ggzy.hzctc.hangzhou.gov.cn/AfficheShow/Home?AfficheID=563f262e-5fb0-4111-97b0-206ddd9023ce&amp;IsInner=0&amp;IsHistory=&amp;ModuleID=22</t>
  </si>
  <si>
    <t>具备施工总承包企业建筑工程(新)三级</t>
  </si>
  <si>
    <t>具备建筑工程二级</t>
  </si>
  <si>
    <t>https://ggzy.hzctc.hangzhou.gov.cn/OpenBidRecord/Index?id=E683BF98-DDC1-443B-A204-2F04D8D137DD&amp;tenderID=7AD5EC7D-0336-43BE-8FE1-B75C66386320&amp;ModuleID=486</t>
  </si>
  <si>
    <t>2023/7/10 9:30</t>
  </si>
  <si>
    <t>https://ggzy.hzctc.hangzhou.gov.cn/AfficheShow/Home?AfficheID=6c8ba26e-659e-4434-a412-5d01b32a5334&amp;IsInner=0&amp;IsHistory=0&amp;ModuleID=28</t>
  </si>
  <si>
    <t>8E94F48B-0600-46F5-B56F-1901095EF6F4</t>
  </si>
  <si>
    <t>3f445841-0958-4a5c-a401-d5751ee90a11</t>
  </si>
  <si>
    <t>A3301010060980010001251</t>
  </si>
  <si>
    <t>杭州分水江配水工程前期研究服务</t>
  </si>
  <si>
    <t>https://ggzy.hzctc.hangzhou.gov.cn/AfficheShow/Home?AfficheID=5a4b8d83-5067-4230-85b5-60c00b5b8031&amp;IsInner=0&amp;IsHistory=&amp;ModuleID=22</t>
  </si>
  <si>
    <t>https://ggzy.hzctc.hangzhou.gov.cn/OpenBidRecord/Index?id=8E94F48B-0600-46F5-B56F-1901095EF6F4&amp;tenderID=3f445841-0958-4a5c-a401-d5751ee90a11&amp;ModuleID=486</t>
  </si>
  <si>
    <t>https://ggzy.hzctc.hangzhou.gov.cn/AfficheShow/Home?AfficheID=3a5cf9ef-fc32-4e2c-ac30-72269be152b6&amp;IsInner=0&amp;IsHistory=0&amp;ModuleID=28</t>
  </si>
  <si>
    <t>1D45E6BB-8A89-456F-8184-5727F1D24780</t>
  </si>
  <si>
    <t>57b34c78-cd9c-47f9-90c2-1f5e95f063a8</t>
  </si>
  <si>
    <t>A3301220150980032001251</t>
  </si>
  <si>
    <t>合村乡后溪村综合水系提升工程</t>
  </si>
  <si>
    <t>https://ggzy.hzctc.hangzhou.gov.cn/AfficheShow/Home?AfficheID=4b3b0241-ea6e-41a5-a7e7-3c9fc517d39c&amp;IsInner=0&amp;IsHistory=&amp;ModuleID=22</t>
  </si>
  <si>
    <t>https://ggzy.hzctc.hangzhou.gov.cn/OpenBidRecord/Index?id=1D45E6BB-8A89-456F-8184-5727F1D24780&amp;tenderID=57b34c78-cd9c-47f9-90c2-1f5e95f063a8&amp;ModuleID=486</t>
  </si>
  <si>
    <t>https://ggzy.hzctc.hangzhou.gov.cn/AfficheShow/Home?AfficheID=a61361b5-2628-4f69-9a8c-f3cbb433bc19&amp;IsInner=0&amp;IsHistory=0&amp;ModuleID=28</t>
  </si>
  <si>
    <t>6193751F-DFCE-411D-B2A3-A48DF2234B36</t>
  </si>
  <si>
    <t>69319b3c-11df-4954-a1c8-57a746183c45</t>
  </si>
  <si>
    <t>A3301010060190001063191</t>
  </si>
  <si>
    <t>和著文华轩</t>
  </si>
  <si>
    <t>房管</t>
  </si>
  <si>
    <t>https://ggzy.hzctc.hangzhou.gov.cn/AfficheShow/Home?AfficheID=6a589554-fc83-4623-8ce6-305a09e2f6bf&amp;IsInner=0&amp;IsHistory=&amp;ModuleID=22</t>
  </si>
  <si>
    <t>https://ggzy.hzctc.hangzhou.gov.cn/OpenBidRecord/Index?id=6193751F-DFCE-411D-B2A3-A48DF2234B36&amp;tenderID=69319b3c-11df-4954-a1c8-57a746183c45&amp;ModuleID=486</t>
  </si>
  <si>
    <t>2023/7/11 10:00</t>
  </si>
  <si>
    <t>https://ggzy.hzctc.hangzhou.gov.cn/AfficheShow/Home?AfficheID=add90323-1eac-415e-a994-3f51b1c58b47&amp;IsInner=0&amp;IsHistory=0&amp;ModuleID=28</t>
  </si>
  <si>
    <t>CC85993B-826F-4D23-BFE9-BAEC21B30F20</t>
  </si>
  <si>
    <t>F265E303-B215-4194-A42D-3165BB4B04DF</t>
  </si>
  <si>
    <t>A3301850210507151001211</t>
  </si>
  <si>
    <t>临安大明山景区小木屋区域危房修缮改造EPC项目</t>
  </si>
  <si>
    <t>https://ggzy.hzctc.hangzhou.gov.cn/AfficheShow/Home?AfficheID=007547d6-cc30-442c-ae32-1cc93c01bbe5&amp;IsInner=0&amp;IsHistory=&amp;ModuleID=22</t>
  </si>
  <si>
    <t>同时具备 施工总承包企业建筑工程(新) 三级、设计综合类 甲级 或者同时具备 施工总承包企业建筑工程(新) 三级、设计专业类 建筑行业 建筑工程 乙级</t>
  </si>
  <si>
    <t>https://ggzy.hzctc.hangzhou.gov.cn/OpenBidRecord/Index?id=CC85993B-826F-4D23-BFE9-BAEC21B30F20&amp;tenderID=F265E303-B215-4194-A42D-3165BB4B04DF&amp;ModuleID=486</t>
  </si>
  <si>
    <t>2023/7/11 13:00</t>
  </si>
  <si>
    <t>https://ggzy.hzctc.hangzhou.gov.cn/AfficheShow/Home?AfficheID=6b01c2b6-eafb-4f0f-94b3-9edc1a6b66e4&amp;IsInner=0&amp;IsHistory=0&amp;ModuleID=28</t>
  </si>
  <si>
    <t>895202F0-A0CB-45BC-A460-51693BBEC767</t>
  </si>
  <si>
    <t>4EE9F926-2729-4766-BDCC-5FAAA9DCDD23</t>
  </si>
  <si>
    <t>A3301100140506849001211</t>
  </si>
  <si>
    <t>杭氧绿色数智科创中心建设项目全过程工程咨询</t>
  </si>
  <si>
    <t>https://ggzy.hzctc.hangzhou.gov.cn/AfficheShow/Home?AfficheID=15f8f28e-979d-4bc1-94ec-55a5ae50f3d1&amp;IsInner=0&amp;IsHistory=&amp;ModuleID=22</t>
  </si>
  <si>
    <t>具备综合甲级或者具备房屋建筑工程甲级</t>
  </si>
  <si>
    <t>造价咨询专业和等级具有包含工程造价咨询（含同类描述）经营范围的有效营业执照。&amp;lt;br&amp;gt;招标代理专业和等级企业营业执照经营范围包括招标代理业务。</t>
  </si>
  <si>
    <t>https://ggzy.hzctc.hangzhou.gov.cn/OpenBidRecord/Index?id=895202F0-A0CB-45BC-A460-51693BBEC767&amp;tenderID=4EE9F926-2729-4766-BDCC-5FAAA9DCDD23&amp;ModuleID=486</t>
  </si>
  <si>
    <t>2023/7/11 13:30</t>
  </si>
  <si>
    <t>https://ggzy.hzctc.hangzhou.gov.cn/AfficheShow/Home?AfficheID=e82dc025-f1ba-407c-b0b6-25693344767c&amp;IsInner=0&amp;IsHistory=0&amp;ModuleID=28</t>
  </si>
  <si>
    <t>A146811B-91F9-4252-A985-5479FC28B860</t>
  </si>
  <si>
    <t>1D880170-4DDB-4E60-8244-78A9E2BF9B91</t>
  </si>
  <si>
    <t>A3301010060505551001212</t>
  </si>
  <si>
    <t>四堡七堡单元JG1403-A33/S42-16地块48班小学及社会停车库项目设计</t>
  </si>
  <si>
    <t>https://ggzy.hzctc.hangzhou.gov.cn/AfficheShow/Home?AfficheID=c3b26600-63be-4776-8fee-9dbd3511adf5&amp;IsInner=0&amp;IsHistory=&amp;ModuleID=22</t>
  </si>
  <si>
    <t>https://ggzy.hzctc.hangzhou.gov.cn/OpenBidRecord/Index?id=A146811B-91F9-4252-A985-5479FC28B860&amp;tenderID=1D880170-4DDB-4E60-8244-78A9E2BF9B91&amp;ModuleID=486</t>
  </si>
  <si>
    <t>https://ggzy.hzctc.hangzhou.gov.cn/AfficheShow/Home?AfficheID=4f470c7e-0075-41c1-b75b-ecc92d61f0bb&amp;IsInner=0&amp;IsHistory=0&amp;ModuleID=28</t>
  </si>
  <si>
    <t>DC5A2152-0BBD-4A6C-B942-9424110DA7D3</t>
  </si>
  <si>
    <t>AB5FAD16-8F3E-4C53-AD03-0D500C7B858D</t>
  </si>
  <si>
    <t>A3301850210507326001221</t>
  </si>
  <si>
    <t>临安区玲珑科创园区及配套基础设施工程-玲珑1号地块综合开发项目规划三路桥梁工程</t>
  </si>
  <si>
    <t>https://ggzy.hzctc.hangzhou.gov.cn/AfficheShow/Home?AfficheID=9b72aecc-ac81-4ee3-9a50-524ff4b76f5b&amp;IsInner=0&amp;IsHistory=&amp;ModuleID=22</t>
  </si>
  <si>
    <t>https://ggzy.hzctc.hangzhou.gov.cn/OpenBidRecord/Index?id=DC5A2152-0BBD-4A6C-B942-9424110DA7D3&amp;tenderID=AB5FAD16-8F3E-4C53-AD03-0D500C7B858D&amp;ModuleID=486</t>
  </si>
  <si>
    <t>2023/7/11 9:00</t>
  </si>
  <si>
    <t>https://ggzy.hzctc.hangzhou.gov.cn/OpenBidRecord/OpenParamInfo?openRecordListID=DC5A2152-0BBD-4A6C-B942-9424110DA7D3</t>
  </si>
  <si>
    <t>https://ggzy.hzctc.hangzhou.gov.cn/AfficheShow/Home?AfficheID=6bf5c545-41c4-4887-b880-ebaa089a1013&amp;IsInner=0&amp;IsHistory=0&amp;ModuleID=28</t>
  </si>
  <si>
    <t>7B3563AF-41DC-478D-A8E0-29D8A7F518F3</t>
  </si>
  <si>
    <t>29B2ED1A-C085-4BA9-816C-D55F288E5F6E</t>
  </si>
  <si>
    <t>A3301220150507331001211</t>
  </si>
  <si>
    <t>大源溪小微园配套设施提升工程</t>
  </si>
  <si>
    <t>https://ggzy.hzctc.hangzhou.gov.cn/AfficheShow/Home?AfficheID=170396cc-7d57-4c02-af31-354ecb41cfb3&amp;IsInner=0&amp;IsHistory=&amp;ModuleID=22</t>
  </si>
  <si>
    <t>单体建筑改造高度小于50米，为建筑工程施工总承包三级工程。</t>
  </si>
  <si>
    <t>https://ggzy.hzctc.hangzhou.gov.cn/OpenBidRecord/Index?id=7B3563AF-41DC-478D-A8E0-29D8A7F518F3&amp;tenderID=29B2ED1A-C085-4BA9-816C-D55F288E5F6E&amp;ModuleID=486</t>
  </si>
  <si>
    <t>https://ggzy.hzctc.hangzhou.gov.cn/OpenBidRecord/OpenParamInfo?openRecordListID=7B3563AF-41DC-478D-A8E0-29D8A7F518F3</t>
  </si>
  <si>
    <t>https://ggzy.hzctc.hangzhou.gov.cn/AfficheShow/Home?AfficheID=72625b9b-2239-4c1b-843b-0158a32ac691&amp;IsInner=0&amp;IsHistory=0&amp;ModuleID=28</t>
  </si>
  <si>
    <t>D9F3D13F-1044-4329-811B-B0DBE018CC72</t>
  </si>
  <si>
    <t>A3CB2A09-ADEF-43E7-B65F-03C4B5035923</t>
  </si>
  <si>
    <t>A3301020070506866001211</t>
  </si>
  <si>
    <t>四堡七堡单元JG1405-09地块30班中学设计</t>
  </si>
  <si>
    <t>https://ggzy.hzctc.hangzhou.gov.cn/AfficheShow/Home?AfficheID=401255c1-c154-472a-a194-4187351ad683&amp;IsInner=0&amp;IsHistory=&amp;ModuleID=22</t>
  </si>
  <si>
    <t>https://ggzy.hzctc.hangzhou.gov.cn/OpenBidRecord/Index?id=D9F3D13F-1044-4329-811B-B0DBE018CC72&amp;tenderID=A3CB2A09-ADEF-43E7-B65F-03C4B5035923&amp;ModuleID=486</t>
  </si>
  <si>
    <t>2023/7/11 9:30</t>
  </si>
  <si>
    <t>https://ggzy.hzctc.hangzhou.gov.cn/AfficheShow/Home?AfficheID=6e73b76f-0b0d-4763-bcbc-f5b4cfd8b8b7&amp;IsInner=0&amp;IsHistory=0&amp;ModuleID=28</t>
  </si>
  <si>
    <t>AB3E8BB8-89ED-4E4E-BF74-4EB5B8288ECA</t>
  </si>
  <si>
    <t>F2B4C1D6-E83C-486F-B672-61D9F7B82C37</t>
  </si>
  <si>
    <t>A3301050100507244001211</t>
  </si>
  <si>
    <t>杭州大厦AB座外环境提升改造工程设计</t>
  </si>
  <si>
    <t>https://ggzy.hzctc.hangzhou.gov.cn/AfficheShow/Home?AfficheID=1b382044-3fd5-4ec1-a5f1-03e1630a5cb4&amp;IsInner=0&amp;IsHistory=&amp;ModuleID=22</t>
  </si>
  <si>
    <t>具备 设计综合类 甲级 或者具备 设计专业类 建筑行业 甲级 或者具备 设计专业类 建筑行业 建筑工程 甲级 或者具备 设计专业类 建筑工程设计事务所 甲级</t>
  </si>
  <si>
    <t>https://ggzy.hzctc.hangzhou.gov.cn/OpenBidRecord/Index?id=AB3E8BB8-89ED-4E4E-BF74-4EB5B8288ECA&amp;tenderID=F2B4C1D6-E83C-486F-B672-61D9F7B82C37&amp;ModuleID=486</t>
  </si>
  <si>
    <t>https://ggzy.hzctc.hangzhou.gov.cn/AfficheShow/Home?AfficheID=0affc4bf-bab4-4bad-859b-d39ef85a6a6f&amp;IsInner=0&amp;IsHistory=0&amp;ModuleID=28</t>
  </si>
  <si>
    <t>00190868-520C-4DD8-9335-7B23FFC0AE82</t>
  </si>
  <si>
    <t>CBBB94A7-9AD6-44ED-80D4-D84BF8DB83FB</t>
  </si>
  <si>
    <t>A3301300180507275001221</t>
  </si>
  <si>
    <t>钱塘区义蓬街道后新庙村生活污水提升改造工程</t>
  </si>
  <si>
    <t>https://ggzy.hzctc.hangzhou.gov.cn/AfficheShow/Home?AfficheID=f42172fb-f10c-4172-a797-40e5e39de952&amp;IsInner=0&amp;IsHistory=&amp;ModuleID=22</t>
  </si>
  <si>
    <t>https://ggzy.hzctc.hangzhou.gov.cn/OpenBidRecord/Index?id=00190868-520C-4DD8-9335-7B23FFC0AE82&amp;tenderID=CBBB94A7-9AD6-44ED-80D4-D84BF8DB83FB&amp;ModuleID=486</t>
  </si>
  <si>
    <t>https://ggzy.hzctc.hangzhou.gov.cn/OpenBidRecord/OpenParamInfo?openRecordListID=00190868-520C-4DD8-9335-7B23FFC0AE82</t>
  </si>
  <si>
    <t>https://ggzy.hzctc.hangzhou.gov.cn/AfficheShow/Home?AfficheID=799acd9a-c1e4-46ee-962c-56ce576b3200&amp;IsInner=0&amp;IsHistory=0&amp;ModuleID=28</t>
  </si>
  <si>
    <t>9C06F1CF-6E80-4744-BADD-3D336A857939</t>
  </si>
  <si>
    <t>F4342836-4807-469D-B5C4-6EF8B54E1311</t>
  </si>
  <si>
    <t>A3301100140507339001221</t>
  </si>
  <si>
    <t>西坝路提升改造工程</t>
  </si>
  <si>
    <t>https://ggzy.hzctc.hangzhou.gov.cn/AfficheShow/Home?AfficheID=efbccd3e-90a0-4786-90bc-1c4caa5eb21d&amp;IsInner=0&amp;IsHistory=&amp;ModuleID=22</t>
  </si>
  <si>
    <t>https://ggzy.hzctc.hangzhou.gov.cn/OpenBidRecord/Index?id=9C06F1CF-6E80-4744-BADD-3D336A857939&amp;tenderID=F4342836-4807-469D-B5C4-6EF8B54E1311&amp;ModuleID=486</t>
  </si>
  <si>
    <t>https://ggzy.hzctc.hangzhou.gov.cn/OpenBidRecord/OpenParamInfo?openRecordListID=9C06F1CF-6E80-4744-BADD-3D336A857939</t>
  </si>
  <si>
    <t>https://ggzy.hzctc.hangzhou.gov.cn/AfficheShow/Home?AfficheID=41c96534-a06e-4a28-9665-500cf75dbf3b&amp;IsInner=0&amp;IsHistory=0&amp;ModuleID=28</t>
  </si>
  <si>
    <t>428F6C0D-D6AF-4C2E-8744-CC9253231976</t>
  </si>
  <si>
    <t>FCD362B7-2A80-4615-A6B8-36BFE59A8107</t>
  </si>
  <si>
    <t>A3301220150507330001211</t>
  </si>
  <si>
    <t>桐庐秦渡未来社区创建项目</t>
  </si>
  <si>
    <t>https://ggzy.hzctc.hangzhou.gov.cn/AfficheShow/Home?AfficheID=9209993c-8f25-4983-86f4-8f160a6242fd&amp;IsInner=0&amp;IsHistory=&amp;ModuleID=22</t>
  </si>
  <si>
    <t>https://ggzy.hzctc.hangzhou.gov.cn/OpenBidRecord/Index?id=428F6C0D-D6AF-4C2E-8744-CC9253231976&amp;tenderID=FCD362B7-2A80-4615-A6B8-36BFE59A8107&amp;ModuleID=486</t>
  </si>
  <si>
    <t>https://ggzy.hzctc.hangzhou.gov.cn/OpenBidRecord/OpenParamInfo?openRecordListID=428F6C0D-D6AF-4C2E-8744-CC9253231976</t>
  </si>
  <si>
    <t>https://ggzy.hzctc.hangzhou.gov.cn/AfficheShow/Home?AfficheID=ef0ac827-76f0-4823-b17d-8448fd12fe61&amp;IsInner=0&amp;IsHistory=0&amp;ModuleID=28</t>
  </si>
  <si>
    <t>ED17888F-3B81-4E63-9493-6D65244BF844</t>
  </si>
  <si>
    <t>AE25C342-15B3-47F9-A49D-4103AF6E8104</t>
  </si>
  <si>
    <t>A3301300180506781001211</t>
  </si>
  <si>
    <t>河庄街道创智楼装饰工程</t>
  </si>
  <si>
    <t>https://ggzy.hzctc.hangzhou.gov.cn/AfficheShow/Home?AfficheID=07b18d90-4852-454f-ae2d-82792bad246e&amp;IsInner=0&amp;IsHistory=&amp;ModuleID=22</t>
  </si>
  <si>
    <t>建筑装修装饰工程专业承包、消防设施工程专业承包</t>
  </si>
  <si>
    <t>二级、二级</t>
  </si>
  <si>
    <t>https://ggzy.hzctc.hangzhou.gov.cn/OpenBidRecord/Index?id=ED17888F-3B81-4E63-9493-6D65244BF844&amp;tenderID=AE25C342-15B3-47F9-A49D-4103AF6E8104&amp;ModuleID=486</t>
  </si>
  <si>
    <t>https://ggzy.hzctc.hangzhou.gov.cn/OpenBidRecord/OpenParamInfo?openRecordListID=ED17888F-3B81-4E63-9493-6D65244BF844</t>
  </si>
  <si>
    <t>https://ggzy.hzctc.hangzhou.gov.cn/AfficheShow/Home?AfficheID=701b3b41-60cd-4e64-880b-63361222c1ad&amp;IsInner=0&amp;IsHistory=0&amp;ModuleID=28</t>
  </si>
  <si>
    <t>378EA2F7-C972-4072-9A32-CA7DBED2F7D6</t>
  </si>
  <si>
    <t>59D4D182-2243-459E-9AC7-43B267E24480</t>
  </si>
  <si>
    <t>A3301060110507276001211</t>
  </si>
  <si>
    <t>转塘单元XH1803-11地块共有产权房项目二期方案设计及初步设计</t>
  </si>
  <si>
    <t>https://ggzy.hzctc.hangzhou.gov.cn/AfficheShow/Home?AfficheID=3a7dc797-2eb1-4c35-a284-c76ece9a360a&amp;IsInner=0&amp;IsHistory=&amp;ModuleID=22</t>
  </si>
  <si>
    <t>https://ggzy.hzctc.hangzhou.gov.cn/OpenBidRecord/Index?id=378EA2F7-C972-4072-9A32-CA7DBED2F7D6&amp;tenderID=59D4D182-2243-459E-9AC7-43B267E24480&amp;ModuleID=486</t>
  </si>
  <si>
    <t>2023/7/12 13:00</t>
  </si>
  <si>
    <t>https://ggzy.hzctc.hangzhou.gov.cn/AfficheShow/Home?AfficheID=5f64b42c-f8f5-4c1a-9376-8c8e0be43aa0&amp;IsInner=0&amp;IsHistory=0&amp;ModuleID=28</t>
  </si>
  <si>
    <t>DBE75358-5807-40BE-AAA7-CD5397D06126</t>
  </si>
  <si>
    <t>6F6390D3-9F5A-4A7A-A632-3A11643963CD</t>
  </si>
  <si>
    <t>A3301010060507324001211</t>
  </si>
  <si>
    <t>庆隆小河单元 GS0304-R22-08 地块幼儿园项目设计</t>
  </si>
  <si>
    <t>https://ggzy.hzctc.hangzhou.gov.cn/AfficheShow/Home?AfficheID=0a5a8ece-aa0c-4b14-b6e0-cf17effee85a&amp;IsInner=0&amp;IsHistory=&amp;ModuleID=22</t>
  </si>
  <si>
    <t>具备 设计专业类 建筑行业 建筑工程 乙级 或者具备 设计综合类 甲级</t>
  </si>
  <si>
    <t>https://ggzy.hzctc.hangzhou.gov.cn/OpenBidRecord/Index?id=DBE75358-5807-40BE-AAA7-CD5397D06126&amp;tenderID=6F6390D3-9F5A-4A7A-A632-3A11643963CD&amp;ModuleID=486</t>
  </si>
  <si>
    <t>2023/7/12 13:30</t>
  </si>
  <si>
    <t>https://ggzy.hzctc.hangzhou.gov.cn/AfficheShow/Home?AfficheID=9a9725ad-33ce-4b54-9c65-9e40b679b3f4&amp;IsInner=0&amp;IsHistory=0&amp;ModuleID=28</t>
  </si>
  <si>
    <t>9AA95DDC-1AAF-4C25-94B3-78A007E4042B</t>
  </si>
  <si>
    <t>6766DD1C-7F38-4229-9C0A-B2173BEC7AEA</t>
  </si>
  <si>
    <t>A3301010060506833001221</t>
  </si>
  <si>
    <t>文二西路连接隧道工程（龙章路—紫金港路以东）设计</t>
  </si>
  <si>
    <t>https://ggzy.hzctc.hangzhou.gov.cn/AfficheShow/Home?AfficheID=edc80212-6f56-4c7d-8d25-a7cbdcea1639&amp;IsInner=0&amp;IsHistory=&amp;ModuleID=22</t>
  </si>
  <si>
    <t>具备 设计综合类 甲级 或者具备 设计专业类 市政行业（燃气工程、轨道交通工程除外） 甲级 或者具备 设计专业类 市政公用行业 甲级 或者同时具备 设计专业类 市政公用行业 桥梁工程 乙级、设计专业类 市政公用行业 道路工程设计 甲级、设计专业类 市政公用行业 排水工程设计 甲级</t>
  </si>
  <si>
    <t>本工程招标范围为（龙章路—紫金港路以东）段的设计，龙章路以东段西起龙章路，东至紫金港桥，全长约3.06km，现状道路宽32米，为双向4车道，改造后为双向6车道规模。包括招标范围内的道路、桥梁、排水、管线、绿化景观等内容初步设计（含概算编制、概算调整）、施工图设计及工程设计配合、报批配合、招标配合、施工配合、验收配合等相关服务。;投标单位须完成市场主体注册入库。</t>
  </si>
  <si>
    <t>https://ggzy.hzctc.hangzhou.gov.cn/OpenBidRecord/Index?id=9AA95DDC-1AAF-4C25-94B3-78A007E4042B&amp;tenderID=6766DD1C-7F38-4229-9C0A-B2173BEC7AEA&amp;ModuleID=486</t>
  </si>
  <si>
    <t>https://ggzy.hzctc.hangzhou.gov.cn/AfficheShow/Home?AfficheID=bdad7b43-5ee8-472c-be9a-d05fe1398818&amp;IsInner=0&amp;IsHistory=0&amp;ModuleID=28</t>
  </si>
  <si>
    <t>2AF69E1F-648A-4788-A44F-E9375E64C330</t>
  </si>
  <si>
    <t>C2C2D42C-CABA-4750-A1D7-77445483EF7C</t>
  </si>
  <si>
    <t>A3301090130507132001211</t>
  </si>
  <si>
    <t>空港新城城市示范村（靖江区块）四期一号地块工程全过程工程咨询项目</t>
  </si>
  <si>
    <t>https://ggzy.hzctc.hangzhou.gov.cn/AfficheShow/Home?AfficheID=c36cb316-4279-4622-bdc9-4eb79e97047a&amp;IsInner=0&amp;IsHistory=&amp;ModuleID=22</t>
  </si>
  <si>
    <t>https://ggzy.hzctc.hangzhou.gov.cn/OpenBidRecord/Index?id=2AF69E1F-648A-4788-A44F-E9375E64C330&amp;tenderID=C2C2D42C-CABA-4750-A1D7-77445483EF7C&amp;ModuleID=486</t>
  </si>
  <si>
    <t>2023/7/12 14:00</t>
  </si>
  <si>
    <t>https://ggzy.hzctc.hangzhou.gov.cn/AfficheShow/Home?AfficheID=a5504ae1-bd2c-4047-8dde-a66109f50ff4&amp;IsInner=0&amp;IsHistory=0&amp;ModuleID=28</t>
  </si>
  <si>
    <t>1C1C82C0-DE02-4F6F-9A50-30E00F985F84</t>
  </si>
  <si>
    <t>29F0A79B-5B0C-4C45-9DF2-517448A608F0</t>
  </si>
  <si>
    <t>A3301820190507198001221</t>
  </si>
  <si>
    <t>乾潭镇五金工业园区置信小微园边坡治理工程</t>
  </si>
  <si>
    <t>https://ggzy.hzctc.hangzhou.gov.cn/AfficheShow/Home?AfficheID=26008772-271a-49cc-9095-0636ea13b873&amp;IsInner=0&amp;IsHistory=&amp;ModuleID=22</t>
  </si>
  <si>
    <t>https://ggzy.hzctc.hangzhou.gov.cn/OpenBidRecord/Index?id=1C1C82C0-DE02-4F6F-9A50-30E00F985F84&amp;tenderID=29F0A79B-5B0C-4C45-9DF2-517448A608F0&amp;ModuleID=486</t>
  </si>
  <si>
    <t>2023/7/12 8:45</t>
  </si>
  <si>
    <t>https://ggzy.hzctc.hangzhou.gov.cn/OpenBidRecord/OpenParamInfo?openRecordListID=1C1C82C0-DE02-4F6F-9A50-30E00F985F84</t>
  </si>
  <si>
    <t>https://ggzy.hzctc.hangzhou.gov.cn/AfficheShow/Home?AfficheID=d1906d4b-3c3a-4976-ab43-1321103c4fe2&amp;IsInner=0&amp;IsHistory=0&amp;ModuleID=28</t>
  </si>
  <si>
    <t>8E44AF8D-CA95-435C-8FAF-5C21D04336A7</t>
  </si>
  <si>
    <t>4989257D-C956-4F48-9DA3-F28E7C88968B</t>
  </si>
  <si>
    <t>A3301060110400011001281</t>
  </si>
  <si>
    <t>龙坞茶镇兔子山公园及地下停车库项目-公园园林景观项目</t>
  </si>
  <si>
    <t>https://ggzy.hzctc.hangzhou.gov.cn/AfficheShow/Home?AfficheID=381842ff-a413-4bad-bf66-eee0b3f3270d&amp;IsInner=0&amp;IsHistory=&amp;ModuleID=22</t>
  </si>
  <si>
    <t>https://ggzy.hzctc.hangzhou.gov.cn/OpenBidRecord/Index?id=8E44AF8D-CA95-435C-8FAF-5C21D04336A7&amp;tenderID=4989257D-C956-4F48-9DA3-F28E7C88968B&amp;ModuleID=486</t>
  </si>
  <si>
    <t>2023/7/12 9:00</t>
  </si>
  <si>
    <t>https://ggzy.hzctc.hangzhou.gov.cn/AfficheShow/Home?AfficheID=5B91FFDD-E423-4433-9BE8-877413DE75BE&amp;IsInner=0&amp;IsHistory=0&amp;ModuleID=28</t>
  </si>
  <si>
    <t>4FAFC570-3E0D-45ED-B4C0-414A47B9497C</t>
  </si>
  <si>
    <t>B24C7F8D-F167-4B64-AE04-215D58182336</t>
  </si>
  <si>
    <t>A3301090130507173001211</t>
  </si>
  <si>
    <t>蓝橙(国际)科创中心项目一期-智能化工程施工项目</t>
  </si>
  <si>
    <t>https://ggzy.hzctc.hangzhou.gov.cn/AfficheShow/Home?AfficheID=9c4dcbf3-96c8-444e-b5d3-08cbdffd72b5&amp;IsInner=0&amp;IsHistory=&amp;ModuleID=22</t>
  </si>
  <si>
    <t>电子与智能化工程专业承包</t>
  </si>
  <si>
    <t>机电工程</t>
  </si>
  <si>
    <t>https://ggzy.hzctc.hangzhou.gov.cn/OpenBidRecord/Index?id=4FAFC570-3E0D-45ED-B4C0-414A47B9497C&amp;tenderID=B24C7F8D-F167-4B64-AE04-215D58182336&amp;ModuleID=486</t>
  </si>
  <si>
    <t>https://ggzy.hzctc.hangzhou.gov.cn/OpenBidRecord/OpenParamInfo?openRecordListID=4FAFC570-3E0D-45ED-B4C0-414A47B9497C</t>
  </si>
  <si>
    <t>https://ggzy.hzctc.hangzhou.gov.cn/AfficheShow/Home?AfficheID=da7ff5b2-1cd7-4aad-95cc-98118ab36b75&amp;IsInner=0&amp;IsHistory=0&amp;ModuleID=28</t>
  </si>
  <si>
    <t>1C8E713A-468D-4B8D-9A7C-55805DED4A6E</t>
  </si>
  <si>
    <t>8032C962-13AB-410E-96E7-DB163C6B21F8</t>
  </si>
  <si>
    <t>A3301110200507340001221</t>
  </si>
  <si>
    <t>富春63号地块东侧赵埠路新建工程</t>
  </si>
  <si>
    <t>https://ggzy.hzctc.hangzhou.gov.cn/AfficheShow/Home?AfficheID=5b52c7ee-6492-4b68-8ee1-53bb94fddf44&amp;IsInner=0&amp;IsHistory=&amp;ModuleID=22</t>
  </si>
  <si>
    <t>https://ggzy.hzctc.hangzhou.gov.cn/OpenBidRecord/Index?id=1C8E713A-468D-4B8D-9A7C-55805DED4A6E&amp;tenderID=8032C962-13AB-410E-96E7-DB163C6B21F8&amp;ModuleID=486</t>
  </si>
  <si>
    <t>https://ggzy.hzctc.hangzhou.gov.cn/OpenBidRecord/OpenParamInfo?openRecordListID=1C8E713A-468D-4B8D-9A7C-55805DED4A6E</t>
  </si>
  <si>
    <t>https://ggzy.hzctc.hangzhou.gov.cn/AfficheShow/Home?AfficheID=9981efbe-86bd-4cd2-a26c-0108d0df2056&amp;IsInner=0&amp;IsHistory=0&amp;ModuleID=28</t>
  </si>
  <si>
    <t>6B0C9513-E6F9-4402-8702-92BF51EFBB6A</t>
  </si>
  <si>
    <t>35A8293D-5537-4425-BC1C-67B08BABEE5E</t>
  </si>
  <si>
    <t>A3301850210507334001211</t>
  </si>
  <si>
    <t>临安区2023年薄弱学校改造项目-玲珑片（横畈小学、高虹小学、青云小学）和寄宿制学校电扇淋浴设施维修改造项目</t>
  </si>
  <si>
    <t>https://ggzy.hzctc.hangzhou.gov.cn/AfficheShow/Home?AfficheID=a82b2612-f9a7-4db6-b23a-04409720cfc6&amp;IsInner=0&amp;IsHistory=&amp;ModuleID=22</t>
  </si>
  <si>
    <t>https://ggzy.hzctc.hangzhou.gov.cn/OpenBidRecord/Index?id=6B0C9513-E6F9-4402-8702-92BF51EFBB6A&amp;tenderID=35A8293D-5537-4425-BC1C-67B08BABEE5E&amp;ModuleID=486</t>
  </si>
  <si>
    <t>https://ggzy.hzctc.hangzhou.gov.cn/OpenBidRecord/OpenParamInfo?openRecordListID=6B0C9513-E6F9-4402-8702-92BF51EFBB6A</t>
  </si>
  <si>
    <t>https://ggzy.hzctc.hangzhou.gov.cn/AfficheShow/Home?AfficheID=8248854f-767d-48d1-b585-01ca0f872903&amp;IsInner=0&amp;IsHistory=0&amp;ModuleID=28</t>
  </si>
  <si>
    <t>838650E0-1CD9-4F86-89E8-C4CF89302591</t>
  </si>
  <si>
    <t>23de61e0-9690-438b-b53f-33e70ed398d1</t>
  </si>
  <si>
    <t>A3301220150980033001251</t>
  </si>
  <si>
    <t>桐庐城乡供水一体化管网提升改造工程（一期）农饮水部分管网改造项目（分水镇朝阳村、大路村）</t>
  </si>
  <si>
    <t>https://ggzy.hzctc.hangzhou.gov.cn/AfficheShow/Home?AfficheID=c488bee2-c2ed-4d9f-a00e-600ce9a460a4&amp;IsInner=0&amp;IsHistory=&amp;ModuleID=22</t>
  </si>
  <si>
    <t>https://ggzy.hzctc.hangzhou.gov.cn/OpenBidRecord/Index?id=838650E0-1CD9-4F86-89E8-C4CF89302591&amp;tenderID=23de61e0-9690-438b-b53f-33e70ed398d1&amp;ModuleID=486</t>
  </si>
  <si>
    <t>https://ggzy.hzctc.hangzhou.gov.cn/AfficheShow/Home?AfficheID=caf85ffa-164d-41f2-8318-b71f8dd12c98&amp;IsInner=0&amp;IsHistory=0&amp;ModuleID=28</t>
  </si>
  <si>
    <t>E064ECA1-67CD-415C-8C64-679FFCFCF9DC</t>
  </si>
  <si>
    <t>adcec3fb-613b-4d2f-b564-b8b4044d6f04</t>
  </si>
  <si>
    <t>A3301010060280108001231</t>
  </si>
  <si>
    <t>杭新景（杭千）高速公路2023年杭富段车道级管控情报板改造项目</t>
  </si>
  <si>
    <t>https://ggzy.hzctc.hangzhou.gov.cn/AfficheShow/Home?AfficheID=df644adb-a43b-4ba6-988a-f8594e894cae&amp;IsInner=0&amp;IsHistory=&amp;ModuleID=22</t>
  </si>
  <si>
    <t>https://ggzy.hzctc.hangzhou.gov.cn/OpenBidRecord/Index?id=E064ECA1-67CD-415C-8C64-679FFCFCF9DC&amp;tenderID=adcec3fb-613b-4d2f-b564-b8b4044d6f04&amp;ModuleID=486</t>
  </si>
  <si>
    <t>https://ggzy.hzctc.hangzhou.gov.cn/AfficheShow/Home?AfficheID=1cfa9672-0ff9-4095-b351-72958afe96a5&amp;IsInner=0&amp;IsHistory=0&amp;ModuleID=28</t>
  </si>
  <si>
    <t>6233B25B-AFA0-41A9-B700-36A602E90D2A</t>
  </si>
  <si>
    <t>E51650CB-8EDF-408F-B065-04AEFFBDFB93</t>
  </si>
  <si>
    <t>A3301020070507272001211</t>
  </si>
  <si>
    <t>华家池（含金秋花园）老旧小区综合改造项目</t>
  </si>
  <si>
    <t>https://ggzy.hzctc.hangzhou.gov.cn/AfficheShow/Home?AfficheID=af89b44f-5d4b-4b85-bb83-91d024df162c&amp;IsInner=0&amp;IsHistory=&amp;ModuleID=22</t>
  </si>
  <si>
    <t>https://ggzy.hzctc.hangzhou.gov.cn/OpenBidRecord/Index?id=6233B25B-AFA0-41A9-B700-36A602E90D2A&amp;tenderID=E51650CB-8EDF-408F-B065-04AEFFBDFB93&amp;ModuleID=486</t>
  </si>
  <si>
    <t>2023/7/12 9:30</t>
  </si>
  <si>
    <t>https://ggzy.hzctc.hangzhou.gov.cn/OpenBidRecord/OpenParamInfo?openRecordListID=6233B25B-AFA0-41A9-B700-36A602E90D2A</t>
  </si>
  <si>
    <t>https://ggzy.hzctc.hangzhou.gov.cn/AfficheShow/Home?AfficheID=1e02c478-c8c2-4d45-831b-d52cd94f22b8&amp;IsInner=0&amp;IsHistory=0&amp;ModuleID=28</t>
  </si>
  <si>
    <t>30C794D9-DF15-45ED-B051-B5A6019BDC3A</t>
  </si>
  <si>
    <t>F140D5C4-57B6-4B3B-893A-39FC589DD19F</t>
  </si>
  <si>
    <t>A3301131280507283001211</t>
  </si>
  <si>
    <t>大运河科创城启航双创综合体装修项目</t>
  </si>
  <si>
    <t>https://ggzy.hzctc.hangzhou.gov.cn/AfficheShow/Home?AfficheID=cfc3b70e-c88f-4019-9235-22a099c1edfd&amp;IsInner=0&amp;IsHistory=&amp;ModuleID=22</t>
  </si>
  <si>
    <t>https://ggzy.hzctc.hangzhou.gov.cn/OpenBidRecord/Index?id=30C794D9-DF15-45ED-B051-B5A6019BDC3A&amp;tenderID=F140D5C4-57B6-4B3B-893A-39FC589DD19F&amp;ModuleID=486</t>
  </si>
  <si>
    <t>https://ggzy.hzctc.hangzhou.gov.cn/OpenBidRecord/OpenParamInfo?openRecordListID=30C794D9-DF15-45ED-B051-B5A6019BDC3A</t>
  </si>
  <si>
    <t>https://ggzy.hzctc.hangzhou.gov.cn/AfficheShow/Home?AfficheID=1b4de864-45fc-44ff-89ce-499d438f61b0&amp;IsInner=0&amp;IsHistory=0&amp;ModuleID=28</t>
  </si>
  <si>
    <t>8B07C2D1-FE3D-4F71-B27F-23BAB2F73B01</t>
  </si>
  <si>
    <t>CE73010F-B227-4418-8118-42D8283B586F</t>
  </si>
  <si>
    <t>A3301050100507315001211</t>
  </si>
  <si>
    <t>文晖派出所提升改造工程</t>
  </si>
  <si>
    <t>https://ggzy.hzctc.hangzhou.gov.cn/AfficheShow/Home?AfficheID=f7ea195c-33fc-45ae-bab8-491a2aba9261&amp;IsInner=0&amp;IsHistory=&amp;ModuleID=22</t>
  </si>
  <si>
    <t>可在指定电子保单平台内申请投标保证金保函，承保金额须大于或等于本项目投标保证金金额。电子保函生成流程: 投标人登录杭州市公共资源交易平台一交易主体进入“网上投标”模块点击“查看线上保函状态”一一点击进入电子保函办理平台一一选择保险公司投保一一确认收费标准一一填写经办人相关信息并签订保函申请协议一一使用企业基本账户支付相关费用一一电子保函生成 一一登录杭州公共资源交易平台查看出函状态。</t>
  </si>
  <si>
    <t>https://ggzy.hzctc.hangzhou.gov.cn/OpenBidRecord/Index?id=8B07C2D1-FE3D-4F71-B27F-23BAB2F73B01&amp;tenderID=CE73010F-B227-4418-8118-42D8283B586F&amp;ModuleID=486</t>
  </si>
  <si>
    <t>https://ggzy.hzctc.hangzhou.gov.cn/OpenBidRecord/OpenParamInfo?openRecordListID=8B07C2D1-FE3D-4F71-B27F-23BAB2F73B01</t>
  </si>
  <si>
    <t>https://ggzy.hzctc.hangzhou.gov.cn/AfficheShow/Home?AfficheID=a81718fc-39ea-4f45-a8d0-3430fa6cae39&amp;IsInner=0&amp;IsHistory=0&amp;ModuleID=28</t>
  </si>
  <si>
    <t>E4AD3D4C-6C16-4386-BDE5-2712E1F23A69</t>
  </si>
  <si>
    <t>21a1d97f-bf10-4bec-a7ab-2473dfc32fde</t>
  </si>
  <si>
    <t>A3301100140280048001231</t>
  </si>
  <si>
    <t>2023年杭州市余杭区G235新海线万丈山隧道维修加固工程</t>
  </si>
  <si>
    <t>https://ggzy.hzctc.hangzhou.gov.cn/AfficheShow/Home?AfficheID=d76fe2ac-f32b-441a-b0e2-b33a9f55563a&amp;IsInner=0&amp;IsHistory=&amp;ModuleID=22</t>
  </si>
  <si>
    <t>本次招标要求投标人须具有以下的资质同时具备公路养护作业单位资质（含隧道养护甲级资质)和公路交通工程专业承包一级（公路机电工程分项）或同时具备公路养护工程施工一类（甲级)和公路交通工程专业承包一级（公路机电工程分项）的企业资质，并在人员、设备、资金等方面具有相应的施工能力。</t>
  </si>
  <si>
    <t>https://ggzy.hzctc.hangzhou.gov.cn/OpenBidRecord/Index?id=E4AD3D4C-6C16-4386-BDE5-2712E1F23A69&amp;tenderID=21a1d97f-bf10-4bec-a7ab-2473dfc32fde&amp;ModuleID=486</t>
  </si>
  <si>
    <t>https://ggzy.hzctc.hangzhou.gov.cn/AfficheShow/Home?AfficheID=f2043208-e618-4bbe-8a00-a5188dfe2526&amp;IsInner=0&amp;IsHistory=0&amp;ModuleID=28</t>
  </si>
  <si>
    <t>FD88B2C8-3704-44AF-B6BC-E5E32A7CC5F8</t>
  </si>
  <si>
    <t>E29C8B39-8FA3-458D-B8C2-D51E1EE98A11</t>
  </si>
  <si>
    <t>A3301300180507169001211</t>
  </si>
  <si>
    <t>杭州宇祥房地产开发有限公司悦东方臻园31#35#楼36#2-6层自持住宅内装修EPC工程总承包</t>
  </si>
  <si>
    <t>https://ggzy.hzctc.hangzhou.gov.cn/AfficheShow/Home?AfficheID=59c5b874-a433-4cba-83c9-9041b7f02127&amp;IsInner=0&amp;IsHistory=&amp;ModuleID=22</t>
  </si>
  <si>
    <t>同时具备 设计专项类 建筑装饰工程设计 甲级、专业承包企业建筑装修装饰工程(新) 一级 或者同时具备 设计专业类 建筑行业 甲级、专业承包企业建筑装修装饰工程(新) 一级 或者同时具备 设计专业类 建筑行业 建筑工程 甲级、专业承包企业建筑装修装饰工程(新) 一级 或者同时具备 设计综合类 甲级、专业承包企业建筑装修装饰工程(新) 一级</t>
  </si>
  <si>
    <t>https://ggzy.hzctc.hangzhou.gov.cn/OpenBidRecord/Index?id=FD88B2C8-3704-44AF-B6BC-E5E32A7CC5F8&amp;tenderID=E29C8B39-8FA3-458D-B8C2-D51E1EE98A11&amp;ModuleID=486</t>
  </si>
  <si>
    <t>2023/7/13 14:00</t>
  </si>
  <si>
    <t>https://ggzy.hzctc.hangzhou.gov.cn/AfficheShow/Home?AfficheID=50f9d6f7-0858-41d4-914a-66761f89c0a0&amp;IsInner=0&amp;IsHistory=0&amp;ModuleID=28</t>
  </si>
  <si>
    <t>CC281FAD-98C5-48D8-BAFD-D9B64A8A48B4</t>
  </si>
  <si>
    <t>7B73EDFD-E84C-460B-B2D6-17BBF3BEAA83</t>
  </si>
  <si>
    <t>A3301090130507199001211</t>
  </si>
  <si>
    <t>会展新城安置房六期二号地块全过程工程咨询项目</t>
  </si>
  <si>
    <t>https://ggzy.hzctc.hangzhou.gov.cn/AfficheShow/Home?AfficheID=b25f9550-a8aa-41b2-96b7-a4426ca7a1d8&amp;IsInner=0&amp;IsHistory=&amp;ModuleID=22</t>
  </si>
  <si>
    <t>https://ggzy.hzctc.hangzhou.gov.cn/OpenBidRecord/Index?id=CC281FAD-98C5-48D8-BAFD-D9B64A8A48B4&amp;tenderID=7B73EDFD-E84C-460B-B2D6-17BBF3BEAA83&amp;ModuleID=486</t>
  </si>
  <si>
    <t>https://ggzy.hzctc.hangzhou.gov.cn/AfficheShow/Home?AfficheID=a6bf89dc-da8b-46ea-946f-cff2d2cfa43d&amp;IsInner=0&amp;IsHistory=0&amp;ModuleID=28</t>
  </si>
  <si>
    <t>91A301E7-3551-4C3A-8C09-4316ED5F6DA2</t>
  </si>
  <si>
    <t>C32AA14E-FA3F-49F7-9A24-4785A93DEAC8</t>
  </si>
  <si>
    <t>A3301820190507328001211</t>
  </si>
  <si>
    <t>大同新昌路至古城山街区改造提升工程</t>
  </si>
  <si>
    <t>https://ggzy.hzctc.hangzhou.gov.cn/AfficheShow/Home?AfficheID=0e2260a0-e00d-4336-a7e9-06e507740460&amp;IsInner=0&amp;IsHistory=&amp;ModuleID=22</t>
  </si>
  <si>
    <t>https://ggzy.hzctc.hangzhou.gov.cn/OpenBidRecord/Index?id=91A301E7-3551-4C3A-8C09-4316ED5F6DA2&amp;tenderID=C32AA14E-FA3F-49F7-9A24-4785A93DEAC8&amp;ModuleID=486</t>
  </si>
  <si>
    <t>2023/7/13 8:45</t>
  </si>
  <si>
    <t>https://ggzy.hzctc.hangzhou.gov.cn/OpenBidRecord/OpenParamInfo?openRecordListID=91A301E7-3551-4C3A-8C09-4316ED5F6DA2</t>
  </si>
  <si>
    <t>https://ggzy.hzctc.hangzhou.gov.cn/AfficheShow/Home?AfficheID=152b612f-2c84-4714-b8ab-4535c989e518&amp;IsInner=0&amp;IsHistory=0&amp;ModuleID=28</t>
  </si>
  <si>
    <t>3ACBE56D-6127-46B9-AB69-AE3D4941EA7D</t>
  </si>
  <si>
    <t>E2CDA122-A048-4D1A-B979-B05D0B730BCC</t>
  </si>
  <si>
    <t>A3301850210507344001211</t>
  </si>
  <si>
    <t>杭政储出【2023】19号地块（瑞锦科创商务中心项目）全过程咨询项目</t>
  </si>
  <si>
    <t>https://ggzy.hzctc.hangzhou.gov.cn/AfficheShow/Home?AfficheID=b97741eb-85f9-4e25-8c14-c8996bb800d1&amp;IsInner=0&amp;IsHistory=&amp;ModuleID=22</t>
  </si>
  <si>
    <t>同时具备 综合 、勘察综合类 甲级、设计综合类 甲级 或者同时具备 综合 、设计综合类 甲级、勘察专业类 岩土工程 岩土工程勘察 乙级 或者同时具备 设计专业类 建筑行业 建筑工程 乙级、综合 、勘察综合类 甲级 或者同时具备 设计专业类 建筑行业 建筑工程 乙级、综合 、勘察专业类 岩土工程 岩土工程勘察 乙级 或者同时具备 设计综合类 甲级、勘察综合类 甲级、房屋建筑工程 乙级 或者同时具备 设计综合类 甲级、房屋建筑工程 乙级、勘察专业类 岩土工程 岩土工程勘察 乙级 或者同时具备 勘察综合类 甲级、房屋建筑工程 乙级、设计专业类 建筑行业 建筑工程 乙级 或者同时具备 勘察专业类 岩土工程 岩土工程勘察 乙级、设计专业类 建筑行业 建筑工程 乙级、房屋建筑工程 乙级</t>
  </si>
  <si>
    <t>https://ggzy.hzctc.hangzhou.gov.cn/OpenBidRecord/Index?id=3ACBE56D-6127-46B9-AB69-AE3D4941EA7D&amp;tenderID=E2CDA122-A048-4D1A-B979-B05D0B730BCC&amp;ModuleID=486</t>
  </si>
  <si>
    <t>2023/7/13 9:00</t>
  </si>
  <si>
    <t>https://ggzy.hzctc.hangzhou.gov.cn/AfficheShow/Home?AfficheID=5bbd7e78-8563-44e1-9ccb-60c1c7aee700&amp;IsInner=0&amp;IsHistory=0&amp;ModuleID=28</t>
  </si>
  <si>
    <t>8278D356-7AAA-47BD-94D1-AAD2DA3FE422</t>
  </si>
  <si>
    <t>345492F0-E4FB-42ED-9858-4809850E0749</t>
  </si>
  <si>
    <t>A3301010060507277001211</t>
  </si>
  <si>
    <t>杭州市中医院丁桥院区（市丁桥医院）重大疫情救治基地监理</t>
  </si>
  <si>
    <t>https://ggzy.hzctc.hangzhou.gov.cn/AfficheShow/Home?AfficheID=eb6af6e5-abb1-4bbd-998e-d63aeb795651&amp;IsInner=0&amp;IsHistory=&amp;ModuleID=22</t>
  </si>
  <si>
    <t>具备 房屋建筑工程 乙级</t>
  </si>
  <si>
    <t>https://ggzy.hzctc.hangzhou.gov.cn/OpenBidRecord/Index?id=8278D356-7AAA-47BD-94D1-AAD2DA3FE422&amp;tenderID=345492F0-E4FB-42ED-9858-4809850E0749&amp;ModuleID=486</t>
  </si>
  <si>
    <t>https://ggzy.hzctc.hangzhou.gov.cn/OpenBidRecord/OpenParamInfo?openRecordListID=8278D356-7AAA-47BD-94D1-AAD2DA3FE422</t>
  </si>
  <si>
    <t>https://ggzy.hzctc.hangzhou.gov.cn/AfficheShow/Home?AfficheID=5a347801-0e77-454a-a0d6-0c9cdd92da24&amp;IsInner=0&amp;IsHistory=0&amp;ModuleID=28</t>
  </si>
  <si>
    <t>C063423F-1FC7-45A8-8D94-F07D22C6CDB0</t>
  </si>
  <si>
    <t>B9BB240D-1297-4F08-8FCF-A6D2A1E23D5C</t>
  </si>
  <si>
    <t>A3301090130507306001211</t>
  </si>
  <si>
    <t>萧山区衙前二小扩建项目</t>
  </si>
  <si>
    <t>https://ggzy.hzctc.hangzhou.gov.cn/AfficheShow/Home?AfficheID=6aede300-57d0-418d-becb-baa3c34a2227&amp;IsInner=0&amp;IsHistory=&amp;ModuleID=22</t>
  </si>
  <si>
    <t>https://ggzy.hzctc.hangzhou.gov.cn/OpenBidRecord/Index?id=C063423F-1FC7-45A8-8D94-F07D22C6CDB0&amp;tenderID=B9BB240D-1297-4F08-8FCF-A6D2A1E23D5C&amp;ModuleID=486</t>
  </si>
  <si>
    <t>https://ggzy.hzctc.hangzhou.gov.cn/OpenBidRecord/OpenParamInfo?openRecordListID=C063423F-1FC7-45A8-8D94-F07D22C6CDB0</t>
  </si>
  <si>
    <t>https://ggzy.hzctc.hangzhou.gov.cn/AfficheShow/Home?AfficheID=99b2dbc2-8cc5-4491-a527-7a468db1384a&amp;IsInner=0&amp;IsHistory=0&amp;ModuleID=28</t>
  </si>
  <si>
    <t>50466524-78C1-4CDB-AEB4-53A2269924CD</t>
  </si>
  <si>
    <t>7B1EEB3D-9EB0-4E58-8C35-5FBD7463BE89</t>
  </si>
  <si>
    <t>A3301060110507270001211</t>
  </si>
  <si>
    <t>西湖区双浦镇三阳村便民服务中心改建工程</t>
  </si>
  <si>
    <t>https://ggzy.hzctc.hangzhou.gov.cn/AfficheShow/Home?AfficheID=68c1292d-e074-4c4a-a7b1-577ac491f6fd&amp;IsInner=0&amp;IsHistory=&amp;ModuleID=22</t>
  </si>
  <si>
    <t>https://ggzy.hzctc.hangzhou.gov.cn/OpenBidRecord/Index?id=50466524-78C1-4CDB-AEB4-53A2269924CD&amp;tenderID=7B1EEB3D-9EB0-4E58-8C35-5FBD7463BE89&amp;ModuleID=486</t>
  </si>
  <si>
    <t>https://ggzy.hzctc.hangzhou.gov.cn/OpenBidRecord/OpenParamInfo?openRecordListID=50466524-78C1-4CDB-AEB4-53A2269924CD</t>
  </si>
  <si>
    <t>https://ggzy.hzctc.hangzhou.gov.cn/AfficheShow/Home?AfficheID=c27b8733-0f93-44ee-a9dc-e0b130535972&amp;IsInner=0&amp;IsHistory=0&amp;ModuleID=28</t>
  </si>
  <si>
    <t>8E45A45F-3179-4463-AD60-DC08A1E249E9</t>
  </si>
  <si>
    <t>2491B275-6064-4692-AA8C-87C06E630B02</t>
  </si>
  <si>
    <t>A3301300180507310001211</t>
  </si>
  <si>
    <t>杭钱塘工出（2023）5号地块工业厂房（标准厂房）工程</t>
  </si>
  <si>
    <t>https://ggzy.hzctc.hangzhou.gov.cn/AfficheShow/Home?AfficheID=c9163d04-fd1a-4d64-a65b-85b4c79e95ec&amp;IsInner=0&amp;IsHistory=&amp;ModuleID=22</t>
  </si>
  <si>
    <t>https://ggzy.hzctc.hangzhou.gov.cn/OpenBidRecord/Index?id=8E45A45F-3179-4463-AD60-DC08A1E249E9&amp;tenderID=2491B275-6064-4692-AA8C-87C06E630B02&amp;ModuleID=486</t>
  </si>
  <si>
    <t>2023/7/13 9:30</t>
  </si>
  <si>
    <t>https://ggzy.hzctc.hangzhou.gov.cn/OpenBidRecord/OpenParamInfo?openRecordListID=8E45A45F-3179-4463-AD60-DC08A1E249E9</t>
  </si>
  <si>
    <t>https://ggzy.hzctc.hangzhou.gov.cn/AfficheShow/Home?AfficheID=e55bbb2e-c7fc-4c10-acf6-6cf76fd44726&amp;IsInner=0&amp;IsHistory=0&amp;ModuleID=28</t>
  </si>
  <si>
    <t>E13D331C-2EC8-4747-9455-9B2973930C2D</t>
  </si>
  <si>
    <t>19EDE235-8E4D-4CC1-9AAA-608B6A2968CD</t>
  </si>
  <si>
    <t>A3301100140507222001211</t>
  </si>
  <si>
    <t>余杭街道华坞农民高层公寓</t>
  </si>
  <si>
    <t>https://ggzy.hzctc.hangzhou.gov.cn/AfficheShow/Home?AfficheID=814edfaf-ed68-459f-be1f-a21e749e8364&amp;IsInner=0&amp;IsHistory=&amp;ModuleID=22</t>
  </si>
  <si>
    <t>https://ggzy.hzctc.hangzhou.gov.cn/OpenBidRecord/Index?id=E13D331C-2EC8-4747-9455-9B2973930C2D&amp;tenderID=19EDE235-8E4D-4CC1-9AAA-608B6A2968CD&amp;ModuleID=486</t>
  </si>
  <si>
    <t>https://ggzy.hzctc.hangzhou.gov.cn/OpenBidRecord/OpenParamInfo?openRecordListID=E13D331C-2EC8-4747-9455-9B2973930C2D</t>
  </si>
  <si>
    <t>https://ggzy.hzctc.hangzhou.gov.cn/AfficheShow/Home?AfficheID=7a8df0b4-1bf2-4257-b1b1-60afaeb2784f&amp;IsInner=0&amp;IsHistory=0&amp;ModuleID=28</t>
  </si>
  <si>
    <t>280B5201-655D-4684-8F15-22D21CBDAD5B</t>
  </si>
  <si>
    <t>491210E7-08E1-4A03-93C8-33DA9E72E594</t>
  </si>
  <si>
    <t>A3301300180506945001221</t>
  </si>
  <si>
    <t>新南路（幸福北路-军区界）工程</t>
  </si>
  <si>
    <t>https://ggzy.hzctc.hangzhou.gov.cn/AfficheShow/Home?AfficheID=6bdb7ee2-7ac5-430f-bb10-566eaee35dd4&amp;IsInner=0&amp;IsHistory=&amp;ModuleID=22</t>
  </si>
  <si>
    <t>https://ggzy.hzctc.hangzhou.gov.cn/OpenBidRecord/Index?id=280B5201-655D-4684-8F15-22D21CBDAD5B&amp;tenderID=491210E7-08E1-4A03-93C8-33DA9E72E594&amp;ModuleID=486</t>
  </si>
  <si>
    <t>https://ggzy.hzctc.hangzhou.gov.cn/OpenBidRecord/OpenParamInfo?openRecordListID=280B5201-655D-4684-8F15-22D21CBDAD5B</t>
  </si>
  <si>
    <t>https://ggzy.hzctc.hangzhou.gov.cn/AfficheShow/Home?AfficheID=ae38b494-6ba0-4d85-bef2-0f144ddd1025&amp;IsInner=0&amp;IsHistory=0&amp;ModuleID=28</t>
  </si>
  <si>
    <t>67613EAF-D735-4D23-BD34-D56665639E8E</t>
  </si>
  <si>
    <t>562B22F7-EEBA-4B3E-A05B-3A9DD02E04E6</t>
  </si>
  <si>
    <t>A3301100140507073001221</t>
  </si>
  <si>
    <t>地铁 4 号线勾庄车辆段配套道路工程</t>
  </si>
  <si>
    <t>https://ggzy.hzctc.hangzhou.gov.cn/AfficheShow/Home?AfficheID=5853f4d3-79be-42f4-a9fe-1904cee772ec&amp;IsInner=0&amp;IsHistory=&amp;ModuleID=22</t>
  </si>
  <si>
    <t>https://ggzy.hzctc.hangzhou.gov.cn/OpenBidRecord/Index?id=67613EAF-D735-4D23-BD34-D56665639E8E&amp;tenderID=562B22F7-EEBA-4B3E-A05B-3A9DD02E04E6&amp;ModuleID=486</t>
  </si>
  <si>
    <t>https://ggzy.hzctc.hangzhou.gov.cn/OpenBidRecord/OpenParamInfo?openRecordListID=67613EAF-D735-4D23-BD34-D56665639E8E</t>
  </si>
  <si>
    <t>https://ggzy.hzctc.hangzhou.gov.cn/AfficheShow/Home?AfficheID=e1087493-d6a7-490a-9214-049d8df61bbf&amp;IsInner=0&amp;IsHistory=0&amp;ModuleID=28</t>
  </si>
  <si>
    <t>C17B1B9B-F26E-4426-958C-105CD76905BC</t>
  </si>
  <si>
    <t>C0B78338-48EE-4384-B334-C7D3ED52DBB5</t>
  </si>
  <si>
    <t>A3301100140507268001211</t>
  </si>
  <si>
    <t>未来科技城第九幼儿园</t>
  </si>
  <si>
    <t>https://ggzy.hzctc.hangzhou.gov.cn/AfficheShow/Home?AfficheID=beb9919c-6631-409d-8f54-2d810d3037cd&amp;IsInner=0&amp;IsHistory=&amp;ModuleID=22</t>
  </si>
  <si>
    <t>https://ggzy.hzctc.hangzhou.gov.cn/OpenBidRecord/Index?id=C17B1B9B-F26E-4426-958C-105CD76905BC&amp;tenderID=C0B78338-48EE-4384-B334-C7D3ED52DBB5&amp;ModuleID=486</t>
  </si>
  <si>
    <t>https://ggzy.hzctc.hangzhou.gov.cn/OpenBidRecord/OpenParamInfo?openRecordListID=C17B1B9B-F26E-4426-958C-105CD76905BC</t>
  </si>
  <si>
    <t>https://ggzy.hzctc.hangzhou.gov.cn/AfficheShow/Home?AfficheID=f9414469-7a70-42d9-9dbc-14a465c58c80&amp;IsInner=0&amp;IsHistory=0&amp;ModuleID=28</t>
  </si>
  <si>
    <t>AB97CAB4-CF11-4AB3-AE71-9CBC67E52A37</t>
  </si>
  <si>
    <t>ACC1B61E-4560-4E1A-B6C0-693AE76B91F7</t>
  </si>
  <si>
    <t>A3301850210507239001211</t>
  </si>
  <si>
    <t>临安区粮食安全应急保障中心（第二粮库）工程设计</t>
  </si>
  <si>
    <t>https://ggzy.hzctc.hangzhou.gov.cn/AfficheShow/Home?AfficheID=5d6292a3-a9c6-40e1-b0bd-5a322b5b74ed&amp;IsInner=0&amp;IsHistory=&amp;ModuleID=22</t>
  </si>
  <si>
    <t>具备 设计专业类 商物粮行业 粮食工程 甲级 或者具备 设计专业类 商物粮行业 甲级 或者具备 设计综合类 甲级</t>
  </si>
  <si>
    <t>https://ggzy.hzctc.hangzhou.gov.cn/OpenBidRecord/Index?id=AB97CAB4-CF11-4AB3-AE71-9CBC67E52A37&amp;tenderID=ACC1B61E-4560-4E1A-B6C0-693AE76B91F7&amp;ModuleID=486</t>
  </si>
  <si>
    <t>2023/7/14 13:00</t>
  </si>
  <si>
    <t>https://ggzy.hzctc.hangzhou.gov.cn/AfficheShow/Home?AfficheID=ac25b082-7869-418e-ae46-ded1b16215fb&amp;IsInner=0&amp;IsHistory=0&amp;ModuleID=28</t>
  </si>
  <si>
    <t>A7FA5C52-701F-48F1-BC38-D11AB2E6DB9D</t>
  </si>
  <si>
    <t>542223A4-E855-46B8-A2F5-CFF4A07EC87A</t>
  </si>
  <si>
    <t>A3301850210506938001111</t>
  </si>
  <si>
    <t>杭临城际铁路锦南新城公交综合体项目装修工程</t>
  </si>
  <si>
    <t>https://ggzy.hzctc.hangzhou.gov.cn/AfficheShow/Home?AfficheID=cf553ae0-19f5-43d0-8857-f8bc494e2a56&amp;IsInner=0&amp;IsHistory=&amp;ModuleID=22</t>
  </si>
  <si>
    <t>具备 专业承包企业建筑装修装饰工程(新) 一级</t>
  </si>
  <si>
    <t>https://ggzy.hzctc.hangzhou.gov.cn/OpenBidRecord/Index?id=A7FA5C52-701F-48F1-BC38-D11AB2E6DB9D&amp;tenderID=542223A4-E855-46B8-A2F5-CFF4A07EC87A&amp;ModuleID=486</t>
  </si>
  <si>
    <t>https://ggzy.hzctc.hangzhou.gov.cn/AfficheShow/Home?AfficheID=701b2c80-2e7d-42f5-abe4-53a1b211c8e3&amp;IsInner=0&amp;IsHistory=0&amp;ModuleID=28</t>
  </si>
  <si>
    <t>14478EAB-841A-46E7-B6E7-E46F738F23C8</t>
  </si>
  <si>
    <t>38ffad96-8c31-4658-91ff-2eb9f7a4b0c7</t>
  </si>
  <si>
    <t>A3301820190280028001231</t>
  </si>
  <si>
    <t>330 国道建德大慈岩段改建工程土地勘测定界（含分户测量）、土地征收稳定性评估</t>
  </si>
  <si>
    <t>https://ggzy.hzctc.hangzhou.gov.cn/AfficheShow/Home?AfficheID=a44d3cc3-4ec4-4ddb-9d31-c2d1edf2d35f&amp;IsInner=0&amp;IsHistory=&amp;ModuleID=22</t>
  </si>
  <si>
    <t>具备 测绘 乙级</t>
  </si>
  <si>
    <t>https://ggzy.hzctc.hangzhou.gov.cn/OpenBidRecord/Index?id=14478EAB-841A-46E7-B6E7-E46F738F23C8&amp;tenderID=38ffad96-8c31-4658-91ff-2eb9f7a4b0c7&amp;ModuleID=486</t>
  </si>
  <si>
    <t>2023/7/14 8:45</t>
  </si>
  <si>
    <t>https://ggzy.hzctc.hangzhou.gov.cn/AfficheShow/Home?AfficheID=f9c00175-15fb-4a7d-bcc6-f1b611736ed9&amp;IsInner=0&amp;IsHistory=0&amp;ModuleID=28</t>
  </si>
  <si>
    <t>3E823895-89A7-4053-B01E-387AF55DEE7C</t>
  </si>
  <si>
    <t>C0906DFE-4CA9-4D36-8444-D38C959D89E7</t>
  </si>
  <si>
    <t>A3301300180507295001221</t>
  </si>
  <si>
    <t>东升路（河景路-冯娄路）道路工程监理</t>
  </si>
  <si>
    <t>https://ggzy.hzctc.hangzhou.gov.cn/AfficheShow/Home?AfficheID=c82b8606-99e4-47d1-8d07-4aa77a3a25f0&amp;IsInner=0&amp;IsHistory=&amp;ModuleID=22</t>
  </si>
  <si>
    <t>https://ggzy.hzctc.hangzhou.gov.cn/OpenBidRecord/Index?id=3E823895-89A7-4053-B01E-387AF55DEE7C&amp;tenderID=C0906DFE-4CA9-4D36-8444-D38C959D89E7&amp;ModuleID=486</t>
  </si>
  <si>
    <t>2023/7/14 9:30</t>
  </si>
  <si>
    <t>https://ggzy.hzctc.hangzhou.gov.cn/OpenBidRecord/OpenParamInfo?openRecordListID=3E823895-89A7-4053-B01E-387AF55DEE7C</t>
  </si>
  <si>
    <t>https://ggzy.hzctc.hangzhou.gov.cn/AfficheShow/Home?AfficheID=c79b91a2-102e-432b-88d5-a4bd0c3a137c&amp;IsInner=0&amp;IsHistory=0&amp;ModuleID=28</t>
  </si>
  <si>
    <t>E821A3D1-FD65-4E88-A426-00D85370CEBF</t>
  </si>
  <si>
    <t>F983DF3B-7C0D-4057-87E4-8D29080B0997</t>
  </si>
  <si>
    <t>A3301300180507321001211</t>
  </si>
  <si>
    <t>杭钱塘工出（2023）5号地块工业厂房（标准厂房）工程监理</t>
  </si>
  <si>
    <t>https://ggzy.hzctc.hangzhou.gov.cn/AfficheShow/Home?AfficheID=b4de0577-c45d-4289-af13-04ea4a08fed5&amp;IsInner=0&amp;IsHistory=&amp;ModuleID=22</t>
  </si>
  <si>
    <t>具备 房屋建筑工程 或者具备 房屋建筑工程 甲级</t>
  </si>
  <si>
    <t>https://ggzy.hzctc.hangzhou.gov.cn/OpenBidRecord/Index?id=E821A3D1-FD65-4E88-A426-00D85370CEBF&amp;tenderID=F983DF3B-7C0D-4057-87E4-8D29080B0997&amp;ModuleID=486</t>
  </si>
  <si>
    <t>https://ggzy.hzctc.hangzhou.gov.cn/OpenBidRecord/OpenParamInfo?openRecordListID=E821A3D1-FD65-4E88-A426-00D85370CEBF</t>
  </si>
  <si>
    <t>https://ggzy.hzctc.hangzhou.gov.cn/AfficheShow/Home?AfficheID=3b3ed988-553a-4ae9-988d-669db570d677&amp;IsInner=0&amp;IsHistory=0&amp;ModuleID=28</t>
  </si>
  <si>
    <t>3EE8726D-12A4-447D-823D-398DE34E4DB4</t>
  </si>
  <si>
    <t>ccd0ef0c-2480-48be-8bf1-879cc291a69e</t>
  </si>
  <si>
    <t>A3301110200280017001231</t>
  </si>
  <si>
    <t>富阳区 2022 年低等级公路C736 莲新线（新浦大桥--新港大桥段）提升改造工程</t>
  </si>
  <si>
    <t>https://ggzy.hzctc.hangzhou.gov.cn/AfficheShow/Home?AfficheID=c9f14493-8bde-44d3-9a7e-23b13f000c7b&amp;IsInner=0&amp;IsHistory=&amp;ModuleID=22</t>
  </si>
  <si>
    <t>https://ggzy.hzctc.hangzhou.gov.cn/OpenBidRecord/Index?id=3EE8726D-12A4-447D-823D-398DE34E4DB4&amp;tenderID=ccd0ef0c-2480-48be-8bf1-879cc291a69e&amp;ModuleID=486</t>
  </si>
  <si>
    <t>2023/7/17 10:00</t>
  </si>
  <si>
    <t>https://ggzy.hzctc.hangzhou.gov.cn/AfficheShow/Home?AfficheID=570e7876-9942-435f-8ce7-d98cc7a4cd4d&amp;IsInner=0&amp;IsHistory=0&amp;ModuleID=28</t>
  </si>
  <si>
    <t>22D5351A-DD93-40A2-B58F-FD26692E9CD9</t>
  </si>
  <si>
    <t>745A6740-250D-4993-B307-B7E09B0A1E97</t>
  </si>
  <si>
    <t>A3301100140506682001222</t>
  </si>
  <si>
    <t>https://ggzy.hzctc.hangzhou.gov.cn/AfficheShow/Home?AfficheID=52dcc6d2-00b3-464d-9866-a987006a470e&amp;IsInner=0&amp;IsHistory=&amp;ModuleID=22</t>
  </si>
  <si>
    <t>同时具备 设计综合类 甲级、施工总承包企业市政公用工程(新) 一级 或者同时具备 设计专业类 市政公用行业 甲级、施工总承包企业市政公用工程(新) 一级、设计专业类 建筑行业 甲级 或者同时具备 设计专业类 市政公用行业 甲级、设计专业类 建筑行业 建筑工程 甲级、施工总承包企业市政公用工程(新) 一级 或者同时具备 施工总承包企业市政公用工程(新) 一级、设计专业类 建筑行业 甲级、设计专业类 市政行业（燃气工程、轨道交通工程除外） 甲级 或者同时具备 设计专业类 建筑行业 建筑工程 甲级、施工总承包企业市政公用工程(新) 一级、设计专业类 市政行业（燃气工程、轨道交通工程除外） 甲级 或者同时具备 施工总承包企业市政公用工程(新) 一级、设计专业类 建筑行业 甲级、设计专业类 市政公用行业 道路工程设计 甲级、设计专业类 市政公用行业 排水工程设计 甲级 或者同时具备 设计专业类 建筑行业 建筑工程 甲级、设计专业类 市政公用行业 道路工程设计 甲级、施工总承包企业市政公用工程(新) 一级、设计专业类 市政公用行业 排水工程设计 甲级</t>
  </si>
  <si>
    <t>https://ggzy.hzctc.hangzhou.gov.cn/OpenBidRecord/Index?id=22D5351A-DD93-40A2-B58F-FD26692E9CD9&amp;tenderID=745A6740-250D-4993-B307-B7E09B0A1E97&amp;ModuleID=486</t>
  </si>
  <si>
    <t>2023/7/17 13:00</t>
  </si>
  <si>
    <t>https://ggzy.hzctc.hangzhou.gov.cn/OpenBidRecord/OpenParamInfo?openRecordListID=22D5351A-DD93-40A2-B58F-FD26692E9CD9</t>
  </si>
  <si>
    <t>综合，K1:0.4-0.7:0.05
      K2:1.02-1.10:0.01</t>
  </si>
  <si>
    <t>7B8D57CA-40CE-4561-B3FF-2AB3AB9CCD86</t>
  </si>
  <si>
    <t>2A848CC7-14A8-40D5-92D2-08920CB5926D</t>
  </si>
  <si>
    <t>A3301270160507228001221</t>
  </si>
  <si>
    <t>文昌镇“三茶”统筹共富建设项目一美丽茶村基础配套建设工程</t>
  </si>
  <si>
    <t>https://ggzy.hzctc.hangzhou.gov.cn/AfficheShow/Home?AfficheID=81126b0b-66dc-4cb5-bca5-7efbb94d71b2&amp;IsInner=0&amp;IsHistory=&amp;ModuleID=22</t>
  </si>
  <si>
    <t>https://ggzy.hzctc.hangzhou.gov.cn/OpenBidRecord/Index?id=7B8D57CA-40CE-4561-B3FF-2AB3AB9CCD86&amp;tenderID=2A848CC7-14A8-40D5-92D2-08920CB5926D&amp;ModuleID=486</t>
  </si>
  <si>
    <t>2023/7/17 8:45</t>
  </si>
  <si>
    <t>https://ggzy.hzctc.hangzhou.gov.cn/OpenBidRecord/OpenParamInfo?openRecordListID=7B8D57CA-40CE-4561-B3FF-2AB3AB9CCD86</t>
  </si>
  <si>
    <t>https://ggzy.hzctc.hangzhou.gov.cn/AfficheShow/Home?AfficheID=fbba74e0-04ca-4e41-9457-2a75c1a8f98d&amp;IsInner=0&amp;IsHistory=0&amp;ModuleID=28</t>
  </si>
  <si>
    <t>5AF60DBD-2137-403D-A35D-DAE9B26435E4</t>
  </si>
  <si>
    <t>523591d7-8529-4f43-8947-b99ff6493b45</t>
  </si>
  <si>
    <t>A3301850210180014001291</t>
  </si>
  <si>
    <t>2023年度临安区青山湖街道潘联村等2村永久基本农田集中连片整治项目（潘联村）</t>
  </si>
  <si>
    <t>https://ggzy.hzctc.hangzhou.gov.cn/AfficheShow/Home?AfficheID=ca9c2860-0712-4fd8-8572-6bc0f76afa83&amp;IsInner=0&amp;IsHistory=&amp;ModuleID=22</t>
  </si>
  <si>
    <t>具备 施工总承包企业市政公用工程(新) 市政工程 三级</t>
  </si>
  <si>
    <t>https://ggzy.hzctc.hangzhou.gov.cn/OpenBidRecord/Index?id=5AF60DBD-2137-403D-A35D-DAE9B26435E4&amp;tenderID=523591d7-8529-4f43-8947-b99ff6493b45&amp;ModuleID=486</t>
  </si>
  <si>
    <t>2023/7/17 9:00</t>
  </si>
  <si>
    <t>https://ggzy.hzctc.hangzhou.gov.cn/AfficheShow/Home?AfficheID=acbbae7c-f2ef-4aa6-b282-a57ff15d041e&amp;IsInner=0&amp;IsHistory=0&amp;ModuleID=28</t>
  </si>
  <si>
    <t>932B7F57-0C80-43B8-B90F-9EF9A7196FE9</t>
  </si>
  <si>
    <t>98CDAF7D-5E1F-4C72-9E26-B3B31C9B61AD</t>
  </si>
  <si>
    <t>A3301090130507356001221</t>
  </si>
  <si>
    <t>道源路（萧然西路-南门安置房）项目</t>
  </si>
  <si>
    <t>https://ggzy.hzctc.hangzhou.gov.cn/AfficheShow/Home?AfficheID=b8327aa0-46e4-4a41-8bb4-59f8155a75af&amp;IsInner=0&amp;IsHistory=&amp;ModuleID=22</t>
  </si>
  <si>
    <t>https://ggzy.hzctc.hangzhou.gov.cn/OpenBidRecord/Index?id=932B7F57-0C80-43B8-B90F-9EF9A7196FE9&amp;tenderID=98CDAF7D-5E1F-4C72-9E26-B3B31C9B61AD&amp;ModuleID=486</t>
  </si>
  <si>
    <t>https://ggzy.hzctc.hangzhou.gov.cn/OpenBidRecord/OpenParamInfo?openRecordListID=932B7F57-0C80-43B8-B90F-9EF9A7196FE9</t>
  </si>
  <si>
    <t>https://ggzy.hzctc.hangzhou.gov.cn/AfficheShow/Home?AfficheID=67d0fd93-73e8-4a13-8a87-28f1acdcdf98&amp;IsInner=0&amp;IsHistory=0&amp;ModuleID=28</t>
  </si>
  <si>
    <t>8D97F1E4-0BAF-4290-B2B2-CE284BC3EC58</t>
  </si>
  <si>
    <t>7D28F7B8-B5EB-4F75-9D96-9D8377E8DFAA</t>
  </si>
  <si>
    <t>A3301010060507212001211</t>
  </si>
  <si>
    <t>第四批周转房装修工程标段1</t>
  </si>
  <si>
    <t>https://ggzy.hzctc.hangzhou.gov.cn/AfficheShow/Home?AfficheID=de1d4772-8653-483d-ae7b-1a2d52709ec1&amp;IsInner=0&amp;IsHistory=&amp;ModuleID=22</t>
  </si>
  <si>
    <t>https://ggzy.hzctc.hangzhou.gov.cn/OpenBidRecord/Index?id=8D97F1E4-0BAF-4290-B2B2-CE284BC3EC58&amp;tenderID=7D28F7B8-B5EB-4F75-9D96-9D8377E8DFAA&amp;ModuleID=486</t>
  </si>
  <si>
    <t>https://ggzy.hzctc.hangzhou.gov.cn/OpenBidRecord/OpenParamInfo?openRecordListID=8D97F1E4-0BAF-4290-B2B2-CE284BC3EC58</t>
  </si>
  <si>
    <t>https://ggzy.hzctc.hangzhou.gov.cn/AfficheShow/Home?AfficheID=9ea59cbc-1f32-49f3-8293-ff0574b72517&amp;IsInner=0&amp;IsHistory=0&amp;ModuleID=28</t>
  </si>
  <si>
    <t>FF971C83-A2B4-4D24-9193-EA855377A9B4</t>
  </si>
  <si>
    <t>B80703D7-EE9E-4232-92AF-4ACBE7F93952</t>
  </si>
  <si>
    <t>A3301220150507355001211</t>
  </si>
  <si>
    <t>天子山乡村田园共富体配套提升工程—石彰线两侧提升项目</t>
  </si>
  <si>
    <t>https://ggzy.hzctc.hangzhou.gov.cn/AfficheShow/Home?AfficheID=c046fd9e-f497-4e29-8820-612df8938ea3&amp;IsInner=0&amp;IsHistory=&amp;ModuleID=22</t>
  </si>
  <si>
    <t>https://ggzy.hzctc.hangzhou.gov.cn/OpenBidRecord/Index?id=FF971C83-A2B4-4D24-9193-EA855377A9B4&amp;tenderID=B80703D7-EE9E-4232-92AF-4ACBE7F93952&amp;ModuleID=486</t>
  </si>
  <si>
    <t>https://ggzy.hzctc.hangzhou.gov.cn/OpenBidRecord/OpenParamInfo?openRecordListID=FF971C83-A2B4-4D24-9193-EA855377A9B4</t>
  </si>
  <si>
    <t>https://ggzy.hzctc.hangzhou.gov.cn/AfficheShow/Home?AfficheID=93a4ef6a-0378-4cc9-82e1-e6827f8b636e&amp;IsInner=0&amp;IsHistory=0&amp;ModuleID=28</t>
  </si>
  <si>
    <t>398982E3-E874-4073-8704-64B35D7E148D</t>
  </si>
  <si>
    <t>4E12F729-A852-46E0-885C-FBD50E041B63</t>
  </si>
  <si>
    <t>A3301080120507399001211</t>
  </si>
  <si>
    <t>白马湖和院东地块（白马湖美好生活共同体）项目桩基工程</t>
  </si>
  <si>
    <t>https://ggzy.hzctc.hangzhou.gov.cn/AfficheShow/Home?AfficheID=2867adbe-5978-4dea-a502-0418f86e4ba1&amp;IsInner=0&amp;IsHistory=&amp;ModuleID=22</t>
  </si>
  <si>
    <t>https://ggzy.hzctc.hangzhou.gov.cn/OpenBidRecord/Index?id=398982E3-E874-4073-8704-64B35D7E148D&amp;tenderID=4E12F729-A852-46E0-885C-FBD50E041B63&amp;ModuleID=486</t>
  </si>
  <si>
    <t>2023/7/17 9:15</t>
  </si>
  <si>
    <t>https://ggzy.hzctc.hangzhou.gov.cn/OpenBidRecord/OpenParamInfo?openRecordListID=398982E3-E874-4073-8704-64B35D7E148D</t>
  </si>
  <si>
    <t>https://ggzy.hzctc.hangzhou.gov.cn/AfficheShow/Home?AfficheID=c6cdcd7d-2267-462c-9bcf-1a429be6b4dc&amp;IsInner=0&amp;IsHistory=0&amp;ModuleID=28</t>
  </si>
  <si>
    <t>94B98A64-A774-409F-801E-EB5D258A2649</t>
  </si>
  <si>
    <t>CB99167D-01AD-4829-AE04-53EF1DE87574</t>
  </si>
  <si>
    <t>A3301300180507061001221</t>
  </si>
  <si>
    <t>东升路（河景路-冯娄路）道路工程EPC工程总承包</t>
  </si>
  <si>
    <t>https://ggzy.hzctc.hangzhou.gov.cn/AfficheShow/Home?AfficheID=e39549b9-0196-4cec-928e-baed170fb455&amp;IsInner=0&amp;IsHistory=&amp;ModuleID=22</t>
  </si>
  <si>
    <t>同时具备 施工总承包企业市政公用工程(新) 一级、设计综合类 甲级 或者同时具备 设计专业类 市政公用行业 甲级、施工总承包企业市政公用工程(新) 一级 或者同时具备 设计专业类 市政行业（燃气工程、轨道交通工程除外） 甲级、施工总承包企业市政公用工程(新) 一级 或者同时具备 设计专业类 市政公用行业 排水工程设计 甲级、施工总承包企业市政公用工程(新) 一级、设计专业类 市政公用行业 道路工程设计 甲级</t>
  </si>
  <si>
    <t>https://ggzy.hzctc.hangzhou.gov.cn/OpenBidRecord/Index?id=94B98A64-A774-409F-801E-EB5D258A2649&amp;tenderID=CB99167D-01AD-4829-AE04-53EF1DE87574&amp;ModuleID=486</t>
  </si>
  <si>
    <t>2023/7/17 9:30</t>
  </si>
  <si>
    <t>https://ggzy.hzctc.hangzhou.gov.cn/AfficheShow/Home?AfficheID=80381f5d-c2f1-46cb-b1be-0b96d2413cd5&amp;IsInner=0&amp;IsHistory=0&amp;ModuleID=28</t>
  </si>
  <si>
    <t>8DFB8C55-4F73-4D9B-BAFE-BF620B39FAD0</t>
  </si>
  <si>
    <t>360C3674-22B3-4449-8281-A093A2AF7FE5</t>
  </si>
  <si>
    <t>A3301050100507084001211</t>
  </si>
  <si>
    <t>湖墅街道仓基新村未来社区设计-采购-施工（EPC）总承包</t>
  </si>
  <si>
    <t>https://ggzy.hzctc.hangzhou.gov.cn/AfficheShow/Home?AfficheID=0ebf5218-c61b-4e5d-bf4e-57deb93d9fd2&amp;IsInner=0&amp;IsHistory=&amp;ModuleID=22</t>
  </si>
  <si>
    <t>同时具备 施工总承包企业建筑工程(新) 二级、设计综合类 甲级 或者同时具备 设计专业类 建筑行业 建筑工程 乙级、施工总承包企业建筑工程(新) 二级</t>
  </si>
  <si>
    <t>https://ggzy.hzctc.hangzhou.gov.cn/OpenBidRecord/Index?id=8DFB8C55-4F73-4D9B-BAFE-BF620B39FAD0&amp;tenderID=360C3674-22B3-4449-8281-A093A2AF7FE5&amp;ModuleID=486</t>
  </si>
  <si>
    <t>https://ggzy.hzctc.hangzhou.gov.cn/AfficheShow/Home?AfficheID=58bb380b-09d1-4d72-9ef1-f4023fa3c70e&amp;IsInner=0&amp;IsHistory=0&amp;ModuleID=28</t>
  </si>
  <si>
    <t>29AA7919-D74C-4B0F-8B3F-7F0796819F3E</t>
  </si>
  <si>
    <t>D84A5E26-29CC-436C-B9F6-15EB42E984F9</t>
  </si>
  <si>
    <t>A3301220150507362001211</t>
  </si>
  <si>
    <t>桐庐宾馆提升改造项目设计</t>
  </si>
  <si>
    <t>https://ggzy.hzctc.hangzhou.gov.cn/AfficheShow/Home?AfficheID=f4135128-2d45-48fb-a668-46578e11c084&amp;IsInner=0&amp;IsHistory=&amp;ModuleID=22</t>
  </si>
  <si>
    <t>本项目为五星级酒店装修设计，为大型规模项目，需要甲级设计资质</t>
  </si>
  <si>
    <t>https://ggzy.hzctc.hangzhou.gov.cn/OpenBidRecord/Index?id=29AA7919-D74C-4B0F-8B3F-7F0796819F3E&amp;tenderID=D84A5E26-29CC-436C-B9F6-15EB42E984F9&amp;ModuleID=486</t>
  </si>
  <si>
    <t>https://ggzy.hzctc.hangzhou.gov.cn/AfficheShow/Home?AfficheID=edc3f5f4-3d32-4930-abdc-9f45b8ddc9fe&amp;IsInner=0&amp;IsHistory=0&amp;ModuleID=28</t>
  </si>
  <si>
    <t>5497E5C7-C692-4D40-A0E5-80C1352BDF22</t>
  </si>
  <si>
    <t>7CD3311D-ED90-49DF-8225-6EDFF6FC1CDA</t>
  </si>
  <si>
    <t>A3301080120507391001211</t>
  </si>
  <si>
    <t>零磁科学谷启动区块-浦乐实业西侧地块项目设计</t>
  </si>
  <si>
    <t>https://ggzy.hzctc.hangzhou.gov.cn/AfficheShow/Home?AfficheID=10e8a98e-1149-46bf-afaf-a5e4e47d4e70&amp;IsInner=0&amp;IsHistory=&amp;ModuleID=22</t>
  </si>
  <si>
    <t>具备 设计综合类 甲级 或者具备 设计专业类  建筑行业 建筑工程 甲级</t>
  </si>
  <si>
    <t>https://ggzy.hzctc.hangzhou.gov.cn/OpenBidRecord/Index?id=5497E5C7-C692-4D40-A0E5-80C1352BDF22&amp;tenderID=7CD3311D-ED90-49DF-8225-6EDFF6FC1CDA&amp;ModuleID=486</t>
  </si>
  <si>
    <t>https://ggzy.hzctc.hangzhou.gov.cn/AfficheShow/Home?AfficheID=11c0dbed-e4c5-42d8-a9ca-8ea2c5b27103&amp;IsInner=0&amp;IsHistory=0&amp;ModuleID=28</t>
  </si>
  <si>
    <t>E985F0C2-E25B-4E71-AA7B-A5F53D5E62CF</t>
  </si>
  <si>
    <t>B2789F76-B3FE-49BF-8D03-ACDD3EDF13C0</t>
  </si>
  <si>
    <t>A3301131280507258001211</t>
  </si>
  <si>
    <t>临平政工出[2023]14号年产10台套燃气轮机组项目监理</t>
  </si>
  <si>
    <t>https://ggzy.hzctc.hangzhou.gov.cn/AfficheShow/Home?AfficheID=f4490b9e-2dbc-4f2d-ba8b-b83190e60e46&amp;IsInner=0&amp;IsHistory=&amp;ModuleID=22</t>
  </si>
  <si>
    <t>https://ggzy.hzctc.hangzhou.gov.cn/OpenBidRecord/Index?id=E985F0C2-E25B-4E71-AA7B-A5F53D5E62CF&amp;tenderID=B2789F76-B3FE-49BF-8D03-ACDD3EDF13C0&amp;ModuleID=486</t>
  </si>
  <si>
    <t>https://ggzy.hzctc.hangzhou.gov.cn/OpenBidRecord/OpenParamInfo?openRecordListID=E985F0C2-E25B-4E71-AA7B-A5F53D5E62CF</t>
  </si>
  <si>
    <t>https://ggzy.hzctc.hangzhou.gov.cn/AfficheShow/Home?AfficheID=095d2f4f-9dd8-40c3-a812-119acc67dc5e&amp;IsInner=0&amp;IsHistory=0&amp;ModuleID=28</t>
  </si>
  <si>
    <t>53E4AE1D-968C-4785-BF34-13090A2B81F6</t>
  </si>
  <si>
    <t>B9B6BA7A-16B4-44A0-92C2-3D71E0A24278</t>
  </si>
  <si>
    <t>A3301100140506805001212</t>
  </si>
  <si>
    <t>2023年余杭区部分公共租赁住房装饰装修项目</t>
  </si>
  <si>
    <t>https://ggzy.hzctc.hangzhou.gov.cn/AfficheShow/Home?AfficheID=d9efd4ea-5802-4d8a-868e-02d4e9657416&amp;IsInner=0&amp;IsHistory=&amp;ModuleID=22</t>
  </si>
  <si>
    <t>https://ggzy.hzctc.hangzhou.gov.cn/OpenBidRecord/Index?id=53E4AE1D-968C-4785-BF34-13090A2B81F6&amp;tenderID=B9B6BA7A-16B4-44A0-92C2-3D71E0A24278&amp;ModuleID=486</t>
  </si>
  <si>
    <t>https://ggzy.hzctc.hangzhou.gov.cn/OpenBidRecord/OpenParamInfo?openRecordListID=53E4AE1D-968C-4785-BF34-13090A2B81F6</t>
  </si>
  <si>
    <t>https://ggzy.hzctc.hangzhou.gov.cn/AfficheShow/Home?AfficheID=4e24e156-7a8d-4925-8d79-92f1f8e65b7b&amp;IsInner=0&amp;IsHistory=0&amp;ModuleID=28</t>
  </si>
  <si>
    <t>DAC09CAA-9A77-4D42-A0AB-4686D15FB055</t>
  </si>
  <si>
    <t>1DC82303-F5C4-4AC7-9A42-AA696C16C3FD</t>
  </si>
  <si>
    <t>A3301131280506745001222</t>
  </si>
  <si>
    <t>塘康路拓宽更新工程二期供水管道工程监理</t>
  </si>
  <si>
    <t>https://ggzy.hzctc.hangzhou.gov.cn/AfficheShow/Home?AfficheID=3836a5c0-48ea-4f35-978d-50399fb14272&amp;IsInner=0&amp;IsHistory=&amp;ModuleID=22</t>
  </si>
  <si>
    <t>具备 综合 或者具备 市政公用工程 乙级</t>
  </si>
  <si>
    <t>https://ggzy.hzctc.hangzhou.gov.cn/OpenBidRecord/Index?id=DAC09CAA-9A77-4D42-A0AB-4686D15FB055&amp;tenderID=1DC82303-F5C4-4AC7-9A42-AA696C16C3FD&amp;ModuleID=486</t>
  </si>
  <si>
    <t>https://ggzy.hzctc.hangzhou.gov.cn/OpenBidRecord/OpenParamInfo?openRecordListID=DAC09CAA-9A77-4D42-A0AB-4686D15FB055</t>
  </si>
  <si>
    <t>https://ggzy.hzctc.hangzhou.gov.cn/AfficheShow/Home?AfficheID=3b57c074-1967-48d5-b00b-3ef9d2d2544e&amp;IsInner=0&amp;IsHistory=0&amp;ModuleID=28</t>
  </si>
  <si>
    <t>F4D8B2F5-659F-4D65-A076-1C3E3A959E95</t>
  </si>
  <si>
    <t>8FC76A42-8C58-4293-BD66-83BF4C24BB54</t>
  </si>
  <si>
    <t>A3301100140507051001221</t>
  </si>
  <si>
    <t>凤新路（东西大道-城东路）提升改造工程</t>
  </si>
  <si>
    <t>https://ggzy.hzctc.hangzhou.gov.cn/AfficheShow/Home?AfficheID=168d5d62-5340-4953-b3d8-1e864d601216&amp;IsInner=0&amp;IsHistory=&amp;ModuleID=22</t>
  </si>
  <si>
    <t>https://ggzy.hzctc.hangzhou.gov.cn/OpenBidRecord/Index?id=F4D8B2F5-659F-4D65-A076-1C3E3A959E95&amp;tenderID=8FC76A42-8C58-4293-BD66-83BF4C24BB54&amp;ModuleID=486</t>
  </si>
  <si>
    <t>https://ggzy.hzctc.hangzhou.gov.cn/OpenBidRecord/OpenParamInfo?openRecordListID=F4D8B2F5-659F-4D65-A076-1C3E3A959E95</t>
  </si>
  <si>
    <t>https://ggzy.hzctc.hangzhou.gov.cn/AfficheShow/Home?AfficheID=6adced32-fc17-4d94-b0e4-8c992c56d971&amp;IsInner=0&amp;IsHistory=0&amp;ModuleID=28</t>
  </si>
  <si>
    <t>3E8D68EB-4223-4931-BB42-59A82E340D86</t>
  </si>
  <si>
    <t>5D991285-4D0D-4CC8-8783-F2E790204D87</t>
  </si>
  <si>
    <t>A3301010060507213001211</t>
  </si>
  <si>
    <t>第四批周转房装修工程标段2</t>
  </si>
  <si>
    <t>https://ggzy.hzctc.hangzhou.gov.cn/AfficheShow/Home?AfficheID=387aa614-8ce5-4e52-a3ae-f3fb15c9402e&amp;IsInner=0&amp;IsHistory=&amp;ModuleID=22</t>
  </si>
  <si>
    <t>https://ggzy.hzctc.hangzhou.gov.cn/OpenBidRecord/Index?id=3E8D68EB-4223-4931-BB42-59A82E340D86&amp;tenderID=5D991285-4D0D-4CC8-8783-F2E790204D87&amp;ModuleID=486</t>
  </si>
  <si>
    <t>https://ggzy.hzctc.hangzhou.gov.cn/OpenBidRecord/OpenParamInfo?openRecordListID=3E8D68EB-4223-4931-BB42-59A82E340D86</t>
  </si>
  <si>
    <t>https://ggzy.hzctc.hangzhou.gov.cn/AfficheShow/Home?AfficheID=7754d230-7db2-44e2-9869-34fdbb5b8e59&amp;IsInner=0&amp;IsHistory=0&amp;ModuleID=28</t>
  </si>
  <si>
    <t>51D47483-930D-44F5-A076-2FCEF3719BC2</t>
  </si>
  <si>
    <t>1181a2ff-6ec2-4628-9b15-728a42523c4e</t>
  </si>
  <si>
    <t>A3301010060190001064191</t>
  </si>
  <si>
    <t>枫宜晓庐</t>
  </si>
  <si>
    <t>https://ggzy.hzctc.hangzhou.gov.cn/AfficheShow/Home?AfficheID=5167cd19-dde6-4acc-98f1-2974883adf8c&amp;IsInner=0&amp;IsHistory=&amp;ModuleID=22</t>
  </si>
  <si>
    <t>https://ggzy.hzctc.hangzhou.gov.cn/OpenBidRecord/Index?id=51D47483-930D-44F5-A076-2FCEF3719BC2&amp;tenderID=1181a2ff-6ec2-4628-9b15-728a42523c4e&amp;ModuleID=486</t>
  </si>
  <si>
    <t>2023/7/18 10:00</t>
  </si>
  <si>
    <t>E00B7364-2C21-4185-9978-6C193C286FF9</t>
  </si>
  <si>
    <t>5E011F59-7FE2-4860-A65D-75162940C38A</t>
  </si>
  <si>
    <t>A3301850210507433001211</t>
  </si>
  <si>
    <t>D5-01-01地块青山湖科技城硬科技产业园方案及初步设计项目</t>
  </si>
  <si>
    <t>https://ggzy.hzctc.hangzhou.gov.cn/AfficheShow/Home?AfficheID=20c0a651-a729-41f1-9054-c026fa40cb47&amp;IsInner=0&amp;IsHistory=&amp;ModuleID=22</t>
  </si>
  <si>
    <t>具备 设计综合类 甲级 或者具备 设计专业类 建筑行业 建筑工程 甲级</t>
  </si>
  <si>
    <t>https://ggzy.hzctc.hangzhou.gov.cn/OpenBidRecord/Index?id=E00B7364-2C21-4185-9978-6C193C286FF9&amp;tenderID=5E011F59-7FE2-4860-A65D-75162940C38A&amp;ModuleID=486</t>
  </si>
  <si>
    <t>2023/7/18 13:00</t>
  </si>
  <si>
    <t>https://ggzy.hzctc.hangzhou.gov.cn/AfficheShow/Home?AfficheID=481c1716-817b-49ab-8bbc-c85d020061c6&amp;IsInner=0&amp;IsHistory=0&amp;ModuleID=28</t>
  </si>
  <si>
    <t>1157564F-BBD4-4C3D-AD74-62D79DD98D11</t>
  </si>
  <si>
    <t>57FFF8A6-E1D4-45AB-83E8-99D65DDD34D2</t>
  </si>
  <si>
    <t>A3301010060507273001221</t>
  </si>
  <si>
    <t>天城单元范家路(规划支路-环站西路)道路工程</t>
  </si>
  <si>
    <t>https://ggzy.hzctc.hangzhou.gov.cn/AfficheShow/Home?AfficheID=beafd256-66f6-4662-b36c-618ee2690e32&amp;IsInner=0&amp;IsHistory=&amp;ModuleID=22</t>
  </si>
  <si>
    <t>https://ggzy.hzctc.hangzhou.gov.cn/OpenBidRecord/Index?id=1157564F-BBD4-4C3D-AD74-62D79DD98D11&amp;tenderID=57FFF8A6-E1D4-45AB-83E8-99D65DDD34D2&amp;ModuleID=486</t>
  </si>
  <si>
    <t>2023/7/18 9:00</t>
  </si>
  <si>
    <t>https://ggzy.hzctc.hangzhou.gov.cn/OpenBidRecord/OpenParamInfo?openRecordListID=1157564F-BBD4-4C3D-AD74-62D79DD98D11</t>
  </si>
  <si>
    <t>https://ggzy.hzctc.hangzhou.gov.cn/AfficheShow/Home?AfficheID=eb240604-5318-4ea7-96cb-01f5a5981811&amp;IsInner=0&amp;IsHistory=0&amp;ModuleID=28</t>
  </si>
  <si>
    <t>32639B33-11E4-49E5-90F8-CCA56CE12E02</t>
  </si>
  <si>
    <t>9CE1D0B6-8ED0-4CC2-93D9-E9E492AE6706</t>
  </si>
  <si>
    <t>A3301110200507419001221</t>
  </si>
  <si>
    <t>杭州富春湾新城春北片区开发项目经纬路（富春湾大道至江滨南大道）--供水工程</t>
  </si>
  <si>
    <t>https://ggzy.hzctc.hangzhou.gov.cn/AfficheShow/Home?AfficheID=0d06e47e-8ee6-4c3f-bda1-6ca6cc8de408&amp;IsInner=0&amp;IsHistory=&amp;ModuleID=22</t>
  </si>
  <si>
    <t>https://ggzy.hzctc.hangzhou.gov.cn/OpenBidRecord/Index?id=32639B33-11E4-49E5-90F8-CCA56CE12E02&amp;tenderID=9CE1D0B6-8ED0-4CC2-93D9-E9E492AE6706&amp;ModuleID=486</t>
  </si>
  <si>
    <t>https://ggzy.hzctc.hangzhou.gov.cn/OpenBidRecord/OpenParamInfo?openRecordListID=32639B33-11E4-49E5-90F8-CCA56CE12E02</t>
  </si>
  <si>
    <t>https://ggzy.hzctc.hangzhou.gov.cn/AfficheShow/Home?AfficheID=af5ae7fd-6084-4e55-abd4-8ff3da5904d3&amp;IsInner=0&amp;IsHistory=0&amp;ModuleID=28</t>
  </si>
  <si>
    <t>3D3D6CAC-50DE-4F8C-8A0E-15BABFFC35A2</t>
  </si>
  <si>
    <t>27372758-8466-471e-af63-0df16e9cd564</t>
  </si>
  <si>
    <t>A3301110200980006001251</t>
  </si>
  <si>
    <t>秦望区块公建配套-秦望浦改移工程（一期）</t>
  </si>
  <si>
    <t>https://ggzy.hzctc.hangzhou.gov.cn/AfficheShow/Home?AfficheID=50f04ae0-6dae-4561-b383-2cb5031119b5&amp;IsInner=0&amp;IsHistory=&amp;ModuleID=22</t>
  </si>
  <si>
    <t>水利水电工程施工总承包</t>
  </si>
  <si>
    <t>水利水电工程</t>
  </si>
  <si>
    <t xml:space="preserve"> 二级</t>
  </si>
  <si>
    <t>https://ggzy.hzctc.hangzhou.gov.cn/OpenBidRecord/Index?id=3D3D6CAC-50DE-4F8C-8A0E-15BABFFC35A2&amp;tenderID=27372758-8466-471e-af63-0df16e9cd564&amp;ModuleID=486</t>
  </si>
  <si>
    <t>https://ggzy.hzctc.hangzhou.gov.cn/AfficheShow/Home?AfficheID=e9eb8228-7c0c-4ab4-86c7-0a5574916d77&amp;IsInner=0&amp;IsHistory=0&amp;ModuleID=28</t>
  </si>
  <si>
    <t>有限数量制的综合评估法</t>
  </si>
  <si>
    <t>类型四</t>
  </si>
  <si>
    <t>DD02FA41-88DA-4D39-BF35-395843760B8F</t>
  </si>
  <si>
    <t>A2E8D401-7A45-48D5-AD3B-735994A22EA0</t>
  </si>
  <si>
    <t>A3301080120507383001211</t>
  </si>
  <si>
    <t>白马湖和院东地块（白马湖美好生活共同体）项目监理</t>
  </si>
  <si>
    <t>https://ggzy.hzctc.hangzhou.gov.cn/AfficheShow/Home?AfficheID=47f54d8e-7086-45db-9933-6a96d6763622&amp;IsInner=0&amp;IsHistory=&amp;ModuleID=22</t>
  </si>
  <si>
    <t>具备 综合 或者具备 房屋建筑工程 乙级</t>
  </si>
  <si>
    <t>https://ggzy.hzctc.hangzhou.gov.cn/OpenBidRecord/Index?id=DD02FA41-88DA-4D39-BF35-395843760B8F&amp;tenderID=A2E8D401-7A45-48D5-AD3B-735994A22EA0&amp;ModuleID=486</t>
  </si>
  <si>
    <t>2023/7/18 9:15</t>
  </si>
  <si>
    <t>https://ggzy.hzctc.hangzhou.gov.cn/OpenBidRecord/OpenParamInfo?openRecordListID=DD02FA41-88DA-4D39-BF35-395843760B8F</t>
  </si>
  <si>
    <t>https://ggzy.hzctc.hangzhou.gov.cn/AfficheShow/Home?AfficheID=f8c20c61-01f8-4c51-b5bb-5bbc5201e046&amp;IsInner=0&amp;IsHistory=0&amp;ModuleID=28</t>
  </si>
  <si>
    <t>66238E97-4644-4C42-BC39-3E834A3E7B1B</t>
  </si>
  <si>
    <t>8ED2CE14-8CB6-4056-AADF-3C73D997DF40</t>
  </si>
  <si>
    <t>A3301131280507137001292</t>
  </si>
  <si>
    <t>临平运河储能项目设计</t>
  </si>
  <si>
    <t>https://ggzy.hzctc.hangzhou.gov.cn/AfficheShow/Home?AfficheID=517b170b-d1dd-41e7-81e5-986a84c9721d&amp;IsInner=0&amp;IsHistory=&amp;ModuleID=22</t>
  </si>
  <si>
    <t>具备 设计综合类 甲级 或者同时具备 设计专业类  电力行业 甲级、设计专业类 建筑行业 建筑工程 甲级 或者同时具备 设计专业类 建筑行业 甲级、设计专业类 电力行业 甲级</t>
  </si>
  <si>
    <t>https://ggzy.hzctc.hangzhou.gov.cn/OpenBidRecord/Index?id=66238E97-4644-4C42-BC39-3E834A3E7B1B&amp;tenderID=8ED2CE14-8CB6-4056-AADF-3C73D997DF40&amp;ModuleID=486</t>
  </si>
  <si>
    <t>2023/7/18 9:30</t>
  </si>
  <si>
    <t>https://ggzy.hzctc.hangzhou.gov.cn/AfficheShow/Home?AfficheID=12c171a9-8550-4e26-ab68-7b04e0d11c8e&amp;IsInner=0&amp;IsHistory=0&amp;ModuleID=28</t>
  </si>
  <si>
    <t>8D5D75AA-F3B9-4C56-BCF5-F3891EEDBC36</t>
  </si>
  <si>
    <t>A9702C12-337E-408B-A5D5-45E8789C6CF1</t>
  </si>
  <si>
    <t>A3301220150507364001221</t>
  </si>
  <si>
    <t>桐庐城乡供水一体化管网提升改造工程（一期）-县城区和横村镇-部分道路和农村给水工程（横村镇杜预村农村自来水工程）</t>
  </si>
  <si>
    <t>https://ggzy.hzctc.hangzhou.gov.cn/AfficheShow/Home?AfficheID=fee087c9-d5e7-4cd7-8c6c-30d83db302d2&amp;IsInner=0&amp;IsHistory=&amp;ModuleID=22</t>
  </si>
  <si>
    <t>https://ggzy.hzctc.hangzhou.gov.cn/OpenBidRecord/Index?id=8D5D75AA-F3B9-4C56-BCF5-F3891EEDBC36&amp;tenderID=A9702C12-337E-408B-A5D5-45E8789C6CF1&amp;ModuleID=486</t>
  </si>
  <si>
    <t>https://ggzy.hzctc.hangzhou.gov.cn/OpenBidRecord/OpenParamInfo?openRecordListID=8D5D75AA-F3B9-4C56-BCF5-F3891EEDBC36</t>
  </si>
  <si>
    <t>https://ggzy.hzctc.hangzhou.gov.cn/AfficheShow/Home?AfficheID=2ffbfb05-b8bd-424c-9f8d-d38c15f9045a&amp;IsInner=0&amp;IsHistory=0&amp;ModuleID=28</t>
  </si>
  <si>
    <t>8C710370-3C28-404C-ADDA-E1EEB152340C</t>
  </si>
  <si>
    <t>9406D120-A048-42B5-AD5D-A78B49C20B22</t>
  </si>
  <si>
    <t>A3301100140507195001211</t>
  </si>
  <si>
    <t>百丈镇社区卫生服务中心公共卫生楼建设项目</t>
  </si>
  <si>
    <t>https://ggzy.hzctc.hangzhou.gov.cn/AfficheShow/Home?AfficheID=4541c55d-83c8-4fd1-bf65-7085e91569d6&amp;IsInner=0&amp;IsHistory=&amp;ModuleID=22</t>
  </si>
  <si>
    <t>https://ggzy.hzctc.hangzhou.gov.cn/OpenBidRecord/Index?id=8C710370-3C28-404C-ADDA-E1EEB152340C&amp;tenderID=9406D120-A048-42B5-AD5D-A78B49C20B22&amp;ModuleID=486</t>
  </si>
  <si>
    <t>https://ggzy.hzctc.hangzhou.gov.cn/OpenBidRecord/OpenParamInfo?openRecordListID=8C710370-3C28-404C-ADDA-E1EEB152340C</t>
  </si>
  <si>
    <t>https://ggzy.hzctc.hangzhou.gov.cn/AfficheShow/Home?AfficheID=4246c7c5-c660-4fa6-95d8-f1877dad15d3&amp;IsInner=0&amp;IsHistory=0&amp;ModuleID=28</t>
  </si>
  <si>
    <t>136A3156-4185-437E-9B1B-A251A6861B99</t>
  </si>
  <si>
    <t>7c0ef27d-7fdc-4f4d-ad29-0fdf2d76c3ea</t>
  </si>
  <si>
    <t>A3301110200280019001231</t>
  </si>
  <si>
    <t>常安镇东风村至场口镇百丈坞村（路面工程）</t>
  </si>
  <si>
    <t>https://ggzy.hzctc.hangzhou.gov.cn/AfficheShow/Home?AfficheID=e34f0761-9f74-487f-98da-dea9d2003d77&amp;IsInner=0&amp;IsHistory=&amp;ModuleID=22</t>
  </si>
  <si>
    <t>https://ggzy.hzctc.hangzhou.gov.cn/OpenBidRecord/Index?id=136A3156-4185-437E-9B1B-A251A6861B99&amp;tenderID=7c0ef27d-7fdc-4f4d-ad29-0fdf2d76c3ea&amp;ModuleID=486</t>
  </si>
  <si>
    <t>2023/7/19 12:00</t>
  </si>
  <si>
    <t>https://ggzy.hzctc.hangzhou.gov.cn/AfficheShow/Home?AfficheID=6fa6c993-269c-4c6b-abe0-d6082d0ae14a&amp;IsInner=0&amp;IsHistory=0&amp;ModuleID=28</t>
  </si>
  <si>
    <t>4EBC6667-7352-46D5-AF03-A6276054DE52</t>
  </si>
  <si>
    <t>C4F9BF02-7028-4DC7-B917-853F6D750A90</t>
  </si>
  <si>
    <t>A3301850210507352001211</t>
  </si>
  <si>
    <t>十三省道南侧地块限价房项目设计</t>
  </si>
  <si>
    <t>https://ggzy.hzctc.hangzhou.gov.cn/AfficheShow/Home?AfficheID=592e254f-fee2-4fd8-bc5c-d1b653dcd655&amp;IsInner=0&amp;IsHistory=&amp;ModuleID=22</t>
  </si>
  <si>
    <t>https://ggzy.hzctc.hangzhou.gov.cn/OpenBidRecord/Index?id=4EBC6667-7352-46D5-AF03-A6276054DE52&amp;tenderID=C4F9BF02-7028-4DC7-B917-853F6D750A90&amp;ModuleID=486</t>
  </si>
  <si>
    <t>2023/7/19 13:00</t>
  </si>
  <si>
    <t>https://ggzy.hzctc.hangzhou.gov.cn/AfficheShow/Home?AfficheID=19b300d9-e50d-410e-9862-870f25a6d753&amp;IsInner=0&amp;IsHistory=0&amp;ModuleID=28</t>
  </si>
  <si>
    <t>9506661B-7DBD-43EA-BF5E-8A886512EA42</t>
  </si>
  <si>
    <t>1077e8a6-bf13-4889-812d-fb887364dfe8</t>
  </si>
  <si>
    <t>A3301850210280017001231</t>
  </si>
  <si>
    <t>杭州市临安区2023年度农村公路桥隧定期检查</t>
  </si>
  <si>
    <t>https://ggzy.hzctc.hangzhou.gov.cn/AfficheShow/Home?AfficheID=17c6d869-a851-4a9f-8330-f02f3ab62479&amp;IsInner=0&amp;IsHistory=&amp;ModuleID=22</t>
  </si>
  <si>
    <t>https://ggzy.hzctc.hangzhou.gov.cn/OpenBidRecord/Index?id=9506661B-7DBD-43EA-BF5E-8A886512EA42&amp;tenderID=1077e8a6-bf13-4889-812d-fb887364dfe8&amp;ModuleID=486</t>
  </si>
  <si>
    <t>https://ggzy.hzctc.hangzhou.gov.cn/AfficheShow/Home?AfficheID=d6e0043f-a8cd-47bd-b6af-8edf0477774c&amp;IsInner=0&amp;IsHistory=0&amp;ModuleID=28</t>
  </si>
  <si>
    <t>92840DAA-4AA7-41D8-A333-1C23C5DE5CA6</t>
  </si>
  <si>
    <t>c4792a05-4a80-4f86-8077-5e86d1b31386</t>
  </si>
  <si>
    <t>A3301090130980015001251</t>
  </si>
  <si>
    <t>杜湖内河沿线整治一期工程</t>
  </si>
  <si>
    <t>https://ggzy.hzctc.hangzhou.gov.cn/AfficheShow/Home?AfficheID=70dfcf69-3ae5-4798-96fb-0c015d188cd0&amp;IsInner=0&amp;IsHistory=&amp;ModuleID=22</t>
  </si>
  <si>
    <t>https://ggzy.hzctc.hangzhou.gov.cn/OpenBidRecord/Index?id=92840DAA-4AA7-41D8-A333-1C23C5DE5CA6&amp;tenderID=c4792a05-4a80-4f86-8077-5e86d1b31386&amp;ModuleID=486</t>
  </si>
  <si>
    <t>2023/7/19 9:00</t>
  </si>
  <si>
    <t>https://ggzy.hzctc.hangzhou.gov.cn/AfficheShow/Home?AfficheID=4462339d-86ab-4b81-bafa-8e52a12dfc58&amp;IsInner=0&amp;IsHistory=0&amp;ModuleID=28</t>
  </si>
  <si>
    <t>71A8FC69-BB51-4C71-AFED-CD763F0D4BA1</t>
  </si>
  <si>
    <t>5F3B70EC-1044-41D2-8728-87C90FA04BAE</t>
  </si>
  <si>
    <t>A3301270160507436001221</t>
  </si>
  <si>
    <t>2023年淳安县千岛湖镇汪家村生活污水“零直排村”建设工程</t>
  </si>
  <si>
    <t>https://ggzy.hzctc.hangzhou.gov.cn/AfficheShow/Home?AfficheID=743d554e-1552-49e9-9126-ac0ab0d85792&amp;IsInner=0&amp;IsHistory=&amp;ModuleID=22</t>
  </si>
  <si>
    <t>https://ggzy.hzctc.hangzhou.gov.cn/OpenBidRecord/Index?id=71A8FC69-BB51-4C71-AFED-CD763F0D4BA1&amp;tenderID=5F3B70EC-1044-41D2-8728-87C90FA04BAE&amp;ModuleID=486</t>
  </si>
  <si>
    <t>2023/7/20 8:45</t>
  </si>
  <si>
    <t>https://ggzy.hzctc.hangzhou.gov.cn/OpenBidRecord/OpenParamInfo?openRecordListID=71A8FC69-BB51-4C71-AFED-CD763F0D4BA1</t>
  </si>
  <si>
    <t>https://ggzy.hzctc.hangzhou.gov.cn/AfficheShow/Home?AfficheID=a3a12e0c-f0e8-40e4-bb5d-51dde7bb3882&amp;IsInner=0&amp;IsHistory=0&amp;ModuleID=28</t>
  </si>
  <si>
    <t>AE49A422-AB5A-4543-9137-38B5C866E0ED</t>
  </si>
  <si>
    <t>1711e365-cf0a-4991-b846-f3ba6450e07d</t>
  </si>
  <si>
    <t>A3301270160280027001231</t>
  </si>
  <si>
    <t>淳安县2023年农村公路大中修工程（鸠坑乡郑树线）</t>
  </si>
  <si>
    <t>https://ggzy.hzctc.hangzhou.gov.cn/AfficheShow/Home?AfficheID=6f4dfb5e-4372-4d8d-8988-bbbc3d7fe9de&amp;IsInner=0&amp;IsHistory=&amp;ModuleID=22</t>
  </si>
  <si>
    <t>https://ggzy.hzctc.hangzhou.gov.cn/OpenBidRecord/Index?id=AE49A422-AB5A-4543-9137-38B5C866E0ED&amp;tenderID=1711e365-cf0a-4991-b846-f3ba6450e07d&amp;ModuleID=486</t>
  </si>
  <si>
    <t>https://ggzy.hzctc.hangzhou.gov.cn/AfficheShow/Home?AfficheID=660eca1b-3a7e-4c78-a6fb-b098625d3bf3&amp;IsInner=0&amp;IsHistory=0&amp;ModuleID=28</t>
  </si>
  <si>
    <t>9C68E4CC-DA35-4484-9949-D56F316F0072</t>
  </si>
  <si>
    <t>0A76AF6F-32BC-4072-A19A-8EE4954AD448</t>
  </si>
  <si>
    <t>A3301010060505814001222</t>
  </si>
  <si>
    <t>杭州市七格污水处理厂清洁排放提标改造工程（三、四期）-三期新建部分</t>
  </si>
  <si>
    <t>https://ggzy.hzctc.hangzhou.gov.cn/AfficheShow/Home?AfficheID=6e11c21e-89f3-4b49-a6d3-1874c3b7583c&amp;IsInner=0&amp;IsHistory=&amp;ModuleID=22</t>
  </si>
  <si>
    <t>https://ggzy.hzctc.hangzhou.gov.cn/OpenBidRecord/Index?id=9C68E4CC-DA35-4484-9949-D56F316F0072&amp;tenderID=0A76AF6F-32BC-4072-A19A-8EE4954AD448&amp;ModuleID=486</t>
  </si>
  <si>
    <t>2023/7/20 9:00</t>
  </si>
  <si>
    <t>https://ggzy.hzctc.hangzhou.gov.cn/OpenBidRecord/OpenParamInfo?openRecordListID=9C68E4CC-DA35-4484-9949-D56F316F0072</t>
  </si>
  <si>
    <t>https://ggzy.hzctc.hangzhou.gov.cn/AfficheShow/Home?AfficheID=98c7df5b-3267-462e-843e-2942c288562c&amp;IsInner=0&amp;IsHistory=0&amp;ModuleID=28</t>
  </si>
  <si>
    <t>A6B6F609-F44B-4F59-A185-A647AC63A1F4</t>
  </si>
  <si>
    <t>3F92C339-2C9D-412D-A076-D3869781FA79</t>
  </si>
  <si>
    <t>A3301850210507404001221</t>
  </si>
  <si>
    <t>浙西天路户外圈旅游设施提升项目（河桥镇域）一河桥镇老街消防通道建设</t>
  </si>
  <si>
    <t>https://ggzy.hzctc.hangzhou.gov.cn/AfficheShow/Home?AfficheID=2ae2fe5e-a888-419c-b903-7f3c0df297ce&amp;IsInner=0&amp;IsHistory=&amp;ModuleID=22</t>
  </si>
  <si>
    <t>https://ggzy.hzctc.hangzhou.gov.cn/OpenBidRecord/Index?id=A6B6F609-F44B-4F59-A185-A647AC63A1F4&amp;tenderID=3F92C339-2C9D-412D-A076-D3869781FA79&amp;ModuleID=486</t>
  </si>
  <si>
    <t>https://ggzy.hzctc.hangzhou.gov.cn/OpenBidRecord/OpenParamInfo?openRecordListID=A6B6F609-F44B-4F59-A185-A647AC63A1F4</t>
  </si>
  <si>
    <t>https://ggzy.hzctc.hangzhou.gov.cn/AfficheShow/Home?AfficheID=f0a0dec9-5c7c-4eaa-bf04-39531503cb23&amp;IsInner=0&amp;IsHistory=0&amp;ModuleID=28</t>
  </si>
  <si>
    <t>17F4D287-19A6-425B-85DC-67C0D3E52E05</t>
  </si>
  <si>
    <t>2753F977-89F0-49CD-92C7-7EE2F80E71A4</t>
  </si>
  <si>
    <t>A3301850210507441001211</t>
  </si>
  <si>
    <t>临政储出〔2022〕3号地块项目</t>
  </si>
  <si>
    <t>https://ggzy.hzctc.hangzhou.gov.cn/AfficheShow/Home?AfficheID=21340368-f182-4586-a458-969c3c5cf143&amp;IsInner=0&amp;IsHistory=&amp;ModuleID=22</t>
  </si>
  <si>
    <t>https://ggzy.hzctc.hangzhou.gov.cn/OpenBidRecord/Index?id=17F4D287-19A6-425B-85DC-67C0D3E52E05&amp;tenderID=2753F977-89F0-49CD-92C7-7EE2F80E71A4&amp;ModuleID=486</t>
  </si>
  <si>
    <t>https://ggzy.hzctc.hangzhou.gov.cn/OpenBidRecord/OpenParamInfo?openRecordListID=17F4D287-19A6-425B-85DC-67C0D3E52E05</t>
  </si>
  <si>
    <t>https://ggzy.hzctc.hangzhou.gov.cn/AfficheShow/Home?AfficheID=c59d8c03-bc83-43b2-a927-66fdc62275d5&amp;IsInner=0&amp;IsHistory=0&amp;ModuleID=28</t>
  </si>
  <si>
    <t>A3249C46-6F01-4374-A978-1EF59FE1FD34</t>
  </si>
  <si>
    <t>b75a4e97-612a-4ee4-9d4d-762fa98f89b8</t>
  </si>
  <si>
    <t>A3301220150980034001251</t>
  </si>
  <si>
    <t>桐庐县浮桥埠桐江技校区块 A、B 地块暗渠迁改项目</t>
  </si>
  <si>
    <t>https://ggzy.hzctc.hangzhou.gov.cn/AfficheShow/Home?AfficheID=100cb110-ed22-43a0-961b-e2d3d9520a0c&amp;IsInner=0&amp;IsHistory=&amp;ModuleID=22</t>
  </si>
  <si>
    <t>https://ggzy.hzctc.hangzhou.gov.cn/OpenBidRecord/Index?id=A3249C46-6F01-4374-A978-1EF59FE1FD34&amp;tenderID=b75a4e97-612a-4ee4-9d4d-762fa98f89b8&amp;ModuleID=486</t>
  </si>
  <si>
    <t>2023/7/20 9:30</t>
  </si>
  <si>
    <t>https://ggzy.hzctc.hangzhou.gov.cn/AfficheShow/Home?AfficheID=4c6de64a-287b-46d3-bef1-24334b01b2db&amp;IsInner=0&amp;IsHistory=0&amp;ModuleID=28</t>
  </si>
  <si>
    <t>4CCF7734-C717-4E3E-9D15-717828119D66</t>
  </si>
  <si>
    <t>74730367-3444-493C-A8CA-F686E8BEE3E2</t>
  </si>
  <si>
    <t>A3301300180507395001221</t>
  </si>
  <si>
    <t>松合路（围垦街-金乔街）工程</t>
  </si>
  <si>
    <t>https://ggzy.hzctc.hangzhou.gov.cn/AfficheShow/Home?AfficheID=304f0a59-213b-4274-bdf6-57901916eef9&amp;IsInner=0&amp;IsHistory=&amp;ModuleID=22</t>
  </si>
  <si>
    <t>https://ggzy.hzctc.hangzhou.gov.cn/OpenBidRecord/Index?id=4CCF7734-C717-4E3E-9D15-717828119D66&amp;tenderID=74730367-3444-493C-A8CA-F686E8BEE3E2&amp;ModuleID=486</t>
  </si>
  <si>
    <t>https://ggzy.hzctc.hangzhou.gov.cn/OpenBidRecord/OpenParamInfo?openRecordListID=4CCF7734-C717-4E3E-9D15-717828119D66</t>
  </si>
  <si>
    <t>https://ggzy.hzctc.hangzhou.gov.cn/AfficheShow/Home?AfficheID=51f7fd29-2f7a-44cb-95ad-bd5fb9695da8&amp;IsInner=0&amp;IsHistory=0&amp;ModuleID=28</t>
  </si>
  <si>
    <t>D252BF7A-9D78-48EA-96C6-C0B1E6A01105</t>
  </si>
  <si>
    <t>123F7E24-0B63-453B-B741-9C32E8A70AAF</t>
  </si>
  <si>
    <t>A3301300180507432001211</t>
  </si>
  <si>
    <t>开发区东单元B1/B2-A22、G1/S42-A20地块场地整理项目</t>
  </si>
  <si>
    <t>https://ggzy.hzctc.hangzhou.gov.cn/AfficheShow/Home?AfficheID=965a64a5-7f3b-4149-828d-c4006ad770bf&amp;IsInner=0&amp;IsHistory=&amp;ModuleID=22</t>
  </si>
  <si>
    <t>https://ggzy.hzctc.hangzhou.gov.cn/OpenBidRecord/Index?id=D252BF7A-9D78-48EA-96C6-C0B1E6A01105&amp;tenderID=123F7E24-0B63-453B-B741-9C32E8A70AAF&amp;ModuleID=486</t>
  </si>
  <si>
    <t>https://ggzy.hzctc.hangzhou.gov.cn/OpenBidRecord/OpenParamInfo?openRecordListID=D252BF7A-9D78-48EA-96C6-C0B1E6A01105</t>
  </si>
  <si>
    <t>https://ggzy.hzctc.hangzhou.gov.cn/AfficheShow/Home?AfficheID=375164a1-9d66-4429-bf19-c4787fea5d89&amp;IsInner=0&amp;IsHistory=0&amp;ModuleID=28</t>
  </si>
  <si>
    <t>DCF4B6D5-8FD0-4FD2-878A-44340BFA8B05</t>
  </si>
  <si>
    <t>b466d0eb-03c6-4e80-b075-d42ed715ad0d</t>
  </si>
  <si>
    <t>A3301100140280049001231</t>
  </si>
  <si>
    <t>余杭区东西向快速通道配套（高架花箱及亮化）工程亮化四标段</t>
  </si>
  <si>
    <t>https://ggzy.hzctc.hangzhou.gov.cn/AfficheShow/Home?AfficheID=9d54a092-d597-4459-a283-04ce0c778c95&amp;IsInner=0&amp;IsHistory=&amp;ModuleID=22</t>
  </si>
  <si>
    <t>具备 专业承包企业公路交通工程公路机电工程分项(新) 二级</t>
  </si>
  <si>
    <t>https://ggzy.hzctc.hangzhou.gov.cn/OpenBidRecord/Index?id=DCF4B6D5-8FD0-4FD2-878A-44340BFA8B05&amp;tenderID=b466d0eb-03c6-4e80-b075-d42ed715ad0d&amp;ModuleID=486</t>
  </si>
  <si>
    <t>2023/7/21 17:00</t>
  </si>
  <si>
    <t>https://ggzy.hzctc.hangzhou.gov.cn/AfficheShow/Home?AfficheID=e9dc6ea8-2484-4361-b3ef-cf83d26ca537&amp;IsInner=0&amp;IsHistory=0&amp;ModuleID=28</t>
  </si>
  <si>
    <t>未公布</t>
  </si>
  <si>
    <t>544C7EC5-E373-4A75-AE96-8E3A20D69EDD</t>
  </si>
  <si>
    <t>CF7E846D-8419-4160-BB2C-263071D032E2</t>
  </si>
  <si>
    <t>A3301820190507481001291</t>
  </si>
  <si>
    <t>建德市心理辅导中心建设工程</t>
  </si>
  <si>
    <t>https://ggzy.hzctc.hangzhou.gov.cn/AfficheShow/Home?AfficheID=736dd0ca-82a3-4dc0-b594-a0d2009e6d55&amp;IsInner=0&amp;IsHistory=&amp;ModuleID=22</t>
  </si>
  <si>
    <t>https://ggzy.hzctc.hangzhou.gov.cn/OpenBidRecord/Index?id=544C7EC5-E373-4A75-AE96-8E3A20D69EDD&amp;tenderID=CF7E846D-8419-4160-BB2C-263071D032E2&amp;ModuleID=486</t>
  </si>
  <si>
    <t>2023/7/21 8:45</t>
  </si>
  <si>
    <t>https://ggzy.hzctc.hangzhou.gov.cn/OpenBidRecord/OpenParamInfo?openRecordListID=544C7EC5-E373-4A75-AE96-8E3A20D69EDD</t>
  </si>
  <si>
    <t>https://ggzy.hzctc.hangzhou.gov.cn/AfficheShow/Home?AfficheID=e1b4d384-2800-4bd2-a846-e75c4f90c259&amp;IsInner=0&amp;IsHistory=0&amp;ModuleID=28</t>
  </si>
  <si>
    <t>09F836E0-6D54-437F-99DA-C1DAFCCA43FE</t>
  </si>
  <si>
    <t>EC487CA2-08B9-468B-8902-1E8A3E9E38C6</t>
  </si>
  <si>
    <t>A3301010060507240001221</t>
  </si>
  <si>
    <t>景芳三堡单元运河东路(钱江路-之江路)道路工程</t>
  </si>
  <si>
    <t>https://ggzy.hzctc.hangzhou.gov.cn/AfficheShow/Home?AfficheID=c0d3396c-fdfc-4865-bfcc-12fe4d71617e&amp;IsInner=0&amp;IsHistory=&amp;ModuleID=22</t>
  </si>
  <si>
    <t>https://ggzy.hzctc.hangzhou.gov.cn/OpenBidRecord/Index?id=09F836E0-6D54-437F-99DA-C1DAFCCA43FE&amp;tenderID=EC487CA2-08B9-468B-8902-1E8A3E9E38C6&amp;ModuleID=486</t>
  </si>
  <si>
    <t>2023/7/21 9:00</t>
  </si>
  <si>
    <t>https://ggzy.hzctc.hangzhou.gov.cn/OpenBidRecord/OpenParamInfo?openRecordListID=09F836E0-6D54-437F-99DA-C1DAFCCA43FE</t>
  </si>
  <si>
    <t>https://ggzy.hzctc.hangzhou.gov.cn/AfficheShow/Home?AfficheID=83df0e14-bae3-4ef7-9a76-ec9f746a9f1d&amp;IsInner=0&amp;IsHistory=0&amp;ModuleID=28</t>
  </si>
  <si>
    <t>6ACB7232-56CF-47D2-A4A1-336FF5F705CD</t>
  </si>
  <si>
    <t>033060AD-BB75-43B3-8C27-BE5F986FF9AC</t>
  </si>
  <si>
    <t>A3301060110507418001211</t>
  </si>
  <si>
    <t>文新街道沁雅社区黄龙公寓老旧小区提升改造项目</t>
  </si>
  <si>
    <t>https://ggzy.hzctc.hangzhou.gov.cn/AfficheShow/Home?AfficheID=345616b0-5eaa-44f1-a7b9-e6e22d5b45f5&amp;IsInner=0&amp;IsHistory=&amp;ModuleID=22</t>
  </si>
  <si>
    <t>https://ggzy.hzctc.hangzhou.gov.cn/OpenBidRecord/Index?id=6ACB7232-56CF-47D2-A4A1-336FF5F705CD&amp;tenderID=033060AD-BB75-43B3-8C27-BE5F986FF9AC&amp;ModuleID=486</t>
  </si>
  <si>
    <t>https://ggzy.hzctc.hangzhou.gov.cn/OpenBidRecord/OpenParamInfo?openRecordListID=6ACB7232-56CF-47D2-A4A1-336FF5F705CD</t>
  </si>
  <si>
    <t>https://ggzy.hzctc.hangzhou.gov.cn/AfficheShow/Home?AfficheID=b91cf1b0-12f9-4822-86d8-1d96a5ba8079&amp;IsInner=0&amp;IsHistory=0&amp;ModuleID=28</t>
  </si>
  <si>
    <t>6D0A5439-FAFB-4328-8E80-991D4743F5A5</t>
  </si>
  <si>
    <t>9D7C57E9-88C1-4ACE-9873-2E2076C9FABD</t>
  </si>
  <si>
    <t>A3301850210507409001221</t>
  </si>
  <si>
    <t>浙西天路户外圈旅游设施提升项目（河桥镇域）一一河桥镇重点区块（荷村）综合改造工程</t>
  </si>
  <si>
    <t>https://ggzy.hzctc.hangzhou.gov.cn/AfficheShow/Home?AfficheID=84cc0fe0-eaa1-4a73-8e18-a140919408d8&amp;IsInner=0&amp;IsHistory=&amp;ModuleID=22</t>
  </si>
  <si>
    <t>https://ggzy.hzctc.hangzhou.gov.cn/OpenBidRecord/Index?id=6D0A5439-FAFB-4328-8E80-991D4743F5A5&amp;tenderID=9D7C57E9-88C1-4ACE-9873-2E2076C9FABD&amp;ModuleID=486</t>
  </si>
  <si>
    <t>https://ggzy.hzctc.hangzhou.gov.cn/OpenBidRecord/OpenParamInfo?openRecordListID=6D0A5439-FAFB-4328-8E80-991D4743F5A5</t>
  </si>
  <si>
    <t>https://ggzy.hzctc.hangzhou.gov.cn/AfficheShow/Home?AfficheID=17a2115a-f9a7-4654-b56f-11da0ffddd9c&amp;IsInner=0&amp;IsHistory=0&amp;ModuleID=28</t>
  </si>
  <si>
    <t>16ECA861-FC68-4564-AF1E-1C16448728AF</t>
  </si>
  <si>
    <t>2E27B0E0-56E5-4B3C-B5A3-13D822436649</t>
  </si>
  <si>
    <t>A3301110200507460001221</t>
  </si>
  <si>
    <t>富春十小北侧金凤路新建工程</t>
  </si>
  <si>
    <t>https://ggzy.hzctc.hangzhou.gov.cn/AfficheShow/Home?AfficheID=66a4c672-3ac0-492c-b748-0d1a58bb4297&amp;IsInner=0&amp;IsHistory=&amp;ModuleID=22</t>
  </si>
  <si>
    <t>https://ggzy.hzctc.hangzhou.gov.cn/OpenBidRecord/Index?id=16ECA861-FC68-4564-AF1E-1C16448728AF&amp;tenderID=2E27B0E0-56E5-4B3C-B5A3-13D822436649&amp;ModuleID=486</t>
  </si>
  <si>
    <t>https://ggzy.hzctc.hangzhou.gov.cn/OpenBidRecord/OpenParamInfo?openRecordListID=16ECA861-FC68-4564-AF1E-1C16448728AF</t>
  </si>
  <si>
    <t>https://ggzy.hzctc.hangzhou.gov.cn/AfficheShow/Home?AfficheID=efa5770c-8d84-491b-8cb5-20efa1cac45e&amp;IsInner=0&amp;IsHistory=0&amp;ModuleID=28</t>
  </si>
  <si>
    <t>E5471631-4E3C-4410-9749-3A0177E599BD</t>
  </si>
  <si>
    <t>47EA3C8B-0D6B-49BB-8883-0DA73238753C</t>
  </si>
  <si>
    <t>A3301220150507533001221</t>
  </si>
  <si>
    <t>2022年桐庐县农村生活污水治理“强基增效双提标”项目（江南片区）</t>
  </si>
  <si>
    <t>https://ggzy.hzctc.hangzhou.gov.cn/AfficheShow/Home?AfficheID=a25c5c7f-f45a-4c22-a1e3-304c0ed74240&amp;IsInner=0&amp;IsHistory=&amp;ModuleID=22</t>
  </si>
  <si>
    <t>https://ggzy.hzctc.hangzhou.gov.cn/OpenBidRecord/Index?id=E5471631-4E3C-4410-9749-3A0177E599BD&amp;tenderID=47EA3C8B-0D6B-49BB-8883-0DA73238753C&amp;ModuleID=486</t>
  </si>
  <si>
    <t>2023/7/24 10:00</t>
  </si>
  <si>
    <t>https://ggzy.hzctc.hangzhou.gov.cn/OpenBidRecord/OpenParamInfo?openRecordListID=E5471631-4E3C-4410-9749-3A0177E599BD</t>
  </si>
  <si>
    <t>https://ggzy.hzctc.hangzhou.gov.cn/AfficheShow/Home?AfficheID=1c7c8189-1128-4f7c-9155-289d89d59c2e&amp;IsInner=0&amp;IsHistory=0&amp;ModuleID=28</t>
  </si>
  <si>
    <t>38173CA6-7D76-4DF5-B786-DF3401E34F81</t>
  </si>
  <si>
    <t>F32360A5-C93E-4DB4-B05A-2244CFF5B81A</t>
  </si>
  <si>
    <t>A3301850210507474001221</t>
  </si>
  <si>
    <t>玲珑小堰山产业区基础设施配套项目设计</t>
  </si>
  <si>
    <t>https://ggzy.hzctc.hangzhou.gov.cn/AfficheShow/Home?AfficheID=a9989f1d-8667-439e-bdd8-2653ac6cb402&amp;IsInner=0&amp;IsHistory=&amp;ModuleID=22</t>
  </si>
  <si>
    <t>同时具备 设计专业类 市政公用行业 轨道交通工程 甲级、设计专业类 市政行业（燃气工程、轨道交通工程除外） 甲级 或者具备 设计专业类 市政公用行业 甲级 或者具备 设计综合类 甲级</t>
  </si>
  <si>
    <t>https://ggzy.hzctc.hangzhou.gov.cn/OpenBidRecord/Index?id=38173CA6-7D76-4DF5-B786-DF3401E34F81&amp;tenderID=F32360A5-C93E-4DB4-B05A-2244CFF5B81A&amp;ModuleID=486</t>
  </si>
  <si>
    <t>2023/7/24 13:00</t>
  </si>
  <si>
    <t>https://ggzy.hzctc.hangzhou.gov.cn/AfficheShow/Home?AfficheID=9abcee9c-a680-479f-b3ff-5d013643b45f&amp;IsInner=0&amp;IsHistory=0&amp;ModuleID=28</t>
  </si>
  <si>
    <t>AA9BDF32-3F4B-4475-A323-3FCCC0CA074E</t>
  </si>
  <si>
    <t>7FD0B615-7D7E-4764-A4F3-AAFDC45F79D7</t>
  </si>
  <si>
    <t>A3301220150507393001211</t>
  </si>
  <si>
    <t>分水创客中心一桩一勘项目</t>
  </si>
  <si>
    <t>https://ggzy.hzctc.hangzhou.gov.cn/AfficheShow/Home?AfficheID=bfbe33bb-b30c-491f-9aa7-bce37e5d7792&amp;IsInner=0&amp;IsHistory=&amp;ModuleID=22</t>
  </si>
  <si>
    <t>具备 勘察综合类 甲级 或者具备 勘察专业类 岩土工程 甲级 或者具备 勘察专业类 岩土工程 岩土工程勘察 甲级</t>
  </si>
  <si>
    <t>勘察综合类甲级可承担各种基本建设工程建设的地质工程、地质构造勘测、建筑工程测量业务流程(深海工程勘察以外)，其经营规模不受到限制(岩土工程工程勘察丙级新项目以外)。 &amp;lt;br&amp;gt;本次招标范围包括工程地质勘察，出具符合要求的地质勘察报告，满足桩基设计、施工要求，提供后续配合服务要求，具体以发包人要求的地质勘察工作为准。</t>
  </si>
  <si>
    <t>https://ggzy.hzctc.hangzhou.gov.cn/OpenBidRecord/Index?id=AA9BDF32-3F4B-4475-A323-3FCCC0CA074E&amp;tenderID=7FD0B615-7D7E-4764-A4F3-AAFDC45F79D7&amp;ModuleID=486</t>
  </si>
  <si>
    <t>2023/7/24 13:40</t>
  </si>
  <si>
    <t>https://ggzy.hzctc.hangzhou.gov.cn/AfficheShow/Home?AfficheID=21ceea61-e283-41f6-bea2-fc6d5eaf4299&amp;IsInner=0&amp;IsHistory=0&amp;ModuleID=28</t>
  </si>
  <si>
    <t>1857C1C3-B4F4-4796-849B-532E321944AC</t>
  </si>
  <si>
    <t>7FEA9890-343D-482D-8581-325DDF7DF846</t>
  </si>
  <si>
    <t>A3301820190400004001281</t>
  </si>
  <si>
    <t>更楼街道未来社区（老旧小区）建设工程-未来公园标段</t>
  </si>
  <si>
    <t>https://ggzy.hzctc.hangzhou.gov.cn/AfficheShow/Home?AfficheID=6293914d-f38e-4f95-b24b-1a874106a295&amp;IsInner=0&amp;IsHistory=&amp;ModuleID=22</t>
  </si>
  <si>
    <t>https://ggzy.hzctc.hangzhou.gov.cn/OpenBidRecord/Index?id=1857C1C3-B4F4-4796-849B-532E321944AC&amp;tenderID=7FEA9890-343D-482D-8581-325DDF7DF846&amp;ModuleID=486</t>
  </si>
  <si>
    <t>2023/7/24 8:45</t>
  </si>
  <si>
    <t>https://ggzy.hzctc.hangzhou.gov.cn/AfficheShow/Home?AfficheID=CA18C369-5F04-4E84-A309-28E20310B535&amp;IsInner=0&amp;IsHistory=0&amp;ModuleID=28</t>
  </si>
  <si>
    <t>81CF5B3F-2F40-4C4F-8F31-519842734A1E</t>
  </si>
  <si>
    <t>677ABDC8-AC05-4E43-AD98-448B5A91B5B7</t>
  </si>
  <si>
    <t>A3301270160507445001211</t>
  </si>
  <si>
    <t>淳安县省级革命老区乡村振兴示范区--白马红色旅游共富基地项目</t>
  </si>
  <si>
    <t>https://ggzy.hzctc.hangzhou.gov.cn/AfficheShow/Home?AfficheID=17765e10-302b-44b1-b724-8606228284c8&amp;IsInner=0&amp;IsHistory=&amp;ModuleID=22</t>
  </si>
  <si>
    <t>https://ggzy.hzctc.hangzhou.gov.cn/OpenBidRecord/Index?id=81CF5B3F-2F40-4C4F-8F31-519842734A1E&amp;tenderID=677ABDC8-AC05-4E43-AD98-448B5A91B5B7&amp;ModuleID=486</t>
  </si>
  <si>
    <t>https://ggzy.hzctc.hangzhou.gov.cn/OpenBidRecord/OpenParamInfo?openRecordListID=81CF5B3F-2F40-4C4F-8F31-519842734A1E</t>
  </si>
  <si>
    <t>https://ggzy.hzctc.hangzhou.gov.cn/AfficheShow/Home?AfficheID=b9363d26-1f6a-4bab-9dba-a39755d0c6ff&amp;IsInner=0&amp;IsHistory=0&amp;ModuleID=28</t>
  </si>
  <si>
    <t>7BE07312-3D95-4CE1-838B-7584EA5E4938</t>
  </si>
  <si>
    <t>A9C18891-EEF4-48F8-8336-E29A695CD86B</t>
  </si>
  <si>
    <t>A3301060110507337001221</t>
  </si>
  <si>
    <t>2023年西湖区雨水管道缺陷修复和美丽河道提升改造工程</t>
  </si>
  <si>
    <t>https://ggzy.hzctc.hangzhou.gov.cn/AfficheShow/Home?AfficheID=22a9ff9f-4aa6-423d-8e91-6be173121ef0&amp;IsInner=0&amp;IsHistory=&amp;ModuleID=22</t>
  </si>
  <si>
    <t>https://ggzy.hzctc.hangzhou.gov.cn/OpenBidRecord/Index?id=7BE07312-3D95-4CE1-838B-7584EA5E4938&amp;tenderID=A9C18891-EEF4-48F8-8336-E29A695CD86B&amp;ModuleID=486</t>
  </si>
  <si>
    <t>2023/7/24 9:00</t>
  </si>
  <si>
    <t>https://ggzy.hzctc.hangzhou.gov.cn/OpenBidRecord/OpenParamInfo?openRecordListID=7BE07312-3D95-4CE1-838B-7584EA5E4938</t>
  </si>
  <si>
    <t>https://ggzy.hzctc.hangzhou.gov.cn/AfficheShow/Home?AfficheID=f9739cef-a1fc-4d2e-a1e3-c6aa1a7fa456&amp;IsInner=0&amp;IsHistory=0&amp;ModuleID=28</t>
  </si>
  <si>
    <t>655FFDC6-7432-4AB3-A493-3F31776A6B82</t>
  </si>
  <si>
    <t>31FD560F-C403-4EEF-B5C0-3BBE5A9179C8</t>
  </si>
  <si>
    <t>A3301850210507410001221</t>
  </si>
  <si>
    <t>浙西天路户外圈旅游设施提升项目（河桥镇域）一河桥镇美丽田园建设</t>
  </si>
  <si>
    <t>https://ggzy.hzctc.hangzhou.gov.cn/AfficheShow/Home?AfficheID=7c94056d-71ea-4a84-b80e-cdca53824305&amp;IsInner=0&amp;IsHistory=&amp;ModuleID=22</t>
  </si>
  <si>
    <t>https://ggzy.hzctc.hangzhou.gov.cn/OpenBidRecord/Index?id=655FFDC6-7432-4AB3-A493-3F31776A6B82&amp;tenderID=31FD560F-C403-4EEF-B5C0-3BBE5A9179C8&amp;ModuleID=486</t>
  </si>
  <si>
    <t>https://ggzy.hzctc.hangzhou.gov.cn/OpenBidRecord/OpenParamInfo?openRecordListID=655FFDC6-7432-4AB3-A493-3F31776A6B82</t>
  </si>
  <si>
    <t>https://ggzy.hzctc.hangzhou.gov.cn/AfficheShow/Home?AfficheID=973b1aff-6bbb-4966-a97c-1e5ba415f41d&amp;IsInner=0&amp;IsHistory=0&amp;ModuleID=28</t>
  </si>
  <si>
    <t>DA18CEDB-50B9-4866-99A2-58C71A86B08E</t>
  </si>
  <si>
    <t>D39BDABE-855D-4B9B-81CF-5A4BF66D5945</t>
  </si>
  <si>
    <t>A3301060110507350001211</t>
  </si>
  <si>
    <t>杨家牌楼未来社区提升改造项目</t>
  </si>
  <si>
    <t>https://ggzy.hzctc.hangzhou.gov.cn/AfficheShow/Home?AfficheID=a09444e7-6530-423e-99f2-2ea536355e9b&amp;IsInner=0&amp;IsHistory=&amp;ModuleID=22</t>
  </si>
  <si>
    <t>https://ggzy.hzctc.hangzhou.gov.cn/OpenBidRecord/Index?id=DA18CEDB-50B9-4866-99A2-58C71A86B08E&amp;tenderID=D39BDABE-855D-4B9B-81CF-5A4BF66D5945&amp;ModuleID=486</t>
  </si>
  <si>
    <t>https://ggzy.hzctc.hangzhou.gov.cn/OpenBidRecord/OpenParamInfo?openRecordListID=DA18CEDB-50B9-4866-99A2-58C71A86B08E</t>
  </si>
  <si>
    <t>https://ggzy.hzctc.hangzhou.gov.cn/AfficheShow/Home?AfficheID=d7c43394-89d7-41cb-a18e-38b99fbf8524&amp;IsInner=0&amp;IsHistory=0&amp;ModuleID=28</t>
  </si>
  <si>
    <t>F982DDF9-145F-447D-9107-E2E97FD4F181</t>
  </si>
  <si>
    <t>5897BE99-089D-4AE7-8A62-C3EF5A8A16A5</t>
  </si>
  <si>
    <t>A3301300180507544001221</t>
  </si>
  <si>
    <t>金峰三路（青六路-红泉路）</t>
  </si>
  <si>
    <t>https://ggzy.hzctc.hangzhou.gov.cn/AfficheShow/Home?AfficheID=7ff18cb8-2c2c-45ac-a0a2-8327f64124c4&amp;IsInner=0&amp;IsHistory=&amp;ModuleID=22</t>
  </si>
  <si>
    <t>https://ggzy.hzctc.hangzhou.gov.cn/OpenBidRecord/Index?id=F982DDF9-145F-447D-9107-E2E97FD4F181&amp;tenderID=5897BE99-089D-4AE7-8A62-C3EF5A8A16A5&amp;ModuleID=486</t>
  </si>
  <si>
    <t>2023/7/24 9:30</t>
  </si>
  <si>
    <t>https://ggzy.hzctc.hangzhou.gov.cn/OpenBidRecord/OpenParamInfo?openRecordListID=F982DDF9-145F-447D-9107-E2E97FD4F181</t>
  </si>
  <si>
    <t>https://ggzy.hzctc.hangzhou.gov.cn/AfficheShow/Home?AfficheID=88c98d0b-c43e-40ea-8161-014e8874a78e&amp;IsInner=0&amp;IsHistory=0&amp;ModuleID=28</t>
  </si>
  <si>
    <t>2CE2A9E0-E70B-4E42-B178-73260B6D4824</t>
  </si>
  <si>
    <t>0a5feb63-ae7f-4f20-978e-fa3fd3fa6b0a</t>
  </si>
  <si>
    <t>A3301131280280031001231</t>
  </si>
  <si>
    <t>2023 年临平区运河街道“四好农村路”建设项目</t>
  </si>
  <si>
    <t>https://ggzy.hzctc.hangzhou.gov.cn/AfficheShow/Home?AfficheID=ae4588bd-c8ca-4740-9fbc-7c84605ed866&amp;IsInner=0&amp;IsHistory=&amp;ModuleID=22</t>
  </si>
  <si>
    <t>https://ggzy.hzctc.hangzhou.gov.cn/OpenBidRecord/Index?id=2CE2A9E0-E70B-4E42-B178-73260B6D4824&amp;tenderID=0a5feb63-ae7f-4f20-978e-fa3fd3fa6b0a&amp;ModuleID=486</t>
  </si>
  <si>
    <t>https://ggzy.hzctc.hangzhou.gov.cn/AfficheShow/Home?AfficheID=fe828f60-a329-42d1-a097-1a05a3d84415&amp;IsInner=0&amp;IsHistory=0&amp;ModuleID=28</t>
  </si>
  <si>
    <t>C0C94ADB-4347-460B-96A0-55064E6B8BCE</t>
  </si>
  <si>
    <t>8c6c7450-4180-425f-bed6-a0c959ed5045</t>
  </si>
  <si>
    <t>A3301010060190001065191</t>
  </si>
  <si>
    <t>映运轩</t>
  </si>
  <si>
    <t>https://ggzy.hzctc.hangzhou.gov.cn/AfficheShow/Home?AfficheID=201f4b51-5d79-48e1-a0bc-28956e4dea04&amp;IsInner=0&amp;IsHistory=&amp;ModuleID=22</t>
  </si>
  <si>
    <t>https://ggzy.hzctc.hangzhou.gov.cn/OpenBidRecord/Index?id=C0C94ADB-4347-460B-96A0-55064E6B8BCE&amp;tenderID=8c6c7450-4180-425f-bed6-a0c959ed5045&amp;ModuleID=486</t>
  </si>
  <si>
    <t>2023/7/25 10:00</t>
  </si>
  <si>
    <t>https://ggzy.hzctc.hangzhou.gov.cn/AfficheShow/Home?AfficheID=453e5e2d-5ba0-445a-9878-62ecd956d6a5&amp;IsInner=0&amp;IsHistory=0&amp;ModuleID=28</t>
  </si>
  <si>
    <t>508E994F-A8D8-4B7A-A16A-5188F435CCB5</t>
  </si>
  <si>
    <t>BB9CB72B-D1DB-43DF-9862-95700394F20A</t>
  </si>
  <si>
    <t>A3301850210507469001211</t>
  </si>
  <si>
    <t>D5-02-01地块青山湖科技城硬科技高新园方案设计及初步设计项目</t>
  </si>
  <si>
    <t>https://ggzy.hzctc.hangzhou.gov.cn/AfficheShow/Home?AfficheID=c06c7dd9-ae49-4d43-8004-c8615fe51396&amp;IsInner=0&amp;IsHistory=&amp;ModuleID=22</t>
  </si>
  <si>
    <t>https://ggzy.hzctc.hangzhou.gov.cn/OpenBidRecord/Index?id=508E994F-A8D8-4B7A-A16A-5188F435CCB5&amp;tenderID=BB9CB72B-D1DB-43DF-9862-95700394F20A&amp;ModuleID=486</t>
  </si>
  <si>
    <t>2023/7/25 13:00</t>
  </si>
  <si>
    <t>https://ggzy.hzctc.hangzhou.gov.cn/AfficheShow/Home?AfficheID=a996a748-c647-4aa7-8059-9b8fdadfbbd2&amp;IsInner=0&amp;IsHistory=0&amp;ModuleID=28</t>
  </si>
  <si>
    <t>88A9B30D-9F0A-4102-A6C3-CA64B6522A56</t>
  </si>
  <si>
    <t>0E5ABF47-6A38-47A4-ADC4-42E56B86987C</t>
  </si>
  <si>
    <t>A3301100140507506001211</t>
  </si>
  <si>
    <t>余杭鸬鸟温泉文旅综合体设计</t>
  </si>
  <si>
    <t>https://ggzy.hzctc.hangzhou.gov.cn/AfficheShow/Home?AfficheID=bec02dfe-b45a-4214-8d50-9c8c434d4cf3&amp;IsInner=0&amp;IsHistory=&amp;ModuleID=22</t>
  </si>
  <si>
    <t>具备设计综合类甲级或者同时具备设计专项类风景园林工程设计甲级、设计专业类建筑行业建筑工程甲级或者同时具备设计专业类建筑行业甲级、设计专项类风景园林工程设计甲级</t>
  </si>
  <si>
    <t>https://ggzy.hzctc.hangzhou.gov.cn/OpenBidRecord/Index?id=88A9B30D-9F0A-4102-A6C3-CA64B6522A56&amp;tenderID=0E5ABF47-6A38-47A4-ADC4-42E56B86987C&amp;ModuleID=486</t>
  </si>
  <si>
    <t>2023/7/25 13:30</t>
  </si>
  <si>
    <t>https://ggzy.hzctc.hangzhou.gov.cn/AfficheShow/Home?AfficheID=cf2a3558-fdfe-4bab-8ec7-d77c8121d9f6&amp;IsInner=0&amp;IsHistory=0&amp;ModuleID=28</t>
  </si>
  <si>
    <t>8A9A429C-BE02-4C1E-B2E8-84B6DB2B789B</t>
  </si>
  <si>
    <t>4A22D841-B6D4-41D9-9FAA-7D17D24BE4D5</t>
  </si>
  <si>
    <t>A3301270160507444001211</t>
  </si>
  <si>
    <t>淳安县省级革命老区乡村振兴示范区--白马红色文旅综服中心（白马军旅营地）项目</t>
  </si>
  <si>
    <t>https://ggzy.hzctc.hangzhou.gov.cn/AfficheShow/Home?AfficheID=560ea968-0ae0-4c01-833d-a860bbc6e217&amp;IsInner=0&amp;IsHistory=&amp;ModuleID=22</t>
  </si>
  <si>
    <t>https://ggzy.hzctc.hangzhou.gov.cn/OpenBidRecord/Index?id=8A9A429C-BE02-4C1E-B2E8-84B6DB2B789B&amp;tenderID=4A22D841-B6D4-41D9-9FAA-7D17D24BE4D5&amp;ModuleID=486</t>
  </si>
  <si>
    <t>2023/7/25 8:45</t>
  </si>
  <si>
    <t>https://ggzy.hzctc.hangzhou.gov.cn/OpenBidRecord/OpenParamInfo?openRecordListID=8A9A429C-BE02-4C1E-B2E8-84B6DB2B789B</t>
  </si>
  <si>
    <t>https://ggzy.hzctc.hangzhou.gov.cn/AfficheShow/Home?AfficheID=89d75385-1f1f-4504-881f-215becf6a4a2&amp;IsInner=0&amp;IsHistory=0&amp;ModuleID=28</t>
  </si>
  <si>
    <t>87700CA3-3CFA-431C-BD7C-4E6054467B8A</t>
  </si>
  <si>
    <t>E237CD08-EC03-4E12-B8A9-30C91AA97B28</t>
  </si>
  <si>
    <t>A3301850210507508001221</t>
  </si>
  <si>
    <t>浙西天路户外圈旅游设施提升项目（昌化镇域）--昌化镇环境综合整治改造及公园提升工程与昌化重点区块（B）综合改造工程</t>
  </si>
  <si>
    <t>https://ggzy.hzctc.hangzhou.gov.cn/AfficheShow/Home?AfficheID=130f9198-d933-4e83-9667-7efe0957be10&amp;IsInner=0&amp;IsHistory=&amp;ModuleID=22</t>
  </si>
  <si>
    <t>https://ggzy.hzctc.hangzhou.gov.cn/OpenBidRecord/Index?id=87700CA3-3CFA-431C-BD7C-4E6054467B8A&amp;tenderID=E237CD08-EC03-4E12-B8A9-30C91AA97B28&amp;ModuleID=486</t>
  </si>
  <si>
    <t>2023/7/25 9:00</t>
  </si>
  <si>
    <t>https://ggzy.hzctc.hangzhou.gov.cn/OpenBidRecord/OpenParamInfo?openRecordListID=87700CA3-3CFA-431C-BD7C-4E6054467B8A</t>
  </si>
  <si>
    <t>https://ggzy.hzctc.hangzhou.gov.cn/AfficheShow/Home?AfficheID=869b5370-cedf-4bdc-9e3d-c4bc6d8ad847&amp;IsInner=0&amp;IsHistory=0&amp;ModuleID=28</t>
  </si>
  <si>
    <t>45D81F46-BEF5-4D94-AFE1-3A2590F24F93</t>
  </si>
  <si>
    <t>C2EF2C01-A4F2-4FA7-8C60-9EBBCDC2BF53</t>
  </si>
  <si>
    <t>A3301060110507516001291</t>
  </si>
  <si>
    <t>西湖区教育发展研究院2023年室内外维修工程</t>
  </si>
  <si>
    <t>https://ggzy.hzctc.hangzhou.gov.cn/AfficheShow/Home?AfficheID=dc638fce-9b6b-4904-b020-2851a3672de4&amp;IsInner=0&amp;IsHistory=&amp;ModuleID=22</t>
  </si>
  <si>
    <t>https://ggzy.hzctc.hangzhou.gov.cn/OpenBidRecord/Index?id=45D81F46-BEF5-4D94-AFE1-3A2590F24F93&amp;tenderID=C2EF2C01-A4F2-4FA7-8C60-9EBBCDC2BF53&amp;ModuleID=486</t>
  </si>
  <si>
    <t>https://ggzy.hzctc.hangzhou.gov.cn/OpenBidRecord/OpenParamInfo?openRecordListID=45D81F46-BEF5-4D94-AFE1-3A2590F24F93</t>
  </si>
  <si>
    <t>https://ggzy.hzctc.hangzhou.gov.cn/AfficheShow/Home?AfficheID=8049bd20-8999-4690-8334-ffbb65892296&amp;IsInner=0&amp;IsHistory=0&amp;ModuleID=28</t>
  </si>
  <si>
    <t>7A8764F9-BB06-4E96-BA7E-71D191FB0040</t>
  </si>
  <si>
    <t>6109A955-6580-46B2-BBA5-7E7287FF5F1B</t>
  </si>
  <si>
    <t>A3301220150507528001211</t>
  </si>
  <si>
    <t>桐庐公卫应急临床中心项目幕墙工程</t>
  </si>
  <si>
    <t>https://ggzy.hzctc.hangzhou.gov.cn/AfficheShow/Home?AfficheID=7c80d1af-acc9-4c17-8237-338a7f1f71ed&amp;IsInner=0&amp;IsHistory=&amp;ModuleID=22</t>
  </si>
  <si>
    <t>幕墙面积10271.87平方米，其中单体最大面积5718.78平方米（病房楼）；百叶窗1037平方米；总面积11308.87平方米；高度30米以内，故选择专业承包企业建筑幕墙工程(新)二级资质。</t>
  </si>
  <si>
    <t>https://ggzy.hzctc.hangzhou.gov.cn/OpenBidRecord/Index?id=7A8764F9-BB06-4E96-BA7E-71D191FB0040&amp;tenderID=6109A955-6580-46B2-BBA5-7E7287FF5F1B&amp;ModuleID=486</t>
  </si>
  <si>
    <t>https://ggzy.hzctc.hangzhou.gov.cn/OpenBidRecord/OpenParamInfo?openRecordListID=7A8764F9-BB06-4E96-BA7E-71D191FB0040</t>
  </si>
  <si>
    <t>https://ggzy.hzctc.hangzhou.gov.cn/AfficheShow/Home?AfficheID=ce828513-31d7-4667-bf3c-23495a1f4898&amp;IsInner=0&amp;IsHistory=0&amp;ModuleID=28</t>
  </si>
  <si>
    <t>F798D89F-3457-4A07-A7BA-950B899363FC</t>
  </si>
  <si>
    <t>ECB7830F-FB6B-47B8-8259-66324372CBD2</t>
  </si>
  <si>
    <t>A3301080120400015001281</t>
  </si>
  <si>
    <t>闻涛路沿线马拉松航拍可视范围地块景观绿化提升</t>
  </si>
  <si>
    <t>https://ggzy.hzctc.hangzhou.gov.cn/AfficheShow/Home?AfficheID=9535b070-4a7a-4995-8dd9-1bc490943d5a&amp;IsInner=0&amp;IsHistory=&amp;ModuleID=22</t>
  </si>
  <si>
    <t>https://ggzy.hzctc.hangzhou.gov.cn/OpenBidRecord/Index?id=F798D89F-3457-4A07-A7BA-950B899363FC&amp;tenderID=ECB7830F-FB6B-47B8-8259-66324372CBD2&amp;ModuleID=486</t>
  </si>
  <si>
    <t>2023/7/25 9:15</t>
  </si>
  <si>
    <t>https://ggzy.hzctc.hangzhou.gov.cn/OpenBidRecord/OpenParamInfo?openRecordListID=F798D89F-3457-4A07-A7BA-950B899363FC</t>
  </si>
  <si>
    <t>https://ggzy.hzctc.hangzhou.gov.cn/AfficheShow/Home?AfficheID=EEA38B49-3444-47A9-8C4D-199C0F870317&amp;IsInner=0&amp;IsHistory=0&amp;ModuleID=28</t>
  </si>
  <si>
    <t>综合，权重系数：5-10
浮动比例系数：-3-3：0.5</t>
  </si>
  <si>
    <t>类型六</t>
  </si>
  <si>
    <t>33393979-C122-4450-A0BF-3C67CD31609A</t>
  </si>
  <si>
    <t>b0a1adc3-a051-4e12-baca-a36c9ad32dbd</t>
  </si>
  <si>
    <t>A3301080120190010001291</t>
  </si>
  <si>
    <t>江映云邸前期物业管理</t>
  </si>
  <si>
    <t>https://ggzy.hzctc.hangzhou.gov.cn/AfficheShow/Home?AfficheID=4221268f-3b6b-40a9-a68a-354fc6c7e9a0&amp;IsInner=0&amp;IsHistory=&amp;ModuleID=22</t>
  </si>
  <si>
    <t>https://ggzy.hzctc.hangzhou.gov.cn/OpenBidRecord/Index?id=33393979-C122-4450-A0BF-3C67CD31609A&amp;tenderID=b0a1adc3-a051-4e12-baca-a36c9ad32dbd&amp;ModuleID=486</t>
  </si>
  <si>
    <t>2023/7/25 9:30</t>
  </si>
  <si>
    <t>https://ggzy.hzctc.hangzhou.gov.cn/AfficheShow/Home?AfficheID=e8f41511-4df0-4a36-8975-71119def7e73&amp;IsInner=0&amp;IsHistory=0&amp;ModuleID=28</t>
  </si>
  <si>
    <t>D11F37E7-F187-43B3-80C5-E82F58B5E3EB</t>
  </si>
  <si>
    <t>5920CEC0-8270-4BF2-BD94-43A10BFB6925</t>
  </si>
  <si>
    <t>A3301220150507535001221</t>
  </si>
  <si>
    <t>2022年桐庐县农村生活污水治理“强基增效双提标”项目（桐君片区）</t>
  </si>
  <si>
    <t>https://ggzy.hzctc.hangzhou.gov.cn/AfficheShow/Home?AfficheID=c5f787f6-9617-40eb-be4c-9134a7293351&amp;IsInner=0&amp;IsHistory=&amp;ModuleID=22</t>
  </si>
  <si>
    <t>https://ggzy.hzctc.hangzhou.gov.cn/OpenBidRecord/Index?id=D11F37E7-F187-43B3-80C5-E82F58B5E3EB&amp;tenderID=5920CEC0-8270-4BF2-BD94-43A10BFB6925&amp;ModuleID=486</t>
  </si>
  <si>
    <t>https://ggzy.hzctc.hangzhou.gov.cn/OpenBidRecord/OpenParamInfo?openRecordListID=D11F37E7-F187-43B3-80C5-E82F58B5E3EB</t>
  </si>
  <si>
    <t>https://ggzy.hzctc.hangzhou.gov.cn/AfficheShow/Home?AfficheID=c6f3ea65-6409-4ce8-b2f5-fda5e4715f8e&amp;IsInner=0&amp;IsHistory=0&amp;ModuleID=28</t>
  </si>
  <si>
    <t>2D5EE7E5-EA2A-4856-BF77-8BD7A691768C</t>
  </si>
  <si>
    <t>C4107B87-42DB-438E-900E-423827DEBD2B</t>
  </si>
  <si>
    <t>A3301010060507503001221</t>
  </si>
  <si>
    <t>临半路(半山路-高线路)道路工程天子岭专用供水管DN300迁改工程</t>
  </si>
  <si>
    <t>https://ggzy.hzctc.hangzhou.gov.cn/AfficheShow/Home?AfficheID=15c937ae-65ae-4594-8de7-b50558d82196&amp;IsInner=0&amp;IsHistory=&amp;ModuleID=22</t>
  </si>
  <si>
    <t>https://ggzy.hzctc.hangzhou.gov.cn/OpenBidRecord/Index?id=2D5EE7E5-EA2A-4856-BF77-8BD7A691768C&amp;tenderID=C4107B87-42DB-438E-900E-423827DEBD2B&amp;ModuleID=486</t>
  </si>
  <si>
    <t>https://ggzy.hzctc.hangzhou.gov.cn/OpenBidRecord/OpenParamInfo?openRecordListID=2D5EE7E5-EA2A-4856-BF77-8BD7A691768C</t>
  </si>
  <si>
    <t>https://ggzy.hzctc.hangzhou.gov.cn/AfficheShow/Home?AfficheID=30f53945-2fec-4b83-a62c-a9ef92142134&amp;IsInner=0&amp;IsHistory=0&amp;ModuleID=28</t>
  </si>
  <si>
    <t>E61693A7-1AC0-4E67-A674-B7F31E6FEE1A</t>
  </si>
  <si>
    <t>6C781388-6A5F-43D3-988E-A74BEA91696C</t>
  </si>
  <si>
    <t>A3301100140507525001211</t>
  </si>
  <si>
    <t>余杭区临床技能培训中心建设项目</t>
  </si>
  <si>
    <t>https://ggzy.hzctc.hangzhou.gov.cn/AfficheShow/Home?AfficheID=8b9db692-b7df-41ca-89e0-c389ea0c21d7&amp;IsInner=0&amp;IsHistory=&amp;ModuleID=22</t>
  </si>
  <si>
    <t>特种工程（结构补强）专业承包 、建筑装修装饰工程专业承包</t>
  </si>
  <si>
    <t>https://ggzy.hzctc.hangzhou.gov.cn/OpenBidRecord/Index?id=E61693A7-1AC0-4E67-A674-B7F31E6FEE1A&amp;tenderID=6C781388-6A5F-43D3-988E-A74BEA91696C&amp;ModuleID=486</t>
  </si>
  <si>
    <t>https://ggzy.hzctc.hangzhou.gov.cn/OpenBidRecord/OpenParamInfo?openRecordListID=E61693A7-1AC0-4E67-A674-B7F31E6FEE1A</t>
  </si>
  <si>
    <t>https://ggzy.hzctc.hangzhou.gov.cn/AfficheShow/Home?AfficheID=72930dd6-4d16-4dda-9e91-8cba59d1798f&amp;IsInner=0&amp;IsHistory=0&amp;ModuleID=28</t>
  </si>
  <si>
    <t>406F1944-03A3-4CFA-B5E0-74E654D3CFE5</t>
  </si>
  <si>
    <t>C46B1A54-8769-4CE3-B17D-FBCF956D82BF</t>
  </si>
  <si>
    <t>A3301300180507542001221</t>
  </si>
  <si>
    <t>经五路（纬十路-纬十一路）</t>
  </si>
  <si>
    <t>https://ggzy.hzctc.hangzhou.gov.cn/AfficheShow/Home?AfficheID=08328f9a-48d8-41c1-91d5-77d6e0570ccb&amp;IsInner=0&amp;IsHistory=&amp;ModuleID=22</t>
  </si>
  <si>
    <t>https://ggzy.hzctc.hangzhou.gov.cn/OpenBidRecord/Index?id=406F1944-03A3-4CFA-B5E0-74E654D3CFE5&amp;tenderID=C46B1A54-8769-4CE3-B17D-FBCF956D82BF&amp;ModuleID=486</t>
  </si>
  <si>
    <t>https://ggzy.hzctc.hangzhou.gov.cn/OpenBidRecord/OpenParamInfo?openRecordListID=406F1944-03A3-4CFA-B5E0-74E654D3CFE5</t>
  </si>
  <si>
    <t>https://ggzy.hzctc.hangzhou.gov.cn/AfficheShow/Home?AfficheID=cab9f961-47b6-4168-80b3-6dcaac5c0436&amp;IsInner=0&amp;IsHistory=0&amp;ModuleID=28</t>
  </si>
  <si>
    <t>528DE415-26A5-4469-B604-BA029BFCEE03</t>
  </si>
  <si>
    <t>E20CE6AD-5218-4148-A0AA-2FB88C6795E7</t>
  </si>
  <si>
    <t>A3301300180507349001221</t>
  </si>
  <si>
    <t>河庄街道围中村农业园区美丽田园项目-渠道排水沟提升工程</t>
  </si>
  <si>
    <t>https://ggzy.hzctc.hangzhou.gov.cn/AfficheShow/Home?AfficheID=96a914a2-0a2e-4c96-8a21-7013f706c89d&amp;IsInner=0&amp;IsHistory=&amp;ModuleID=22</t>
  </si>
  <si>
    <t>https://ggzy.hzctc.hangzhou.gov.cn/OpenBidRecord/Index?id=528DE415-26A5-4469-B604-BA029BFCEE03&amp;tenderID=E20CE6AD-5218-4148-A0AA-2FB88C6795E7&amp;ModuleID=486</t>
  </si>
  <si>
    <t>https://ggzy.hzctc.hangzhou.gov.cn/OpenBidRecord/OpenParamInfo?openRecordListID=528DE415-26A5-4469-B604-BA029BFCEE03</t>
  </si>
  <si>
    <t>https://ggzy.hzctc.hangzhou.gov.cn/AfficheShow/Home?AfficheID=99b4e008-88f6-46b2-8a0d-88615f075650&amp;IsInner=0&amp;IsHistory=0&amp;ModuleID=28</t>
  </si>
  <si>
    <t>4410B1FA-15EA-44EA-8D08-A9579684993E</t>
  </si>
  <si>
    <t>14461971-B4BD-4845-B9E1-C133920858FB</t>
  </si>
  <si>
    <t>A3301131280507431001211</t>
  </si>
  <si>
    <t>崇贤街道崇贤村小学项目二期</t>
  </si>
  <si>
    <t>https://ggzy.hzctc.hangzhou.gov.cn/AfficheShow/Home?AfficheID=644981f2-9ddf-4839-b866-9f895553f426&amp;IsInner=0&amp;IsHistory=&amp;ModuleID=22</t>
  </si>
  <si>
    <t>https://ggzy.hzctc.hangzhou.gov.cn/OpenBidRecord/Index?id=4410B1FA-15EA-44EA-8D08-A9579684993E&amp;tenderID=14461971-B4BD-4845-B9E1-C133920858FB&amp;ModuleID=486</t>
  </si>
  <si>
    <t>https://ggzy.hzctc.hangzhou.gov.cn/OpenBidRecord/OpenParamInfo?openRecordListID=4410B1FA-15EA-44EA-8D08-A9579684993E</t>
  </si>
  <si>
    <t>https://ggzy.hzctc.hangzhou.gov.cn/AfficheShow/Home?AfficheID=fac07950-33f3-4076-a797-1accfddb24e7&amp;IsInner=0&amp;IsHistory=0&amp;ModuleID=28</t>
  </si>
  <si>
    <t>59D8160E-3954-493C-AEC5-9DDB7E665DC0</t>
  </si>
  <si>
    <t>EBD1819A-1F63-42FB-AADB-24556FAB6676</t>
  </si>
  <si>
    <t>A3301100140507547001211</t>
  </si>
  <si>
    <t>菜鸟智谷产业园一期A4号楼装修工程</t>
  </si>
  <si>
    <t>https://ggzy.hzctc.hangzhou.gov.cn/AfficheShow/Home?AfficheID=a9901e2b-ddfb-4027-9d39-b570685c7b59&amp;IsInner=0&amp;IsHistory=&amp;ModuleID=22</t>
  </si>
  <si>
    <t>https://ggzy.hzctc.hangzhou.gov.cn/OpenBidRecord/Index?id=59D8160E-3954-493C-AEC5-9DDB7E665DC0&amp;tenderID=EBD1819A-1F63-42FB-AADB-24556FAB6676&amp;ModuleID=486</t>
  </si>
  <si>
    <t>https://ggzy.hzctc.hangzhou.gov.cn/OpenBidRecord/OpenParamInfo?openRecordListID=59D8160E-3954-493C-AEC5-9DDB7E665DC0</t>
  </si>
  <si>
    <t>https://ggzy.hzctc.hangzhou.gov.cn/AfficheShow/Home?AfficheID=1678aab5-4c0e-46eb-b617-1f7c9a126736&amp;IsInner=0&amp;IsHistory=0&amp;ModuleID=28</t>
  </si>
  <si>
    <t>EFD173CC-A1DC-48DC-B969-0D36EF53E48C</t>
  </si>
  <si>
    <t>764CBF88-03A5-4938-8DD4-5185479A7763</t>
  </si>
  <si>
    <t>A3301010060400131001281</t>
  </si>
  <si>
    <t>吉鸿路（紫金港北路）道侧等绿地养护</t>
  </si>
  <si>
    <t>https://ggzy.hzctc.hangzhou.gov.cn/AfficheShow/Home?AfficheID=f41b3249-95e9-432a-ac7c-3fb1ded1d4ca&amp;IsInner=0&amp;IsHistory=&amp;ModuleID=22</t>
  </si>
  <si>
    <t>https://ggzy.hzctc.hangzhou.gov.cn/OpenBidRecord/Index?id=EFD173CC-A1DC-48DC-B969-0D36EF53E48C&amp;tenderID=764CBF88-03A5-4938-8DD4-5185479A7763&amp;ModuleID=486</t>
  </si>
  <si>
    <t>https://ggzy.hzctc.hangzhou.gov.cn/OpenBidRecord/OpenParamInfo?openRecordListID=EFD173CC-A1DC-48DC-B969-0D36EF53E48C</t>
  </si>
  <si>
    <t>https://ggzy.hzctc.hangzhou.gov.cn/AfficheShow/Home?AfficheID=187542D3-3AE6-4896-B6CA-C00035FFDF1B&amp;IsInner=0&amp;IsHistory=0&amp;ModuleID=28</t>
  </si>
  <si>
    <t>综合</t>
  </si>
  <si>
    <t>2C02DBD3-4700-4E88-AF3F-23F25105B234</t>
  </si>
  <si>
    <t>FD69C347-C4C5-4955-980A-8B41B9DA2EE4</t>
  </si>
  <si>
    <t>A3301220150507495001221</t>
  </si>
  <si>
    <t>合村乡合干畈田园综合体配套项目（一期）</t>
  </si>
  <si>
    <t>https://ggzy.hzctc.hangzhou.gov.cn/AfficheShow/Home?AfficheID=206fb28e-6d30-47b4-b0ba-78e7b1360374&amp;IsInner=0&amp;IsHistory=&amp;ModuleID=22</t>
  </si>
  <si>
    <t>施工总承包企业市政公用工程（新）三级能承接单项合同金额2500万元以下的市政综合工程。</t>
  </si>
  <si>
    <t>https://ggzy.hzctc.hangzhou.gov.cn/OpenBidRecord/Index?id=2C02DBD3-4700-4E88-AF3F-23F25105B234&amp;tenderID=FD69C347-C4C5-4955-980A-8B41B9DA2EE4&amp;ModuleID=486</t>
  </si>
  <si>
    <t>2023/7/26 10:00</t>
  </si>
  <si>
    <t>https://ggzy.hzctc.hangzhou.gov.cn/OpenBidRecord/OpenParamInfo?openRecordListID=2C02DBD3-4700-4E88-AF3F-23F25105B234</t>
  </si>
  <si>
    <t>https://ggzy.hzctc.hangzhou.gov.cn/AfficheShow/Home?AfficheID=2c646371-7460-4a2f-82bb-27346379ee84&amp;IsInner=0&amp;IsHistory=0&amp;ModuleID=28</t>
  </si>
  <si>
    <t>05453B11-8FBB-4BE9-B97A-2E393F352363</t>
  </si>
  <si>
    <t>33EAB582-88B4-49B4-8AE9-04E7D3E1674C</t>
  </si>
  <si>
    <t>A3301060110507497001211</t>
  </si>
  <si>
    <t>之江度假区XH1705-05地块共有产权房项目方案设计及初步设计</t>
  </si>
  <si>
    <t>https://ggzy.hzctc.hangzhou.gov.cn/AfficheShow/Home?AfficheID=32ee4375-1b9b-4c47-baeb-f618409e2ca6&amp;IsInner=0&amp;IsHistory=&amp;ModuleID=22</t>
  </si>
  <si>
    <t>总平规划与单体建筑（地下室）方案设计、建筑结构安装工程扩初设计及设计服务（BIM设计服务）。包括完成方案设计（BIM设计服务）、初步设计（含日照分析、三维景观分析、交评报告、概算编制、面积预测绘），以及各阶段的设计优化；设计人负责的相关评估类项目（包含日照分析、三维景观、交评报告、面积预测绘报告）、基坑围护方案设计等内容。包括方案评审修改、初步设计审查和配合施工图审查、现场施工巡检。</t>
  </si>
  <si>
    <t>https://ggzy.hzctc.hangzhou.gov.cn/OpenBidRecord/Index?id=05453B11-8FBB-4BE9-B97A-2E393F352363&amp;tenderID=33EAB582-88B4-49B4-8AE9-04E7D3E1674C&amp;ModuleID=486</t>
  </si>
  <si>
    <t>2023/7/26 12:00</t>
  </si>
  <si>
    <t>https://ggzy.hzctc.hangzhou.gov.cn/AfficheShow/Home?AfficheID=5c27915e-bc7a-4af0-a720-c6718752785d&amp;IsInner=0&amp;IsHistory=0&amp;ModuleID=28</t>
  </si>
  <si>
    <t>D7F48D00-426C-4458-8838-62E49948AEBF</t>
  </si>
  <si>
    <t>A7CCDF61-B868-499D-AF7B-980A990676F5</t>
  </si>
  <si>
    <t>A3301060110507205001211</t>
  </si>
  <si>
    <t>知谷新材料产业园区及基础设施建设项目全过程工程咨询</t>
  </si>
  <si>
    <t>https://ggzy.hzctc.hangzhou.gov.cn/AfficheShow/Home?AfficheID=77a1d414-6a3d-41a9-bea9-07acad7427ae&amp;IsInner=0&amp;IsHistory=&amp;ModuleID=22</t>
  </si>
  <si>
    <t>https://ggzy.hzctc.hangzhou.gov.cn/OpenBidRecord/Index?id=D7F48D00-426C-4458-8838-62E49948AEBF&amp;tenderID=A7CCDF61-B868-499D-AF7B-980A990676F5&amp;ModuleID=486</t>
  </si>
  <si>
    <t>https://ggzy.hzctc.hangzhou.gov.cn/AfficheShow/Home?AfficheID=1e51355b-3185-4cb1-aaa4-38973ccbf68a&amp;IsInner=0&amp;IsHistory=0&amp;ModuleID=28</t>
  </si>
  <si>
    <t>6812A5FE-1F90-43DE-B402-C5603A05A698</t>
  </si>
  <si>
    <t>52C39998-1AAE-4DCA-9F5B-37145F46BD48</t>
  </si>
  <si>
    <t>A3301110200507145001121</t>
  </si>
  <si>
    <t>富春湾大道三期（富阳大桥以西段）工程</t>
  </si>
  <si>
    <t>https://ggzy.hzctc.hangzhou.gov.cn/AfficheShow/Home?AfficheID=34f8b3b4-3d5e-42f0-8edb-a9620faada57&amp;IsInner=0&amp;IsHistory=&amp;ModuleID=22</t>
  </si>
  <si>
    <t>https://ggzy.hzctc.hangzhou.gov.cn/OpenBidRecord/Index?id=6812A5FE-1F90-43DE-B402-C5603A05A698&amp;tenderID=52C39998-1AAE-4DCA-9F5B-37145F46BD48&amp;ModuleID=486</t>
  </si>
  <si>
    <t>https://ggzy.hzctc.hangzhou.gov.cn/AfficheShow/Home?AfficheID=8b6251bd-eff5-4780-85ba-6cd57acd0b5d&amp;IsInner=0&amp;IsHistory=0&amp;ModuleID=28</t>
  </si>
  <si>
    <t>84AFC9C8-7ADF-48FD-B91A-1A7E28B4B3FE</t>
  </si>
  <si>
    <t>32d9ff15-15a4-4635-b8f9-23729b7990bd</t>
  </si>
  <si>
    <t>A3301270160280029001231</t>
  </si>
  <si>
    <t>淳安县2023年农村公路桥梁检查及公路路况检查</t>
  </si>
  <si>
    <t>https://ggzy.hzctc.hangzhou.gov.cn/AfficheShow/Home?AfficheID=00f9c3d5-18b1-4ca3-9f25-1c2e718a8e3c&amp;IsInner=0&amp;IsHistory=&amp;ModuleID=22</t>
  </si>
  <si>
    <t>https://ggzy.hzctc.hangzhou.gov.cn/OpenBidRecord/Index?id=84AFC9C8-7ADF-48FD-B91A-1A7E28B4B3FE&amp;tenderID=32d9ff15-15a4-4635-b8f9-23729b7990bd&amp;ModuleID=486</t>
  </si>
  <si>
    <t>2023/7/26 13:00</t>
  </si>
  <si>
    <t>https://ggzy.hzctc.hangzhou.gov.cn/AfficheShow/Home?AfficheID=4c8546ca-23d7-4da6-b53a-1f2105c8d260&amp;IsInner=0&amp;IsHistory=0&amp;ModuleID=28</t>
  </si>
  <si>
    <t>28014B17-5E15-45A9-BE4F-709292C288BB</t>
  </si>
  <si>
    <t>9022bbea-97c1-49c6-bef5-7ed6f92ecf72</t>
  </si>
  <si>
    <t>A3301220150180055001291</t>
  </si>
  <si>
    <t>桐庐县江南镇智慧农业示范园项目（景观配套工程）</t>
  </si>
  <si>
    <t>https://ggzy.hzctc.hangzhou.gov.cn/AfficheShow/Home?AfficheID=ed70e138-521f-4bd8-ab01-ed114f0fe032&amp;IsInner=0&amp;IsHistory=&amp;ModuleID=22</t>
  </si>
  <si>
    <t>https://ggzy.hzctc.hangzhou.gov.cn/OpenBidRecord/Index?id=28014B17-5E15-45A9-BE4F-709292C288BB&amp;tenderID=9022bbea-97c1-49c6-bef5-7ed6f92ecf72&amp;ModuleID=486</t>
  </si>
  <si>
    <t>2023/7/26 9:00</t>
  </si>
  <si>
    <t>https://ggzy.hzctc.hangzhou.gov.cn/AfficheShow/Home?AfficheID=65e19c96-a38d-4bd4-a82e-e4c17c57d807&amp;IsInner=0&amp;IsHistory=0&amp;ModuleID=28</t>
  </si>
  <si>
    <t>8B5DF6E2-C425-4C75-8E33-E3E43FE324B4</t>
  </si>
  <si>
    <t>3E9A0BCB-7208-4CA4-9230-4F4CB867E258</t>
  </si>
  <si>
    <t>A3301850210507487001221</t>
  </si>
  <si>
    <t>浙西天路户外圈旅游设施提升项目（河桥镇域）-河桥镇重点区块（下源）综合改造工程</t>
  </si>
  <si>
    <t>https://ggzy.hzctc.hangzhou.gov.cn/AfficheShow/Home?AfficheID=64aa750c-75ef-41cf-be46-a25495938abc&amp;IsInner=0&amp;IsHistory=&amp;ModuleID=22</t>
  </si>
  <si>
    <t>https://ggzy.hzctc.hangzhou.gov.cn/OpenBidRecord/Index?id=8B5DF6E2-C425-4C75-8E33-E3E43FE324B4&amp;tenderID=3E9A0BCB-7208-4CA4-9230-4F4CB867E258&amp;ModuleID=486</t>
  </si>
  <si>
    <t>https://ggzy.hzctc.hangzhou.gov.cn/OpenBidRecord/OpenParamInfo?openRecordListID=8B5DF6E2-C425-4C75-8E33-E3E43FE324B4</t>
  </si>
  <si>
    <t>https://ggzy.hzctc.hangzhou.gov.cn/AfficheShow/Home?AfficheID=8965e509-b44e-4e8b-9cee-54c09361fbd0&amp;IsInner=0&amp;IsHistory=0&amp;ModuleID=28</t>
  </si>
  <si>
    <t>6FB06CB0-3EA4-41BE-A31D-967F4B7629AE</t>
  </si>
  <si>
    <t>1A21F752-5319-457D-9A36-B9F5565D0FD8</t>
  </si>
  <si>
    <t>A3301090130507488001211</t>
  </si>
  <si>
    <t>2023年度（城厢）老旧小区综合改造提升-城厢街道西河路社区里横河区块改造工程</t>
  </si>
  <si>
    <t>https://ggzy.hzctc.hangzhou.gov.cn/AfficheShow/Home?AfficheID=18173654-1534-4f59-b9e7-f9c61c6e014c&amp;IsInner=0&amp;IsHistory=&amp;ModuleID=22</t>
  </si>
  <si>
    <t>https://ggzy.hzctc.hangzhou.gov.cn/OpenBidRecord/Index?id=6FB06CB0-3EA4-41BE-A31D-967F4B7629AE&amp;tenderID=1A21F752-5319-457D-9A36-B9F5565D0FD8&amp;ModuleID=486</t>
  </si>
  <si>
    <t>https://ggzy.hzctc.hangzhou.gov.cn/OpenBidRecord/OpenParamInfo?openRecordListID=6FB06CB0-3EA4-41BE-A31D-967F4B7629AE</t>
  </si>
  <si>
    <t>https://ggzy.hzctc.hangzhou.gov.cn/AfficheShow/Home?AfficheID=6304719c-1d4c-4555-a018-1ff4d1038b1b&amp;IsInner=0&amp;IsHistory=0&amp;ModuleID=28</t>
  </si>
  <si>
    <t>A417F7E4-A65C-46D5-B353-B9D703D3CC56</t>
  </si>
  <si>
    <t>B5CB4686-2B0F-4D31-8904-69BAFAD039A0</t>
  </si>
  <si>
    <t>A3301850210507507001211</t>
  </si>
  <si>
    <t>临安区秘境寻源县域风貌样板区建设项目—高虹镇中苕溪两侧及西区块改造项目(一期)</t>
  </si>
  <si>
    <t>https://ggzy.hzctc.hangzhou.gov.cn/AfficheShow/Home?AfficheID=77dd96c3-bbc1-4854-b65a-a9dae67eb65e&amp;IsInner=0&amp;IsHistory=&amp;ModuleID=22</t>
  </si>
  <si>
    <t>https://ggzy.hzctc.hangzhou.gov.cn/OpenBidRecord/Index?id=A417F7E4-A65C-46D5-B353-B9D703D3CC56&amp;tenderID=B5CB4686-2B0F-4D31-8904-69BAFAD039A0&amp;ModuleID=486</t>
  </si>
  <si>
    <t>https://ggzy.hzctc.hangzhou.gov.cn/OpenBidRecord/OpenParamInfo?openRecordListID=A417F7E4-A65C-46D5-B353-B9D703D3CC56</t>
  </si>
  <si>
    <t>https://ggzy.hzctc.hangzhou.gov.cn/AfficheShow/Home?AfficheID=c7d02ce8-863c-46cc-8e91-a033a0a36d66&amp;IsInner=0&amp;IsHistory=0&amp;ModuleID=28</t>
  </si>
  <si>
    <t>3498FF40-33AB-43C7-A9AF-7AF5C9E4896C</t>
  </si>
  <si>
    <t>AB106968-7423-41DF-8183-1617FBF36146</t>
  </si>
  <si>
    <t>A3301100140507549001211</t>
  </si>
  <si>
    <t>储运路北新华河西公共租赁房项目设计</t>
  </si>
  <si>
    <t>https://ggzy.hzctc.hangzhou.gov.cn/AfficheShow/Home?AfficheID=1dc1dd23-ecf3-49f9-9751-e5e3a2fa0921&amp;IsInner=0&amp;IsHistory=&amp;ModuleID=22</t>
  </si>
  <si>
    <t>https://ggzy.hzctc.hangzhou.gov.cn/OpenBidRecord/Index?id=3498FF40-33AB-43C7-A9AF-7AF5C9E4896C&amp;tenderID=AB106968-7423-41DF-8183-1617FBF36146&amp;ModuleID=486</t>
  </si>
  <si>
    <t>2023/7/26 9:30</t>
  </si>
  <si>
    <t>https://ggzy.hzctc.hangzhou.gov.cn/AfficheShow/Home?AfficheID=fd15df3c-0cab-4aa5-849f-75abd0ef2767&amp;IsInner=0&amp;IsHistory=0&amp;ModuleID=28</t>
  </si>
  <si>
    <t>36523704-887B-488C-8775-51981F20E591</t>
  </si>
  <si>
    <t>8C11B5DC-DABC-45F2-9740-B75505F4F468</t>
  </si>
  <si>
    <t>A3301050100507454001211</t>
  </si>
  <si>
    <t>石桥单元XC0802-R22-13地块公共服务设施用房建筑师负责制服务项目</t>
  </si>
  <si>
    <t>https://ggzy.hzctc.hangzhou.gov.cn/AfficheShow/Home?AfficheID=1c098552-956f-45ea-ab5b-b6e22db85363&amp;IsInner=0&amp;IsHistory=&amp;ModuleID=22</t>
  </si>
  <si>
    <t>同时具备 设计综合类 甲级、房屋建筑工程 丙级 或者同时具备 房屋建筑工程 丙级、设计专业类 建筑行业 建筑工程 丙级</t>
  </si>
  <si>
    <t>https://ggzy.hzctc.hangzhou.gov.cn/OpenBidRecord/Index?id=36523704-887B-488C-8775-51981F20E591&amp;tenderID=8C11B5DC-DABC-45F2-9740-B75505F4F468&amp;ModuleID=486</t>
  </si>
  <si>
    <t>https://ggzy.hzctc.hangzhou.gov.cn/AfficheShow/Home?AfficheID=f813892d-f403-4f6e-9a25-817f68c767ee&amp;IsInner=0&amp;IsHistory=0&amp;ModuleID=28</t>
  </si>
  <si>
    <t>8AF547E1-B794-4C64-8944-2323D5E661BD</t>
  </si>
  <si>
    <t>934A132F-E23A-4E18-AED5-66768FB60533</t>
  </si>
  <si>
    <t>A3301080120507584001211</t>
  </si>
  <si>
    <t>大设施配套西翼项目设计</t>
  </si>
  <si>
    <t>https://ggzy.hzctc.hangzhou.gov.cn/AfficheShow/Home?AfficheID=343fbf6e-c61e-4979-b50d-bf74673dfeca&amp;IsInner=0&amp;IsHistory=&amp;ModuleID=22</t>
  </si>
  <si>
    <t>具备 设计专业类 建筑行业 建筑工程 甲级  或者具备 设计综合类 甲级</t>
  </si>
  <si>
    <t>https://ggzy.hzctc.hangzhou.gov.cn/OpenBidRecord/Index?id=8AF547E1-B794-4C64-8944-2323D5E661BD&amp;tenderID=934A132F-E23A-4E18-AED5-66768FB60533&amp;ModuleID=486</t>
  </si>
  <si>
    <t>https://ggzy.hzctc.hangzhou.gov.cn/AfficheShow/Home?AfficheID=726018f9-ebfa-4d55-bee2-298564f64fdf&amp;IsInner=0&amp;IsHistory=0&amp;ModuleID=28</t>
  </si>
  <si>
    <t>EDB2E224-6088-4929-A823-5FBAFAD58742</t>
  </si>
  <si>
    <t>3E54A450-1F36-410C-AAAF-6EB2F1FC66F0</t>
  </si>
  <si>
    <t>A3301100140507147001221</t>
  </si>
  <si>
    <t>钱江经济开发区仁康路北延（临港路-獐山路）</t>
  </si>
  <si>
    <t>https://ggzy.hzctc.hangzhou.gov.cn/AfficheShow/Home?AfficheID=c0881cab-725c-4eaa-8104-2f040805b327&amp;IsInner=0&amp;IsHistory=&amp;ModuleID=22</t>
  </si>
  <si>
    <t>https://ggzy.hzctc.hangzhou.gov.cn/OpenBidRecord/Index?id=EDB2E224-6088-4929-A823-5FBAFAD58742&amp;tenderID=3E54A450-1F36-410C-AAAF-6EB2F1FC66F0&amp;ModuleID=486</t>
  </si>
  <si>
    <t>https://ggzy.hzctc.hangzhou.gov.cn/OpenBidRecord/OpenParamInfo?openRecordListID=EDB2E224-6088-4929-A823-5FBAFAD58742</t>
  </si>
  <si>
    <t>https://ggzy.hzctc.hangzhou.gov.cn/AfficheShow/Home?AfficheID=c9f66599-a61a-4aaf-a029-0961c37a0707&amp;IsInner=0&amp;IsHistory=0&amp;ModuleID=28</t>
  </si>
  <si>
    <t>6361B585-DF78-4C3B-92D2-C92711FA9CC9</t>
  </si>
  <si>
    <t>CEC6B777-C42A-434F-85EC-9C4B5A0F2D66</t>
  </si>
  <si>
    <t>A3301220150507536001221</t>
  </si>
  <si>
    <t>2022年桐庐县农村生活污水治理“强基增效双提标”项目（横村片区）</t>
  </si>
  <si>
    <t>https://ggzy.hzctc.hangzhou.gov.cn/AfficheShow/Home?AfficheID=2bf49c65-be3b-4237-85f8-6436270eaf26&amp;IsInner=0&amp;IsHistory=&amp;ModuleID=22</t>
  </si>
  <si>
    <t>https://ggzy.hzctc.hangzhou.gov.cn/OpenBidRecord/Index?id=6361B585-DF78-4C3B-92D2-C92711FA9CC9&amp;tenderID=CEC6B777-C42A-434F-85EC-9C4B5A0F2D66&amp;ModuleID=486</t>
  </si>
  <si>
    <t>https://ggzy.hzctc.hangzhou.gov.cn/OpenBidRecord/OpenParamInfo?openRecordListID=6361B585-DF78-4C3B-92D2-C92711FA9CC9</t>
  </si>
  <si>
    <t>https://ggzy.hzctc.hangzhou.gov.cn/AfficheShow/Home?AfficheID=8585995b-cf03-4e8f-a36d-c78d03faef3a&amp;IsInner=0&amp;IsHistory=0&amp;ModuleID=28</t>
  </si>
  <si>
    <t>31CEA117-C0A7-4DA8-9FB7-E9F6C1E543FE</t>
  </si>
  <si>
    <t>FB877AD1-E41A-411F-B086-77FA9B8DC036</t>
  </si>
  <si>
    <t>A3301100140507505001221</t>
  </si>
  <si>
    <t>南湖酒厂安置房南侧配套道路有机更新工程</t>
  </si>
  <si>
    <t>https://ggzy.hzctc.hangzhou.gov.cn/AfficheShow/Home?AfficheID=43e8ba88-aaa8-428d-9def-68a79f2bd464&amp;IsInner=0&amp;IsHistory=&amp;ModuleID=22</t>
  </si>
  <si>
    <t>https://ggzy.hzctc.hangzhou.gov.cn/OpenBidRecord/Index?id=31CEA117-C0A7-4DA8-9FB7-E9F6C1E543FE&amp;tenderID=FB877AD1-E41A-411F-B086-77FA9B8DC036&amp;ModuleID=486</t>
  </si>
  <si>
    <t>https://ggzy.hzctc.hangzhou.gov.cn/OpenBidRecord/OpenParamInfo?openRecordListID=31CEA117-C0A7-4DA8-9FB7-E9F6C1E543FE</t>
  </si>
  <si>
    <t>https://ggzy.hzctc.hangzhou.gov.cn/AfficheShow/Home?AfficheID=f2412f0d-b347-447f-b275-d8a092396dcc&amp;IsInner=0&amp;IsHistory=0&amp;ModuleID=28</t>
  </si>
  <si>
    <t>C0E32209-4283-41B1-8FCF-91EA4780A819</t>
  </si>
  <si>
    <t>0868C5FD-AD98-47F2-A50F-10843F832426</t>
  </si>
  <si>
    <t>A3301020070507510001211</t>
  </si>
  <si>
    <t>秋涛北路313号装修改造工程项目</t>
  </si>
  <si>
    <t>https://ggzy.hzctc.hangzhou.gov.cn/AfficheShow/Home?AfficheID=fad20d33-7a22-4aba-9c9c-2022cb767404&amp;IsInner=0&amp;IsHistory=&amp;ModuleID=22</t>
  </si>
  <si>
    <t>https://ggzy.hzctc.hangzhou.gov.cn/OpenBidRecord/Index?id=C0E32209-4283-41B1-8FCF-91EA4780A819&amp;tenderID=0868C5FD-AD98-47F2-A50F-10843F832426&amp;ModuleID=486</t>
  </si>
  <si>
    <t>https://ggzy.hzctc.hangzhou.gov.cn/OpenBidRecord/OpenParamInfo?openRecordListID=C0E32209-4283-41B1-8FCF-91EA4780A819</t>
  </si>
  <si>
    <t>https://ggzy.hzctc.hangzhou.gov.cn/AfficheShow/Home?AfficheID=cdaa6cb9-3f95-4f36-bd46-91ff5d42ef6f&amp;IsInner=0&amp;IsHistory=0&amp;ModuleID=28</t>
  </si>
  <si>
    <t>8F316A00-15EF-404F-AE5B-2ACCE88DF408</t>
  </si>
  <si>
    <t>915D5A32-2C9A-4856-8E0B-71301CE84187</t>
  </si>
  <si>
    <t>A3301020070507502001211</t>
  </si>
  <si>
    <t>运河映巷祈居酒店项目室内装修工程</t>
  </si>
  <si>
    <t>https://ggzy.hzctc.hangzhou.gov.cn/AfficheShow/Home?AfficheID=455d7e9f-7b30-4ea6-9169-c118f0ba3ea7&amp;IsInner=0&amp;IsHistory=&amp;ModuleID=22</t>
  </si>
  <si>
    <t>https://ggzy.hzctc.hangzhou.gov.cn/OpenBidRecord/Index?id=8F316A00-15EF-404F-AE5B-2ACCE88DF408&amp;tenderID=915D5A32-2C9A-4856-8E0B-71301CE84187&amp;ModuleID=486</t>
  </si>
  <si>
    <t>https://ggzy.hzctc.hangzhou.gov.cn/OpenBidRecord/OpenParamInfo?openRecordListID=8F316A00-15EF-404F-AE5B-2ACCE88DF408</t>
  </si>
  <si>
    <t>https://ggzy.hzctc.hangzhou.gov.cn/AfficheShow/Home?AfficheID=e1778e34-d7d6-48df-b96d-92a23e93da5f&amp;IsInner=0&amp;IsHistory=0&amp;ModuleID=28</t>
  </si>
  <si>
    <t>E08A44BA-3605-484E-BBC1-B02E8AFFE439</t>
  </si>
  <si>
    <t>f47e98b6-cf53-4139-8536-213441e289bc</t>
  </si>
  <si>
    <t>A3301010060280116001231</t>
  </si>
  <si>
    <t>杭新景（杭千）高速公路桐庐服务区、建德服务区2023-2025年度绿化管理养护项目</t>
  </si>
  <si>
    <t>https://ggzy.hzctc.hangzhou.gov.cn/AfficheShow/Home?AfficheID=133a48ba-b08f-40b8-8b64-e5a050aa14bb&amp;IsInner=0&amp;IsHistory=&amp;ModuleID=22</t>
  </si>
  <si>
    <t>https://ggzy.hzctc.hangzhou.gov.cn/OpenBidRecord/Index?id=E08A44BA-3605-484E-BBC1-B02E8AFFE439&amp;tenderID=f47e98b6-cf53-4139-8536-213441e289bc&amp;ModuleID=486</t>
  </si>
  <si>
    <t>https://ggzy.hzctc.hangzhou.gov.cn/AfficheShow/Home?AfficheID=a0281524-8745-49f3-8ef4-f84a5eac413f&amp;IsInner=0&amp;IsHistory=0&amp;ModuleID=28</t>
  </si>
  <si>
    <t>7258179E-85DD-41FE-9CD1-C993DAE13D35</t>
  </si>
  <si>
    <t>E79A55AA-750F-4642-8FF7-A03F46C378BA</t>
  </si>
  <si>
    <t>A3301220150507500001211</t>
  </si>
  <si>
    <t>海康机器人智能制造（桐庐）基地项目一标段</t>
  </si>
  <si>
    <t>https://ggzy.hzctc.hangzhou.gov.cn/AfficheShow/Home?AfficheID=26fd7691-f528-46fc-b33c-3e420360be49&amp;IsInner=0&amp;IsHistory=&amp;ModuleID=22</t>
  </si>
  <si>
    <t>https://ggzy.hzctc.hangzhou.gov.cn/OpenBidRecord/Index?id=7258179E-85DD-41FE-9CD1-C993DAE13D35&amp;tenderID=E79A55AA-750F-4642-8FF7-A03F46C378BA&amp;ModuleID=486</t>
  </si>
  <si>
    <t>2023/7/27 10:00</t>
  </si>
  <si>
    <t>https://ggzy.hzctc.hangzhou.gov.cn/OpenBidRecord/OpenParamInfo?openRecordListID=7258179E-85DD-41FE-9CD1-C993DAE13D35</t>
  </si>
  <si>
    <t>https://ggzy.hzctc.hangzhou.gov.cn/AfficheShow/Home?AfficheID=89ec8cf1-882d-4e4f-a24e-6b94ef5a43f4&amp;IsInner=0&amp;IsHistory=0&amp;ModuleID=28</t>
  </si>
  <si>
    <t>67359EAF-A4E4-47AB-9C73-3A78631C96C9</t>
  </si>
  <si>
    <t>0e5a7265-2529-4b3b-a210-d1de62a95cfd</t>
  </si>
  <si>
    <t>A3301850210280015001231</t>
  </si>
  <si>
    <t>2023年农村公路及病危桥改造提升工程-河桥镇（秀祠线、章章线、赤蒲线、蒲朱线、芦云线罗山桥）</t>
  </si>
  <si>
    <t>https://ggzy.hzctc.hangzhou.gov.cn/AfficheShow/Home?AfficheID=871f0862-ee13-46f4-a08a-646a11a67ecd&amp;IsInner=0&amp;IsHistory=&amp;ModuleID=22</t>
  </si>
  <si>
    <t>具备 公路 二级</t>
  </si>
  <si>
    <t>https://ggzy.hzctc.hangzhou.gov.cn/OpenBidRecord/Index?id=67359EAF-A4E4-47AB-9C73-3A78631C96C9&amp;tenderID=0e5a7265-2529-4b3b-a210-d1de62a95cfd&amp;ModuleID=486</t>
  </si>
  <si>
    <t>2023/7/27 13:00</t>
  </si>
  <si>
    <t>https://ggzy.hzctc.hangzhou.gov.cn/AfficheShow/Home?AfficheID=e5870a54-6961-4186-9fc8-4f89ba2ed1d6&amp;IsInner=0&amp;IsHistory=0&amp;ModuleID=28</t>
  </si>
  <si>
    <t>综合，调整系数：0.95，0.96，0.97
K:0.4,0.45,0.5
i:1，2，3</t>
  </si>
  <si>
    <t>B87434A6-7FD2-4842-B3F6-381CD8CF63D5</t>
  </si>
  <si>
    <t>7DE7CAAC-AFE0-4536-87E9-DB86D531E8CA</t>
  </si>
  <si>
    <t>A3301110200507422001211</t>
  </si>
  <si>
    <t>银湖村保障性租赁房及配套用房项目和银湖村安置留用地项目-设计</t>
  </si>
  <si>
    <t>https://ggzy.hzctc.hangzhou.gov.cn/AfficheShow/Home?AfficheID=6d8dcee8-6c21-468f-9b98-c7a0e35eefdd&amp;IsInner=0&amp;IsHistory=&amp;ModuleID=22</t>
  </si>
  <si>
    <t>投标人资格要求：具备设计综合资质甲级或设计行业资质甲级（建筑行业）或设计专业资质甲级（建筑专业）</t>
  </si>
  <si>
    <t>https://ggzy.hzctc.hangzhou.gov.cn/OpenBidRecord/Index?id=B87434A6-7FD2-4842-B3F6-381CD8CF63D5&amp;tenderID=7DE7CAAC-AFE0-4536-87E9-DB86D531E8CA&amp;ModuleID=486</t>
  </si>
  <si>
    <t>2023/7/27 13:30</t>
  </si>
  <si>
    <t>https://ggzy.hzctc.hangzhou.gov.cn/AfficheShow/Home?AfficheID=9182eec0-7cf1-4c02-83c6-88017fda85ad&amp;IsInner=0&amp;IsHistory=0&amp;ModuleID=28</t>
  </si>
  <si>
    <t>CE6BD3EB-89A7-447C-8ACF-6E556E7FF572</t>
  </si>
  <si>
    <t>652e15ca-ac18-4000-bebf-912205dc14bc</t>
  </si>
  <si>
    <t>A3301010060280117001231</t>
  </si>
  <si>
    <t>沪杭高速乔司段改建工程技术咨询</t>
  </si>
  <si>
    <t>https://ggzy.hzctc.hangzhou.gov.cn/AfficheShow/Home?AfficheID=440b4a50-7c5e-4859-aef8-cf3c078a479e&amp;IsInner=0&amp;IsHistory=&amp;ModuleID=22</t>
  </si>
  <si>
    <t>https://ggzy.hzctc.hangzhou.gov.cn/OpenBidRecord/Index?id=CE6BD3EB-89A7-447C-8ACF-6E556E7FF572&amp;tenderID=652e15ca-ac18-4000-bebf-912205dc14bc&amp;ModuleID=486</t>
  </si>
  <si>
    <t>https://ggzy.hzctc.hangzhou.gov.cn/AfficheShow/Home?AfficheID=39d2c0be-2a89-4f9e-95ae-b8471b1d5136&amp;IsInner=0&amp;IsHistory=0&amp;ModuleID=28</t>
  </si>
  <si>
    <t>97AF9D41-A994-4F12-9F1A-CA19BB0D8781</t>
  </si>
  <si>
    <t>213B0E86-BE41-4F23-8E1C-2A0D3A77A71F</t>
  </si>
  <si>
    <t>A3301100140507211001212</t>
  </si>
  <si>
    <t>之江实验室计算与数据中心提升工程设计项目</t>
  </si>
  <si>
    <t>https://ggzy.hzctc.hangzhou.gov.cn/AfficheShow/Home?AfficheID=443affed-05db-4da5-8b5d-5fec7104d3b1&amp;IsInner=0&amp;IsHistory=&amp;ModuleID=22</t>
  </si>
  <si>
    <t>https://ggzy.hzctc.hangzhou.gov.cn/OpenBidRecord/Index?id=97AF9D41-A994-4F12-9F1A-CA19BB0D8781&amp;tenderID=213B0E86-BE41-4F23-8E1C-2A0D3A77A71F&amp;ModuleID=486</t>
  </si>
  <si>
    <t>https://ggzy.hzctc.hangzhou.gov.cn/AfficheShow/Home?AfficheID=d615d3af-3401-4cef-a589-bd63f1ab8b78&amp;IsInner=0&amp;IsHistory=0&amp;ModuleID=28</t>
  </si>
  <si>
    <t>DDC4F661-2490-4911-8E88-57DF6D4C7630</t>
  </si>
  <si>
    <t>4DACD466-C34D-4A3D-BC80-E892B323B5C2</t>
  </si>
  <si>
    <t>A3301820190507271001221</t>
  </si>
  <si>
    <t>农村生活污水扩面提升工程（二期）</t>
  </si>
  <si>
    <t>https://ggzy.hzctc.hangzhou.gov.cn/AfficheShow/Home?AfficheID=e55792b0-53c8-419b-b198-c26e28c85214&amp;IsInner=0&amp;IsHistory=&amp;ModuleID=22</t>
  </si>
  <si>
    <t>https://ggzy.hzctc.hangzhou.gov.cn/OpenBidRecord/Index?id=DDC4F661-2490-4911-8E88-57DF6D4C7630&amp;tenderID=4DACD466-C34D-4A3D-BC80-E892B323B5C2&amp;ModuleID=486</t>
  </si>
  <si>
    <t>2023/7/27 8:45</t>
  </si>
  <si>
    <t>https://ggzy.hzctc.hangzhou.gov.cn/OpenBidRecord/OpenParamInfo?openRecordListID=DDC4F661-2490-4911-8E88-57DF6D4C7630</t>
  </si>
  <si>
    <t>https://ggzy.hzctc.hangzhou.gov.cn/AfficheShow/Home?AfficheID=3892d1a8-00c0-4cd3-8af3-ffb7bd8b0cad&amp;IsInner=0&amp;IsHistory=0&amp;ModuleID=28</t>
  </si>
  <si>
    <t>AD903623-FF93-4194-BA56-283701383B50</t>
  </si>
  <si>
    <t>7F1B0A21-9B50-452B-8594-C3CDC08225BF</t>
  </si>
  <si>
    <t>A3301090130507250001211</t>
  </si>
  <si>
    <t>萧政储出〔2022〕7号项目酒店单体精装修及弱电智能化工程</t>
  </si>
  <si>
    <t>https://ggzy.hzctc.hangzhou.gov.cn/AfficheShow/Home?AfficheID=36947311-218f-4c9f-9e19-7828f02845ec&amp;IsInner=0&amp;IsHistory=&amp;ModuleID=22</t>
  </si>
  <si>
    <t>电子与智能化工程专业承包、建筑装修装饰工程专业承包</t>
  </si>
  <si>
    <t>二级、一级</t>
  </si>
  <si>
    <t>https://ggzy.hzctc.hangzhou.gov.cn/OpenBidRecord/Index?id=AD903623-FF93-4194-BA56-283701383B50&amp;tenderID=7F1B0A21-9B50-452B-8594-C3CDC08225BF&amp;ModuleID=486</t>
  </si>
  <si>
    <t>2023/7/27 9:00</t>
  </si>
  <si>
    <t>https://ggzy.hzctc.hangzhou.gov.cn/OpenBidRecord/OpenParamInfo?openRecordListID=AD903623-FF93-4194-BA56-283701383B50</t>
  </si>
  <si>
    <t>https://ggzy.hzctc.hangzhou.gov.cn/AfficheShow/Home?AfficheID=dd22dd1f-5e72-46f1-b594-2624624b5833&amp;IsInner=0&amp;IsHistory=0&amp;ModuleID=28</t>
  </si>
  <si>
    <t>C897AD25-EFB9-4CBB-AB2A-B8617BEA61AE</t>
  </si>
  <si>
    <t>6C56AD28-D03E-4F4F-A03E-A69AB6CDB0B2</t>
  </si>
  <si>
    <t>A3301220150507521001211</t>
  </si>
  <si>
    <t>桐庐县城南街道东兴村未来汇项目一期</t>
  </si>
  <si>
    <t>https://ggzy.hzctc.hangzhou.gov.cn/AfficheShow/Home?AfficheID=99c504e8-6b0b-4ef0-92a8-d1983fbac270&amp;IsInner=0&amp;IsHistory=&amp;ModuleID=22</t>
  </si>
  <si>
    <t>本项目属于施工总承包建筑工程，总建筑面积12.4724万平方米,建筑高度96.3米，所以采用建筑工程施工总承包二级资质</t>
  </si>
  <si>
    <t>https://ggzy.hzctc.hangzhou.gov.cn/OpenBidRecord/Index?id=C897AD25-EFB9-4CBB-AB2A-B8617BEA61AE&amp;tenderID=6C56AD28-D03E-4F4F-A03E-A69AB6CDB0B2&amp;ModuleID=486</t>
  </si>
  <si>
    <t>https://ggzy.hzctc.hangzhou.gov.cn/OpenBidRecord/OpenParamInfo?openRecordListID=C897AD25-EFB9-4CBB-AB2A-B8617BEA61AE</t>
  </si>
  <si>
    <t>https://ggzy.hzctc.hangzhou.gov.cn/AfficheShow/Home?AfficheID=83545879-329b-4815-b99a-c0d55876a9d4&amp;IsInner=0&amp;IsHistory=0&amp;ModuleID=28</t>
  </si>
  <si>
    <t>A3AF1AC7-C2B1-49AD-8818-5B8327A23306</t>
  </si>
  <si>
    <t>FF89D745-DF8A-48D9-BB1A-4C77D8310108</t>
  </si>
  <si>
    <t>A3301131280507517001211</t>
  </si>
  <si>
    <t>杭政储出[2023]13号地块开发项目监理</t>
  </si>
  <si>
    <t>https://ggzy.hzctc.hangzhou.gov.cn/AfficheShow/Home?AfficheID=15d54bb3-2bf0-40fd-85e2-dafaf7252ff4&amp;IsInner=0&amp;IsHistory=&amp;ModuleID=22</t>
  </si>
  <si>
    <t>https://ggzy.hzctc.hangzhou.gov.cn/OpenBidRecord/Index?id=A3AF1AC7-C2B1-49AD-8818-5B8327A23306&amp;tenderID=FF89D745-DF8A-48D9-BB1A-4C77D8310108&amp;ModuleID=486</t>
  </si>
  <si>
    <t>2023/7/27 9:30</t>
  </si>
  <si>
    <t>https://ggzy.hzctc.hangzhou.gov.cn/OpenBidRecord/OpenParamInfo?openRecordListID=A3AF1AC7-C2B1-49AD-8818-5B8327A23306</t>
  </si>
  <si>
    <t>https://ggzy.hzctc.hangzhou.gov.cn/AfficheShow/Home?AfficheID=b7974c44-8663-4c81-934d-e8945aa9c76e&amp;IsInner=0&amp;IsHistory=0&amp;ModuleID=28</t>
  </si>
  <si>
    <t>1295EC89-3378-4BA4-B9C2-CA981EA94A17</t>
  </si>
  <si>
    <t>A2586DCB-DA30-482A-BCDD-7C7E1C162B7C</t>
  </si>
  <si>
    <t>A3301100140507539001211</t>
  </si>
  <si>
    <t>余政工出[2023]1号年产1000台（套）SiGe薄膜沉积设备生产项目监理</t>
  </si>
  <si>
    <t>https://ggzy.hzctc.hangzhou.gov.cn/AfficheShow/Home?AfficheID=3d79ef57-2074-4967-b9d7-9850f747a395&amp;IsInner=0&amp;IsHistory=&amp;ModuleID=22</t>
  </si>
  <si>
    <t>拟派总监理工程师具有注册在投标人单位的建筑工程工程国家注册监理工程师执业资格</t>
  </si>
  <si>
    <t>https://ggzy.hzctc.hangzhou.gov.cn/OpenBidRecord/Index?id=1295EC89-3378-4BA4-B9C2-CA981EA94A17&amp;tenderID=A2586DCB-DA30-482A-BCDD-7C7E1C162B7C&amp;ModuleID=486</t>
  </si>
  <si>
    <t>https://ggzy.hzctc.hangzhou.gov.cn/OpenBidRecord/OpenParamInfo?openRecordListID=1295EC89-3378-4BA4-B9C2-CA981EA94A17</t>
  </si>
  <si>
    <t>https://ggzy.hzctc.hangzhou.gov.cn/AfficheShow/Home?AfficheID=d3da3ff2-ed96-4a5f-a956-c4e0e9956ee3&amp;IsInner=0&amp;IsHistory=0&amp;ModuleID=28</t>
  </si>
  <si>
    <t>3F086345-C937-465F-B857-391CDE76B3AC</t>
  </si>
  <si>
    <t>4580D8F9-3C55-4867-B0C1-87F521FEACDA</t>
  </si>
  <si>
    <t>A3301100140507520001211</t>
  </si>
  <si>
    <t>市委党校余杭区分校（区行政学校）新建项目监理</t>
  </si>
  <si>
    <t>https://ggzy.hzctc.hangzhou.gov.cn/AfficheShow/Home?AfficheID=84d655ee-93fc-4675-a5b8-f7039b7f1bb4&amp;IsInner=0&amp;IsHistory=&amp;ModuleID=22</t>
  </si>
  <si>
    <t>https://ggzy.hzctc.hangzhou.gov.cn/OpenBidRecord/Index?id=3F086345-C937-465F-B857-391CDE76B3AC&amp;tenderID=4580D8F9-3C55-4867-B0C1-87F521FEACDA&amp;ModuleID=486</t>
  </si>
  <si>
    <t>https://ggzy.hzctc.hangzhou.gov.cn/OpenBidRecord/OpenParamInfo?openRecordListID=3F086345-C937-465F-B857-391CDE76B3AC</t>
  </si>
  <si>
    <t>https://ggzy.hzctc.hangzhou.gov.cn/AfficheShow/Home?AfficheID=670aa459-c36b-425c-bb4a-a9d986b74f86&amp;IsInner=0&amp;IsHistory=0&amp;ModuleID=28</t>
  </si>
  <si>
    <t>2F915562-53DF-4F4D-BA50-E9B5AE9B6970</t>
  </si>
  <si>
    <t>3E3D8B67-9AFB-4128-ACDF-5F547DF99C3A</t>
  </si>
  <si>
    <t>A3301131280507455001211</t>
  </si>
  <si>
    <t>塘栖镇枇杷园区块安置房二期监理</t>
  </si>
  <si>
    <t>https://ggzy.hzctc.hangzhou.gov.cn/AfficheShow/Home?AfficheID=1fd7cc85-0603-4044-b2cd-43ce62fad2f8&amp;IsInner=0&amp;IsHistory=&amp;ModuleID=22</t>
  </si>
  <si>
    <t>https://ggzy.hzctc.hangzhou.gov.cn/OpenBidRecord/Index?id=2F915562-53DF-4F4D-BA50-E9B5AE9B6970&amp;tenderID=3E3D8B67-9AFB-4128-ACDF-5F547DF99C3A&amp;ModuleID=486</t>
  </si>
  <si>
    <t>https://ggzy.hzctc.hangzhou.gov.cn/OpenBidRecord/OpenParamInfo?openRecordListID=2F915562-53DF-4F4D-BA50-E9B5AE9B6970</t>
  </si>
  <si>
    <t>https://ggzy.hzctc.hangzhou.gov.cn/AfficheShow/Home?AfficheID=71d03f45-2836-407f-85de-e87ca618065f&amp;IsInner=0&amp;IsHistory=0&amp;ModuleID=28</t>
  </si>
  <si>
    <t>C7DC82C2-33B9-4B6E-A6B9-5BE2A566D8F2</t>
  </si>
  <si>
    <t>21BFED99-CC00-4C2A-B837-C497D7036047</t>
  </si>
  <si>
    <t>A3301010060507354001221</t>
  </si>
  <si>
    <t>中河路（解放路至复兴立交）地面路灯更换工程</t>
  </si>
  <si>
    <t>https://ggzy.hzctc.hangzhou.gov.cn/AfficheShow/Home?AfficheID=ae8faaec-bdd4-4297-a6e3-06e86861ea54&amp;IsInner=0&amp;IsHistory=&amp;ModuleID=22</t>
  </si>
  <si>
    <t>具备 专业承包企业城市及道路照明工程(新) 三级</t>
  </si>
  <si>
    <t>https://ggzy.hzctc.hangzhou.gov.cn/OpenBidRecord/Index?id=C7DC82C2-33B9-4B6E-A6B9-5BE2A566D8F2&amp;tenderID=21BFED99-CC00-4C2A-B837-C497D7036047&amp;ModuleID=486</t>
  </si>
  <si>
    <t>https://ggzy.hzctc.hangzhou.gov.cn/OpenBidRecord/OpenParamInfo?openRecordListID=C7DC82C2-33B9-4B6E-A6B9-5BE2A566D8F2</t>
  </si>
  <si>
    <t>https://ggzy.hzctc.hangzhou.gov.cn/AfficheShow/Home?AfficheID=080c015a-5458-4b71-bd6f-22e52e1719ff&amp;IsInner=0&amp;IsHistory=0&amp;ModuleID=28</t>
  </si>
  <si>
    <t>294211BB-783A-4690-9BE3-9F9C95630A10</t>
  </si>
  <si>
    <t>A5FA35BC-9A41-4C7B-B932-59D7048A90AD</t>
  </si>
  <si>
    <t>A3301220150507537001221</t>
  </si>
  <si>
    <t>2022年桐庐县农村生活污水治理“强基增效双提标”项目（分水片区）</t>
  </si>
  <si>
    <t>https://ggzy.hzctc.hangzhou.gov.cn/AfficheShow/Home?AfficheID=0ef3c1d9-991d-4d0f-9447-3b03cf5848d3&amp;IsInner=0&amp;IsHistory=&amp;ModuleID=22</t>
  </si>
  <si>
    <t>https://ggzy.hzctc.hangzhou.gov.cn/OpenBidRecord/Index?id=294211BB-783A-4690-9BE3-9F9C95630A10&amp;tenderID=A5FA35BC-9A41-4C7B-B932-59D7048A90AD&amp;ModuleID=486</t>
  </si>
  <si>
    <t>https://ggzy.hzctc.hangzhou.gov.cn/OpenBidRecord/OpenParamInfo?openRecordListID=294211BB-783A-4690-9BE3-9F9C95630A10</t>
  </si>
  <si>
    <t>https://ggzy.hzctc.hangzhou.gov.cn/AfficheShow/Home?AfficheID=6b0394a1-d6ea-4c8c-9d05-4f92630d53fc&amp;IsInner=0&amp;IsHistory=0&amp;ModuleID=28</t>
  </si>
  <si>
    <t>B2A5D797-0C12-43E4-9D8D-B6A8501FBFFA</t>
  </si>
  <si>
    <t>DF8F755C-2FAA-4F86-BC66-8BA1ED2ECC57</t>
  </si>
  <si>
    <t>A3301020070507493001211</t>
  </si>
  <si>
    <t>采荷街道2023年老旧小区综合改造提升工程（双菱社区）</t>
  </si>
  <si>
    <t>https://ggzy.hzctc.hangzhou.gov.cn/AfficheShow/Home?AfficheID=f5f23d32-ffd7-408f-b03a-1a8829eb62eb&amp;IsInner=0&amp;IsHistory=&amp;ModuleID=22</t>
  </si>
  <si>
    <t>https://ggzy.hzctc.hangzhou.gov.cn/OpenBidRecord/Index?id=B2A5D797-0C12-43E4-9D8D-B6A8501FBFFA&amp;tenderID=DF8F755C-2FAA-4F86-BC66-8BA1ED2ECC57&amp;ModuleID=486</t>
  </si>
  <si>
    <t>https://ggzy.hzctc.hangzhou.gov.cn/OpenBidRecord/OpenParamInfo?openRecordListID=B2A5D797-0C12-43E4-9D8D-B6A8501FBFFA</t>
  </si>
  <si>
    <t>https://ggzy.hzctc.hangzhou.gov.cn/AfficheShow/Home?AfficheID=f7022a8b-e8ac-4ace-b7ca-fbabbbc6b109&amp;IsInner=0&amp;IsHistory=0&amp;ModuleID=28</t>
  </si>
  <si>
    <t>CCFFFBB5-735C-4C14-AFAA-0C6CA3F22372</t>
  </si>
  <si>
    <t>99D0E05C-98B8-41A8-B567-48AA56B225EB</t>
  </si>
  <si>
    <t>A3301220150507501001211</t>
  </si>
  <si>
    <t>海康机器人智能制造（桐庐）基地项目二标段</t>
  </si>
  <si>
    <t>https://ggzy.hzctc.hangzhou.gov.cn/AfficheShow/Home?AfficheID=4db0f9d7-5ff2-43db-aa58-8bf1a43487c3&amp;IsInner=0&amp;IsHistory=&amp;ModuleID=22</t>
  </si>
  <si>
    <t>https://ggzy.hzctc.hangzhou.gov.cn/OpenBidRecord/Index?id=CCFFFBB5-735C-4C14-AFAA-0C6CA3F22372&amp;tenderID=99D0E05C-98B8-41A8-B567-48AA56B225EB&amp;ModuleID=486</t>
  </si>
  <si>
    <t>2023/7/28 10:00</t>
  </si>
  <si>
    <t>https://ggzy.hzctc.hangzhou.gov.cn/OpenBidRecord/OpenParamInfo?openRecordListID=CCFFFBB5-735C-4C14-AFAA-0C6CA3F22372</t>
  </si>
  <si>
    <t>https://ggzy.hzctc.hangzhou.gov.cn/AfficheShow/Home?AfficheID=378cd70f-a781-4174-8c0e-f9b798ea3846&amp;IsInner=0&amp;IsHistory=0&amp;ModuleID=28</t>
  </si>
  <si>
    <t>29B414D6-8325-465C-9012-65FB00137060</t>
  </si>
  <si>
    <t>314cb88f-9ef8-4f5d-bb13-02f6ced3d3eb</t>
  </si>
  <si>
    <t>A3301010060280118001231</t>
  </si>
  <si>
    <t>杭州至临安高速公路规划线位论证</t>
  </si>
  <si>
    <t>https://ggzy.hzctc.hangzhou.gov.cn/AfficheShow/Home?AfficheID=a5444568-6270-4b47-9f89-dda87f9afc85&amp;IsInner=0&amp;IsHistory=&amp;ModuleID=22</t>
  </si>
  <si>
    <t>https://ggzy.hzctc.hangzhou.gov.cn/OpenBidRecord/Index?id=29B414D6-8325-465C-9012-65FB00137060&amp;tenderID=314cb88f-9ef8-4f5d-bb13-02f6ced3d3eb&amp;ModuleID=486</t>
  </si>
  <si>
    <t>2023/7/28 13:30</t>
  </si>
  <si>
    <t>https://ggzy.hzctc.hangzhou.gov.cn/AfficheShow/Home?AfficheID=527dea99-2f19-42be-a687-ab4373aa4c31&amp;IsInner=0&amp;IsHistory=0&amp;ModuleID=28</t>
  </si>
  <si>
    <t>DE621C9B-507C-4FC5-A877-844495540F4B</t>
  </si>
  <si>
    <t>52ef09d5-7330-4686-96fd-c0bd926c4fff</t>
  </si>
  <si>
    <t>A3301090130280016001231</t>
  </si>
  <si>
    <t>机场东路益农先行段工程</t>
  </si>
  <si>
    <t>https://ggzy.hzctc.hangzhou.gov.cn/AfficheShow/Home?AfficheID=857f0088-551f-44b0-89bc-96ac44e93170&amp;IsInner=0&amp;IsHistory=&amp;ModuleID=22</t>
  </si>
  <si>
    <t>具备 公路工程 一级</t>
  </si>
  <si>
    <t>https://ggzy.hzctc.hangzhou.gov.cn/OpenBidRecord/Index?id=DE621C9B-507C-4FC5-A877-844495540F4B&amp;tenderID=52ef09d5-7330-4686-96fd-c0bd926c4fff&amp;ModuleID=486</t>
  </si>
  <si>
    <t>2023/7/28 14:00</t>
  </si>
  <si>
    <t>https://ggzy.hzctc.hangzhou.gov.cn/AfficheShow/Home?AfficheID=ac3e5f54-45e9-4756-b11d-b906e2a1150d&amp;IsInner=0&amp;IsHistory=0&amp;ModuleID=28</t>
  </si>
  <si>
    <t>6F2E8854-0FB5-452A-A91F-B8BD75D7CD61</t>
  </si>
  <si>
    <t>54397F63-C40E-415D-8561-EC8A9BF2CDFB</t>
  </si>
  <si>
    <t>A3301270160507532001211</t>
  </si>
  <si>
    <t>千岛湖湖景玉兰公寓设计服务项目</t>
  </si>
  <si>
    <t>https://ggzy.hzctc.hangzhou.gov.cn/AfficheShow/Home?AfficheID=a1792edb-092b-46da-a1f4-6079d0c2f76f&amp;IsInner=0&amp;IsHistory=&amp;ModuleID=22</t>
  </si>
  <si>
    <t>https://ggzy.hzctc.hangzhou.gov.cn/OpenBidRecord/Index?id=6F2E8854-0FB5-452A-A91F-B8BD75D7CD61&amp;tenderID=54397F63-C40E-415D-8561-EC8A9BF2CDFB&amp;ModuleID=486</t>
  </si>
  <si>
    <t>2023/7/28 8:45</t>
  </si>
  <si>
    <t>https://ggzy.hzctc.hangzhou.gov.cn/AfficheShow/Home?AfficheID=ea977013-7b36-42fa-afea-fe46b216cf34&amp;IsInner=0&amp;IsHistory=0&amp;ModuleID=28</t>
  </si>
  <si>
    <t>BA51262F-3007-427D-B915-325076467B7B</t>
  </si>
  <si>
    <t>384ADB58-01AD-4116-9DE9-372404074E42</t>
  </si>
  <si>
    <t>A3301820190507558001211</t>
  </si>
  <si>
    <t>乾潭第一小学迁建工程</t>
  </si>
  <si>
    <t>https://ggzy.hzctc.hangzhou.gov.cn/AfficheShow/Home?AfficheID=e4c1183b-5c81-4855-ace7-42eea671a13e&amp;IsInner=0&amp;IsHistory=&amp;ModuleID=22</t>
  </si>
  <si>
    <t>https://ggzy.hzctc.hangzhou.gov.cn/OpenBidRecord/Index?id=BA51262F-3007-427D-B915-325076467B7B&amp;tenderID=384ADB58-01AD-4116-9DE9-372404074E42&amp;ModuleID=486</t>
  </si>
  <si>
    <t>https://ggzy.hzctc.hangzhou.gov.cn/OpenBidRecord/OpenParamInfo?openRecordListID=BA51262F-3007-427D-B915-325076467B7B</t>
  </si>
  <si>
    <t>https://ggzy.hzctc.hangzhou.gov.cn/AfficheShow/Home?AfficheID=4e0eb319-48a8-4c4b-afbd-bd34fe29997c&amp;IsInner=0&amp;IsHistory=0&amp;ModuleID=28</t>
  </si>
  <si>
    <t>97E7BA40-C310-4E91-BBCB-6E1D5322623D</t>
  </si>
  <si>
    <t>D62682FC-B984-48DC-BEA3-FF75C2EE4605</t>
  </si>
  <si>
    <t>A3301270160507582001211</t>
  </si>
  <si>
    <t>淳安县省级革命老区乡村振兴示范区-- 衍昌村村级物业楼装修工程（衍昌战地红军村）</t>
  </si>
  <si>
    <t>https://ggzy.hzctc.hangzhou.gov.cn/AfficheShow/Home?AfficheID=cdbf9573-9006-44cf-828d-1bdc91e42ab0&amp;IsInner=0&amp;IsHistory=&amp;ModuleID=22</t>
  </si>
  <si>
    <t>https://ggzy.hzctc.hangzhou.gov.cn/OpenBidRecord/Index?id=97E7BA40-C310-4E91-BBCB-6E1D5322623D&amp;tenderID=D62682FC-B984-48DC-BEA3-FF75C2EE4605&amp;ModuleID=486</t>
  </si>
  <si>
    <t>https://ggzy.hzctc.hangzhou.gov.cn/OpenBidRecord/OpenParamInfo?openRecordListID=97E7BA40-C310-4E91-BBCB-6E1D5322623D</t>
  </si>
  <si>
    <t>https://ggzy.hzctc.hangzhou.gov.cn/AfficheShow/Home?AfficheID=baa73f74-f522-4b52-99bc-0b715325ffa1&amp;IsInner=0&amp;IsHistory=0&amp;ModuleID=28</t>
  </si>
  <si>
    <t>1647E690-E8CE-436C-ADC7-7E9F0F70777F</t>
  </si>
  <si>
    <t>D65B8263-6B1E-4A3E-B969-6407DCA992CD</t>
  </si>
  <si>
    <t>A3301100140507353001211</t>
  </si>
  <si>
    <t>良渚街道荀山村（部分区域）未来乡村示范村建设项目设计采购施工（EPC）工程总承包项目</t>
  </si>
  <si>
    <t>https://ggzy.hzctc.hangzhou.gov.cn/AfficheShow/Home?AfficheID=24ab78d8-a01b-4555-a687-60feff86e189&amp;IsInner=0&amp;IsHistory=&amp;ModuleID=22</t>
  </si>
  <si>
    <t>同时具备施工总承包企业建筑工程(新)三级、设计综合类甲级或者同时具备施工总承包企业建筑工程(新)三级、设计专业类建筑行业乙级或者同时具备设计专业类建筑行业建筑工程乙级、施工总承包企业建筑工程(新)三级</t>
  </si>
  <si>
    <t>https://ggzy.hzctc.hangzhou.gov.cn/OpenBidRecord/Index?id=1647E690-E8CE-436C-ADC7-7E9F0F70777F&amp;tenderID=D65B8263-6B1E-4A3E-B969-6407DCA992CD&amp;ModuleID=486</t>
  </si>
  <si>
    <t>2023/7/28 9:30</t>
  </si>
  <si>
    <t>https://ggzy.hzctc.hangzhou.gov.cn/AfficheShow/Home?AfficheID=c02d33ec-2f90-4376-a1eb-eb25cb17c69d&amp;IsInner=0&amp;IsHistory=0&amp;ModuleID=28</t>
  </si>
  <si>
    <t>CBB8332F-5973-44E5-B24B-3B15A4B85696</t>
  </si>
  <si>
    <t>72D582E5-52E2-485C-90D7-FD4C04CF6933</t>
  </si>
  <si>
    <t>A3301100140507065001211</t>
  </si>
  <si>
    <t>杭州未来科技城YH02-C-13地块（共有产权房）设计</t>
  </si>
  <si>
    <t>https://ggzy.hzctc.hangzhou.gov.cn/AfficheShow/Home?AfficheID=e37f1a3f-1b2f-4003-80dd-21347725c3c1&amp;IsInner=0&amp;IsHistory=&amp;ModuleID=22</t>
  </si>
  <si>
    <t>https://ggzy.hzctc.hangzhou.gov.cn/OpenBidRecord/Index?id=CBB8332F-5973-44E5-B24B-3B15A4B85696&amp;tenderID=72D582E5-52E2-485C-90D7-FD4C04CF6933&amp;ModuleID=486</t>
  </si>
  <si>
    <t>https://ggzy.hzctc.hangzhou.gov.cn/AfficheShow/Home?AfficheID=60f06dfc-7d60-4218-88b5-2bca4111b5ad&amp;IsInner=0&amp;IsHistory=0&amp;ModuleID=28</t>
  </si>
  <si>
    <t>DAD17C61-DDEE-437A-B984-90208C921858</t>
  </si>
  <si>
    <t>128C3A6A-8D1C-4627-A3B5-EC6F61F32696</t>
  </si>
  <si>
    <t>A3301010060507835001361</t>
  </si>
  <si>
    <t>https://ggzy.hzctc.hangzhou.gov.cn/OpenBidRecord/Index?id=DAD17C61-DDEE-437A-B984-90208C921858&amp;tenderID=128C3A6A-8D1C-4627-A3B5-EC6F61F32696&amp;ModuleID=486</t>
  </si>
  <si>
    <t>https://ggzy.hzctc.hangzhou.gov.cn/OpenBidRecord/OpenParamInfo?openRecordListID=DAD17C61-DDEE-437A-B984-90208C921858</t>
  </si>
  <si>
    <t>3FF7FE45-CC2D-4C23-B3E7-0CE28FCC9EFC</t>
  </si>
  <si>
    <t>94EBBA97-B098-4136-BC41-96947B01AF7C</t>
  </si>
  <si>
    <t>A3301100140507540001211</t>
  </si>
  <si>
    <t>余政工出[2023]1号年产1000台（套）SiGe薄膜沉积设备生产项目</t>
  </si>
  <si>
    <t>https://ggzy.hzctc.hangzhou.gov.cn/AfficheShow/Home?AfficheID=7297f3d8-43c4-4d70-bcb2-4b222998c485&amp;IsInner=0&amp;IsHistory=&amp;ModuleID=22</t>
  </si>
  <si>
    <t>https://ggzy.hzctc.hangzhou.gov.cn/OpenBidRecord/Index?id=3FF7FE45-CC2D-4C23-B3E7-0CE28FCC9EFC&amp;tenderID=94EBBA97-B098-4136-BC41-96947B01AF7C&amp;ModuleID=486</t>
  </si>
  <si>
    <t>https://ggzy.hzctc.hangzhou.gov.cn/OpenBidRecord/OpenParamInfo?openRecordListID=3FF7FE45-CC2D-4C23-B3E7-0CE28FCC9EFC</t>
  </si>
  <si>
    <t>https://ggzy.hzctc.hangzhou.gov.cn/AfficheShow/Home?AfficheID=54abd580-c19f-4ed4-90bd-f7a5dd58487d&amp;IsInner=0&amp;IsHistory=0&amp;ModuleID=28</t>
  </si>
  <si>
    <t>EFDEB345-8391-4C54-9B34-53114740DD8A</t>
  </si>
  <si>
    <t>B0893FEE-1D42-4744-B7B6-C02D8F9DDC6B</t>
  </si>
  <si>
    <t>A3301220150507576001221</t>
  </si>
  <si>
    <t>城南街道金溪村下黄区块迁建安置点室外工程</t>
  </si>
  <si>
    <t>https://ggzy.hzctc.hangzhou.gov.cn/AfficheShow/Home?AfficheID=1c474558-89bc-44fb-9091-42d41b8ffdcb&amp;IsInner=0&amp;IsHistory=&amp;ModuleID=22</t>
  </si>
  <si>
    <t>本工程预算价为721.3152万元，工程内容包含道路工程、给排水工程、照明工程，属于市政综合工程。三级资质的市政公用施工总承包单位可以承接单项合同额2500万元以下的市政综合工程，所以本项目采用施工总承包企业市政公用工程三级及以上资质。</t>
  </si>
  <si>
    <t>https://ggzy.hzctc.hangzhou.gov.cn/OpenBidRecord/Index?id=EFDEB345-8391-4C54-9B34-53114740DD8A&amp;tenderID=B0893FEE-1D42-4744-B7B6-C02D8F9DDC6B&amp;ModuleID=486</t>
  </si>
  <si>
    <t>https://ggzy.hzctc.hangzhou.gov.cn/OpenBidRecord/OpenParamInfo?openRecordListID=EFDEB345-8391-4C54-9B34-53114740DD8A</t>
  </si>
  <si>
    <t>https://ggzy.hzctc.hangzhou.gov.cn/AfficheShow/Home?AfficheID=9b1392ee-3531-486f-8bbe-b8483830c5a7&amp;IsInner=0&amp;IsHistory=0&amp;ModuleID=28</t>
  </si>
  <si>
    <t>96BBED8F-797C-4ED1-BABF-E2E3C77347E6</t>
  </si>
  <si>
    <t>B3AA6C50-4B1A-49EB-A500-9118A93008C5</t>
  </si>
  <si>
    <t>A3301131280507456001221</t>
  </si>
  <si>
    <t>崇超路（运溪路-运河）监理</t>
  </si>
  <si>
    <t>https://ggzy.hzctc.hangzhou.gov.cn/AfficheShow/Home?AfficheID=141336a9-9f39-4c27-9653-93974bf4baf4&amp;IsInner=0&amp;IsHistory=&amp;ModuleID=22</t>
  </si>
  <si>
    <t>具备 市政公用工程 乙级 或者具备 综合</t>
  </si>
  <si>
    <t>https://ggzy.hzctc.hangzhou.gov.cn/OpenBidRecord/Index?id=96BBED8F-797C-4ED1-BABF-E2E3C77347E6&amp;tenderID=B3AA6C50-4B1A-49EB-A500-9118A93008C5&amp;ModuleID=486</t>
  </si>
  <si>
    <t>https://ggzy.hzctc.hangzhou.gov.cn/OpenBidRecord/OpenParamInfo?openRecordListID=96BBED8F-797C-4ED1-BABF-E2E3C77347E6</t>
  </si>
  <si>
    <t>https://ggzy.hzctc.hangzhou.gov.cn/AfficheShow/Home?AfficheID=832f4c14-10e7-4544-9a15-be440e4cc84a&amp;IsInner=0&amp;IsHistory=0&amp;ModuleID=28</t>
  </si>
  <si>
    <t>8A758F4F-4797-4CDE-99EB-D26A5C582452</t>
  </si>
  <si>
    <t>BD50F238-7B51-4955-9A9A-31C4C982B456</t>
  </si>
  <si>
    <t>A3301100140507345001211</t>
  </si>
  <si>
    <t>余政工出[2022]19号电气机械和器材制造项目</t>
  </si>
  <si>
    <t>https://ggzy.hzctc.hangzhou.gov.cn/AfficheShow/Home?AfficheID=47e8673a-de04-44e3-9bc2-502631804ddf&amp;IsInner=0&amp;IsHistory=&amp;ModuleID=22</t>
  </si>
  <si>
    <t>https://ggzy.hzctc.hangzhou.gov.cn/OpenBidRecord/Index?id=8A758F4F-4797-4CDE-99EB-D26A5C582452&amp;tenderID=BD50F238-7B51-4955-9A9A-31C4C982B456&amp;ModuleID=486</t>
  </si>
  <si>
    <t>https://ggzy.hzctc.hangzhou.gov.cn/OpenBidRecord/OpenParamInfo?openRecordListID=8A758F4F-4797-4CDE-99EB-D26A5C582452</t>
  </si>
  <si>
    <t>https://ggzy.hzctc.hangzhou.gov.cn/AfficheShow/Home?AfficheID=86c5230c-9648-4ce8-a891-31cf2412a227&amp;IsInner=0&amp;IsHistory=0&amp;ModuleID=28</t>
  </si>
  <si>
    <t>DE23AF88-E11D-49C2-B8B7-AE0B2B880362</t>
  </si>
  <si>
    <t>FF5A814C-FC32-4B17-B2C0-4E77FE2718DF</t>
  </si>
  <si>
    <t>A3301020070507359001211</t>
  </si>
  <si>
    <t>九堡社区民丰蓝领公寓项目</t>
  </si>
  <si>
    <t>https://ggzy.hzctc.hangzhou.gov.cn/AfficheShow/Home?AfficheID=132f3bdc-9036-4a83-bd5a-3197ab1c7b52&amp;IsInner=0&amp;IsHistory=&amp;ModuleID=22</t>
  </si>
  <si>
    <t>https://ggzy.hzctc.hangzhou.gov.cn/OpenBidRecord/Index?id=DE23AF88-E11D-49C2-B8B7-AE0B2B880362&amp;tenderID=FF5A814C-FC32-4B17-B2C0-4E77FE2718DF&amp;ModuleID=486</t>
  </si>
  <si>
    <t>https://ggzy.hzctc.hangzhou.gov.cn/OpenBidRecord/OpenParamInfo?openRecordListID=DE23AF88-E11D-49C2-B8B7-AE0B2B880362</t>
  </si>
  <si>
    <t>https://ggzy.hzctc.hangzhou.gov.cn/AfficheShow/Home?AfficheID=4332e5c3-99b6-41c3-93c1-b22fe78cc9f2&amp;IsInner=0&amp;IsHistory=0&amp;ModuleID=28</t>
  </si>
  <si>
    <t>F5955565-6DE8-4768-95C6-F1451087DF62</t>
  </si>
  <si>
    <t>15DB9492-1B11-4456-AA7F-CD3ADAC7D967</t>
  </si>
  <si>
    <t>A3301220150507142001211</t>
  </si>
  <si>
    <t>海康机器人智能制造（桐庐）基地项目监理</t>
  </si>
  <si>
    <t>https://ggzy.hzctc.hangzhou.gov.cn/AfficheShow/Home?AfficheID=26798e85-eecc-4487-b249-c51d2f05c3c1&amp;IsInner=0&amp;IsHistory=&amp;ModuleID=22</t>
  </si>
  <si>
    <t>https://ggzy.hzctc.hangzhou.gov.cn/OpenBidRecord/Index?id=F5955565-6DE8-4768-95C6-F1451087DF62&amp;tenderID=15DB9492-1B11-4456-AA7F-CD3ADAC7D967&amp;ModuleID=486</t>
  </si>
  <si>
    <t>2023/7/3 10:00</t>
  </si>
  <si>
    <t>https://ggzy.hzctc.hangzhou.gov.cn/OpenBidRecord/OpenParamInfo?openRecordListID=F5955565-6DE8-4768-95C6-F1451087DF62</t>
  </si>
  <si>
    <t>https://ggzy.hzctc.hangzhou.gov.cn/AfficheShow/Home?AfficheID=765d0397-d1e2-415f-83b8-6df4a7dbeefe&amp;IsInner=0&amp;IsHistory=0&amp;ModuleID=28</t>
  </si>
  <si>
    <t>B6965FA1-61AC-4130-A9B9-8F7E3AC58310</t>
  </si>
  <si>
    <t>B024C8F1-AC1C-4095-BE7E-9EA794BB5B4D</t>
  </si>
  <si>
    <t>A3301010060400126001281</t>
  </si>
  <si>
    <t>杭钢河（拱康路-康贤路）滨水空间提升改造工程（一期）设计-采购-施工（EPC）工程总承包</t>
  </si>
  <si>
    <t>https://ggzy.hzctc.hangzhou.gov.cn/AfficheShow/Home?AfficheID=f4641c35-348e-4d27-b76a-6a8edcf309e5&amp;IsInner=0&amp;IsHistory=&amp;ModuleID=22</t>
  </si>
  <si>
    <t>https://ggzy.hzctc.hangzhou.gov.cn/OpenBidRecord/Index?id=B6965FA1-61AC-4130-A9B9-8F7E3AC58310&amp;tenderID=B024C8F1-AC1C-4095-BE7E-9EA794BB5B4D&amp;ModuleID=486</t>
  </si>
  <si>
    <t>2023/7/3 13:30</t>
  </si>
  <si>
    <t>https://ggzy.hzctc.hangzhou.gov.cn/AfficheShow/Home?AfficheID=DDAF56B9-FF58-42AE-9C61-34B9BE4AE0D3&amp;IsInner=0&amp;IsHistory=0&amp;ModuleID=28</t>
  </si>
  <si>
    <t>8731CFE4-E6CB-4D4B-8B9A-8DB9EEF93F2F</t>
  </si>
  <si>
    <t>9216D5CA-2E94-42FE-978D-DC0EFE8079D4</t>
  </si>
  <si>
    <t>A3301010060507234001211</t>
  </si>
  <si>
    <t>杭钢单元GS1304-03地块公共租赁房方案及初步设计</t>
  </si>
  <si>
    <t>https://ggzy.hzctc.hangzhou.gov.cn/AfficheShow/Home?AfficheID=4e8a893a-9fdc-4c38-b2d7-6bb4b78b9869&amp;IsInner=0&amp;IsHistory=&amp;ModuleID=22</t>
  </si>
  <si>
    <t>https://ggzy.hzctc.hangzhou.gov.cn/OpenBidRecord/Index?id=8731CFE4-E6CB-4D4B-8B9A-8DB9EEF93F2F&amp;tenderID=9216D5CA-2E94-42FE-978D-DC0EFE8079D4&amp;ModuleID=486</t>
  </si>
  <si>
    <t>https://ggzy.hzctc.hangzhou.gov.cn/AfficheShow/Home?AfficheID=cf1c6f8f-be40-44c4-8620-0d16b599b657&amp;IsInner=0&amp;IsHistory=0&amp;ModuleID=28</t>
  </si>
  <si>
    <t>2CF40179-8B57-4836-B62E-C2DC368ABB3D</t>
  </si>
  <si>
    <t>4C93BBE4-11AC-42D8-9DFE-A39B7D5CF15B</t>
  </si>
  <si>
    <t>A3301090130506814001211</t>
  </si>
  <si>
    <t>萧政工出〔2023〕8号生物科技谷厂房项目一期EPC工程总承包</t>
  </si>
  <si>
    <t>https://ggzy.hzctc.hangzhou.gov.cn/AfficheShow/Home?AfficheID=8608cb67-7a95-4bc5-8303-0d94197e3a21&amp;IsInner=0&amp;IsHistory=&amp;ModuleID=22</t>
  </si>
  <si>
    <t>同时具备 施工总承包企业建筑工程(新) 二级、设计综合类 甲级 或者同时具备 施工总承包企业建筑工程(新) 二级、设计专业类 建筑行业 甲级 或者同时具备 设计专业类 建筑行业 建筑工程 甲级、施工总承包企业建筑工程(新) 二级</t>
  </si>
  <si>
    <t>https://ggzy.hzctc.hangzhou.gov.cn/OpenBidRecord/Index?id=2CF40179-8B57-4836-B62E-C2DC368ABB3D&amp;tenderID=4C93BBE4-11AC-42D8-9DFE-A39B7D5CF15B&amp;ModuleID=486</t>
  </si>
  <si>
    <t>2023/7/3 14:00</t>
  </si>
  <si>
    <t>https://ggzy.hzctc.hangzhou.gov.cn/AfficheShow/Home?AfficheID=7f5bdb82-c50a-4004-82da-fcdc2622f6fb&amp;IsInner=0&amp;IsHistory=0&amp;ModuleID=28</t>
  </si>
  <si>
    <t>101E09FD-3DC2-48E0-8C3A-F14015795270</t>
  </si>
  <si>
    <t>69F0C1C9-0363-4B71-918A-58EECC5F2662</t>
  </si>
  <si>
    <t>A3301090130507049001211</t>
  </si>
  <si>
    <t>杭政储出[2022]49号地块项目方案设计、初步设计</t>
  </si>
  <si>
    <t>https://ggzy.hzctc.hangzhou.gov.cn/AfficheShow/Home?AfficheID=f76ef036-c1ab-4871-8809-091ba3fc2ca1&amp;IsInner=0&amp;IsHistory=&amp;ModuleID=22</t>
  </si>
  <si>
    <t>https://ggzy.hzctc.hangzhou.gov.cn/OpenBidRecord/Index?id=101E09FD-3DC2-48E0-8C3A-F14015795270&amp;tenderID=69F0C1C9-0363-4B71-918A-58EECC5F2662&amp;ModuleID=486</t>
  </si>
  <si>
    <t>https://ggzy.hzctc.hangzhou.gov.cn/AfficheShow/Home?AfficheID=8faef68e-cff1-4f84-b27d-fb324c9d2f93&amp;IsInner=0&amp;IsHistory=0&amp;ModuleID=28</t>
  </si>
  <si>
    <t>719E1DD2-58C0-45FE-B1EA-507E1A7039BE</t>
  </si>
  <si>
    <t>4785F246-F257-418A-90DE-7E9144ECF3BB</t>
  </si>
  <si>
    <t>A3301270160507159001211</t>
  </si>
  <si>
    <t>姜家镇中心卫生院室内装修工程</t>
  </si>
  <si>
    <t>https://ggzy.hzctc.hangzhou.gov.cn/AfficheShow/Home?AfficheID=23a45500-c917-4d99-838b-09db5a44d265&amp;IsInner=0&amp;IsHistory=&amp;ModuleID=22</t>
  </si>
  <si>
    <t>https://ggzy.hzctc.hangzhou.gov.cn/OpenBidRecord/Index?id=719E1DD2-58C0-45FE-B1EA-507E1A7039BE&amp;tenderID=4785F246-F257-418A-90DE-7E9144ECF3BB&amp;ModuleID=486</t>
  </si>
  <si>
    <t>2023/7/3 8:45</t>
  </si>
  <si>
    <t>https://ggzy.hzctc.hangzhou.gov.cn/OpenBidRecord/OpenParamInfo?openRecordListID=719E1DD2-58C0-45FE-B1EA-507E1A7039BE</t>
  </si>
  <si>
    <t>https://ggzy.hzctc.hangzhou.gov.cn/AfficheShow/Home?AfficheID=4638f1d8-1156-49b6-882b-06bc91dae452&amp;IsInner=0&amp;IsHistory=0&amp;ModuleID=28</t>
  </si>
  <si>
    <t>2962B4E1-6D30-41D5-BB37-35A3E248D08F</t>
  </si>
  <si>
    <t>94F3FCF9-BC17-4B74-98B8-12E0A5EA3D5B</t>
  </si>
  <si>
    <t>A3301010060506948001221</t>
  </si>
  <si>
    <t>景芳三堡单元运河东路(钱江路-之江路)道路工程监理</t>
  </si>
  <si>
    <t>https://ggzy.hzctc.hangzhou.gov.cn/AfficheShow/Home?AfficheID=f8d5b451-0ba2-43b2-8471-9dd9f7f874d4&amp;IsInner=0&amp;IsHistory=&amp;ModuleID=22</t>
  </si>
  <si>
    <t>具备 市政公用工程 乙级</t>
  </si>
  <si>
    <t>https://ggzy.hzctc.hangzhou.gov.cn/OpenBidRecord/Index?id=2962B4E1-6D30-41D5-BB37-35A3E248D08F&amp;tenderID=94F3FCF9-BC17-4B74-98B8-12E0A5EA3D5B&amp;ModuleID=486</t>
  </si>
  <si>
    <t>2023/7/3 9:00</t>
  </si>
  <si>
    <t>https://ggzy.hzctc.hangzhou.gov.cn/OpenBidRecord/OpenParamInfo?openRecordListID=2962B4E1-6D30-41D5-BB37-35A3E248D08F</t>
  </si>
  <si>
    <t>https://ggzy.hzctc.hangzhou.gov.cn/AfficheShow/Home?AfficheID=8013d329-e851-4910-891b-7a3a3e1d404b&amp;IsInner=0&amp;IsHistory=0&amp;ModuleID=28</t>
  </si>
  <si>
    <t>2</t>
  </si>
  <si>
    <t>776A5B58-9336-4A6B-83EB-7FF72899344C</t>
  </si>
  <si>
    <t>A7E241F0-88B4-4D7A-B95F-143C1992D97A</t>
  </si>
  <si>
    <t>A3301010060507187001211</t>
  </si>
  <si>
    <t>杭政储出〔2017〕25号地块商业综合用房项目（新宸商务中心）东塔楼装修工程监理</t>
  </si>
  <si>
    <t>https://ggzy.hzctc.hangzhou.gov.cn/AfficheShow/Home?AfficheID=ead03ef3-8a48-4910-af65-d7c12900a742&amp;IsInner=0&amp;IsHistory=&amp;ModuleID=22</t>
  </si>
  <si>
    <t>具备 房屋建筑工程 甲级</t>
  </si>
  <si>
    <t>https://ggzy.hzctc.hangzhou.gov.cn/OpenBidRecord/Index?id=776A5B58-9336-4A6B-83EB-7FF72899344C&amp;tenderID=A7E241F0-88B4-4D7A-B95F-143C1992D97A&amp;ModuleID=486</t>
  </si>
  <si>
    <t>https://ggzy.hzctc.hangzhou.gov.cn/OpenBidRecord/OpenParamInfo?openRecordListID=776A5B58-9336-4A6B-83EB-7FF72899344C</t>
  </si>
  <si>
    <t>https://ggzy.hzctc.hangzhou.gov.cn/AfficheShow/Home?AfficheID=cddede5f-063e-470d-8476-2bdb5ad9355b&amp;IsInner=0&amp;IsHistory=0&amp;ModuleID=28</t>
  </si>
  <si>
    <t>D4ACDB8B-0F01-4555-8FA8-5CEFD69191E9</t>
  </si>
  <si>
    <t>FDDA350E-545C-45AD-B1FE-510E33179373</t>
  </si>
  <si>
    <t>A3301110200507245001221</t>
  </si>
  <si>
    <t>全区迎亚运道路及景观提升工程（第二批）-龙溪北路西段路面修补工程</t>
  </si>
  <si>
    <t>https://ggzy.hzctc.hangzhou.gov.cn/AfficheShow/Home?AfficheID=25373fd3-1dd7-4b17-af96-db635046cfee&amp;IsInner=0&amp;IsHistory=&amp;ModuleID=22</t>
  </si>
  <si>
    <t>https://ggzy.hzctc.hangzhou.gov.cn/OpenBidRecord/Index?id=D4ACDB8B-0F01-4555-8FA8-5CEFD69191E9&amp;tenderID=FDDA350E-545C-45AD-B1FE-510E33179373&amp;ModuleID=486</t>
  </si>
  <si>
    <t>https://ggzy.hzctc.hangzhou.gov.cn/OpenBidRecord/OpenParamInfo?openRecordListID=D4ACDB8B-0F01-4555-8FA8-5CEFD69191E9</t>
  </si>
  <si>
    <t>https://ggzy.hzctc.hangzhou.gov.cn/AfficheShow/Home?AfficheID=2028773c-098f-42ab-9111-c4bd1ea652d7&amp;IsInner=0&amp;IsHistory=0&amp;ModuleID=28</t>
  </si>
  <si>
    <t>02B7D274-8934-43AB-B6F2-D0D532CBE191</t>
  </si>
  <si>
    <t>F4784DBC-0CCA-400E-9823-4396AC0EAC5F</t>
  </si>
  <si>
    <t>A3301220150507216001211</t>
  </si>
  <si>
    <t>开发区物流产业园项目-A区厂房监理</t>
  </si>
  <si>
    <t>https://ggzy.hzctc.hangzhou.gov.cn/AfficheShow/Home?AfficheID=e2480ba3-cdc1-4192-adb4-111bedefc017&amp;IsInner=0&amp;IsHistory=&amp;ModuleID=22</t>
  </si>
  <si>
    <t>本项目单项工程建筑面积18567.16平方米，属于二级项目，满足房屋建筑工程乙级资质要求。</t>
  </si>
  <si>
    <t>https://ggzy.hzctc.hangzhou.gov.cn/OpenBidRecord/Index?id=02B7D274-8934-43AB-B6F2-D0D532CBE191&amp;tenderID=F4784DBC-0CCA-400E-9823-4396AC0EAC5F&amp;ModuleID=486</t>
  </si>
  <si>
    <t>https://ggzy.hzctc.hangzhou.gov.cn/OpenBidRecord/OpenParamInfo?openRecordListID=02B7D274-8934-43AB-B6F2-D0D532CBE191</t>
  </si>
  <si>
    <t>https://ggzy.hzctc.hangzhou.gov.cn/AfficheShow/Home?AfficheID=3aed0e19-6b5e-4b2f-b51b-bfd00636d564&amp;IsInner=0&amp;IsHistory=0&amp;ModuleID=28</t>
  </si>
  <si>
    <t>8D33992C-FF40-4EF7-9348-D34818663BC0</t>
  </si>
  <si>
    <t>CB71AF5A-8775-4BA5-90A5-3F4A58117F2F</t>
  </si>
  <si>
    <t>A3301090130506955001211</t>
  </si>
  <si>
    <t>2023年度（宁围）老旧小区综合改造提升项目</t>
  </si>
  <si>
    <t>https://ggzy.hzctc.hangzhou.gov.cn/AfficheShow/Home?AfficheID=464b4327-02b6-4283-9ee3-6a2657121e48&amp;IsInner=0&amp;IsHistory=&amp;ModuleID=22</t>
  </si>
  <si>
    <t>https://ggzy.hzctc.hangzhou.gov.cn/OpenBidRecord/Index?id=8D33992C-FF40-4EF7-9348-D34818663BC0&amp;tenderID=CB71AF5A-8775-4BA5-90A5-3F4A58117F2F&amp;ModuleID=486</t>
  </si>
  <si>
    <t>https://ggzy.hzctc.hangzhou.gov.cn/OpenBidRecord/OpenParamInfo?openRecordListID=8D33992C-FF40-4EF7-9348-D34818663BC0</t>
  </si>
  <si>
    <t>https://ggzy.hzctc.hangzhou.gov.cn/AfficheShow/Home?AfficheID=17c758ca-f07b-4527-b7b0-c24b484ec49c&amp;IsInner=0&amp;IsHistory=0&amp;ModuleID=28</t>
  </si>
  <si>
    <t>A15FC832-4AA0-4746-B947-45206F3C7604</t>
  </si>
  <si>
    <t>B7BDC713-1F1E-4893-8C64-76BD3407EE17</t>
  </si>
  <si>
    <t>A3301060110507109001211</t>
  </si>
  <si>
    <t>西溪街道求智社区文二新村、文教社区文三路232号等5个老旧小区提升改造项目一标段</t>
  </si>
  <si>
    <t>https://ggzy.hzctc.hangzhou.gov.cn/AfficheShow/Home?AfficheID=032a2461-d5e0-48bb-a858-95646108a57c&amp;IsInner=0&amp;IsHistory=&amp;ModuleID=22</t>
  </si>
  <si>
    <t>https://ggzy.hzctc.hangzhou.gov.cn/OpenBidRecord/Index?id=A15FC832-4AA0-4746-B947-45206F3C7604&amp;tenderID=B7BDC713-1F1E-4893-8C64-76BD3407EE17&amp;ModuleID=486</t>
  </si>
  <si>
    <t>https://ggzy.hzctc.hangzhou.gov.cn/OpenBidRecord/OpenParamInfo?openRecordListID=A15FC832-4AA0-4746-B947-45206F3C7604</t>
  </si>
  <si>
    <t>https://ggzy.hzctc.hangzhou.gov.cn/AfficheShow/Home?AfficheID=9d670fbd-599a-403c-80c2-c12716f8f888&amp;IsInner=0&amp;IsHistory=0&amp;ModuleID=28</t>
  </si>
  <si>
    <t>F89F8EE9-5E08-441D-A271-2205696D80B3</t>
  </si>
  <si>
    <t>19190916-C43F-4262-8F3E-9166F8FFD895</t>
  </si>
  <si>
    <t>A3301850210507251001211</t>
  </si>
  <si>
    <t>临安区2023年薄弱学校改造项目-锦城片(锦城二中)维修改造项目</t>
  </si>
  <si>
    <t>https://ggzy.hzctc.hangzhou.gov.cn/AfficheShow/Home?AfficheID=b31a021f-81e2-49fc-8e52-f51a4ea7ac51&amp;IsInner=0&amp;IsHistory=&amp;ModuleID=22</t>
  </si>
  <si>
    <t>https://ggzy.hzctc.hangzhou.gov.cn/OpenBidRecord/Index?id=F89F8EE9-5E08-441D-A271-2205696D80B3&amp;tenderID=19190916-C43F-4262-8F3E-9166F8FFD895&amp;ModuleID=486</t>
  </si>
  <si>
    <t>https://ggzy.hzctc.hangzhou.gov.cn/OpenBidRecord/OpenParamInfo?openRecordListID=F89F8EE9-5E08-441D-A271-2205696D80B3</t>
  </si>
  <si>
    <t>https://ggzy.hzctc.hangzhou.gov.cn/AfficheShow/Home?AfficheID=c8efcfa2-315b-47e1-9f27-7f8609738cb2&amp;IsInner=0&amp;IsHistory=0&amp;ModuleID=28</t>
  </si>
  <si>
    <t>8D1348C5-B8BB-433C-8CD8-CE5A15ED66E1</t>
  </si>
  <si>
    <t>42D50086-B5E1-48B4-8321-A66ACA81AB2E</t>
  </si>
  <si>
    <t>A3301100140507068001211</t>
  </si>
  <si>
    <t>良渚新城第三幼儿园建设项目监理</t>
  </si>
  <si>
    <t>https://ggzy.hzctc.hangzhou.gov.cn/AfficheShow/Home?AfficheID=ecd93271-4b32-461a-91e7-1c93f2dfe22a&amp;IsInner=0&amp;IsHistory=&amp;ModuleID=22</t>
  </si>
  <si>
    <t>https://ggzy.hzctc.hangzhou.gov.cn/OpenBidRecord/Index?id=8D1348C5-B8BB-433C-8CD8-CE5A15ED66E1&amp;tenderID=42D50086-B5E1-48B4-8321-A66ACA81AB2E&amp;ModuleID=486</t>
  </si>
  <si>
    <t>2023/7/3 9:30</t>
  </si>
  <si>
    <t>https://ggzy.hzctc.hangzhou.gov.cn/OpenBidRecord/OpenParamInfo?openRecordListID=8D1348C5-B8BB-433C-8CD8-CE5A15ED66E1</t>
  </si>
  <si>
    <t>https://ggzy.hzctc.hangzhou.gov.cn/AfficheShow/Home?AfficheID=7ac3b241-8cc6-4d82-8bf5-4e7c88658f1a&amp;IsInner=0&amp;IsHistory=0&amp;ModuleID=28</t>
  </si>
  <si>
    <t>9447939F-5A5B-4837-8652-F7E47A36181D</t>
  </si>
  <si>
    <t>AB816FD7-3582-4E7E-9BF4-28E5E6BA2DBB</t>
  </si>
  <si>
    <t>A3301131280506957001221</t>
  </si>
  <si>
    <t>太平路（宝旋路-星港路）工程</t>
  </si>
  <si>
    <t>https://ggzy.hzctc.hangzhou.gov.cn/AfficheShow/Home?AfficheID=fbd2ba9e-5514-4b2d-acd7-c81da515c73a&amp;IsInner=0&amp;IsHistory=&amp;ModuleID=22</t>
  </si>
  <si>
    <t>https://ggzy.hzctc.hangzhou.gov.cn/OpenBidRecord/Index?id=9447939F-5A5B-4837-8652-F7E47A36181D&amp;tenderID=AB816FD7-3582-4E7E-9BF4-28E5E6BA2DBB&amp;ModuleID=486</t>
  </si>
  <si>
    <t>https://ggzy.hzctc.hangzhou.gov.cn/OpenBidRecord/OpenParamInfo?openRecordListID=9447939F-5A5B-4837-8652-F7E47A36181D</t>
  </si>
  <si>
    <t>https://ggzy.hzctc.hangzhou.gov.cn/AfficheShow/Home?AfficheID=663d2980-c435-4cbe-a375-67ced5dc9e44&amp;IsInner=0&amp;IsHistory=0&amp;ModuleID=28</t>
  </si>
  <si>
    <t>45B6E4CD-D40D-4C3D-AA34-FEE6E7F2E88A</t>
  </si>
  <si>
    <t>68EFA40E-D2EC-4CFE-A669-47B96D02B5C9</t>
  </si>
  <si>
    <t>A3301220150507217001211</t>
  </si>
  <si>
    <t>开发区物流产业园项目-B区厂房监理</t>
  </si>
  <si>
    <t>https://ggzy.hzctc.hangzhou.gov.cn/AfficheShow/Home?AfficheID=9fda27d9-ca97-4537-83af-fb617a9e3e6d&amp;IsInner=0&amp;IsHistory=&amp;ModuleID=22</t>
  </si>
  <si>
    <t>本项目单项工程建筑面积12607.59平方米，属于二级项目，满足房屋建筑工程乙级资质要求。</t>
  </si>
  <si>
    <t>https://ggzy.hzctc.hangzhou.gov.cn/OpenBidRecord/Index?id=45B6E4CD-D40D-4C3D-AA34-FEE6E7F2E88A&amp;tenderID=68EFA40E-D2EC-4CFE-A669-47B96D02B5C9&amp;ModuleID=486</t>
  </si>
  <si>
    <t>https://ggzy.hzctc.hangzhou.gov.cn/OpenBidRecord/OpenParamInfo?openRecordListID=45B6E4CD-D40D-4C3D-AA34-FEE6E7F2E88A</t>
  </si>
  <si>
    <t>https://ggzy.hzctc.hangzhou.gov.cn/AfficheShow/Home?AfficheID=b772a33e-3462-47b5-9e85-ef1175096ca7&amp;IsInner=0&amp;IsHistory=0&amp;ModuleID=28</t>
  </si>
  <si>
    <t>EF109D28-E582-402F-AB52-77C31AC518DF</t>
  </si>
  <si>
    <t>F9A77C29-2794-4D53-893F-AEBF61BAA6F1</t>
  </si>
  <si>
    <t>A3301010060507096001221</t>
  </si>
  <si>
    <t>运河城东段跨运河桥提升改造项目</t>
  </si>
  <si>
    <t>https://ggzy.hzctc.hangzhou.gov.cn/AfficheShow/Home?AfficheID=0cdb70a8-975e-411d-aed6-49130f38d1b2&amp;IsInner=0&amp;IsHistory=&amp;ModuleID=22</t>
  </si>
  <si>
    <t>https://ggzy.hzctc.hangzhou.gov.cn/OpenBidRecord/Index?id=EF109D28-E582-402F-AB52-77C31AC518DF&amp;tenderID=F9A77C29-2794-4D53-893F-AEBF61BAA6F1&amp;ModuleID=486</t>
  </si>
  <si>
    <t>https://ggzy.hzctc.hangzhou.gov.cn/OpenBidRecord/OpenParamInfo?openRecordListID=EF109D28-E582-402F-AB52-77C31AC518DF</t>
  </si>
  <si>
    <t>https://ggzy.hzctc.hangzhou.gov.cn/AfficheShow/Home?AfficheID=42f6917d-1abc-4478-903b-4149adc4c23b&amp;IsInner=0&amp;IsHistory=0&amp;ModuleID=28</t>
  </si>
  <si>
    <t>EEF6391C-3E0F-4AB2-9592-CC08C8224B6C</t>
  </si>
  <si>
    <t>C02FD70B-B5C9-4F83-BB4C-804A2F5A71ED</t>
  </si>
  <si>
    <t>A3301300180507182001221</t>
  </si>
  <si>
    <t>新湾街道共兴村农村生活污水零直排村创建工程</t>
  </si>
  <si>
    <t>https://ggzy.hzctc.hangzhou.gov.cn/AfficheShow/Home?AfficheID=fd290989-b1d6-4a0a-98c9-ccec9fdaa367&amp;IsInner=0&amp;IsHistory=&amp;ModuleID=22</t>
  </si>
  <si>
    <t>https://ggzy.hzctc.hangzhou.gov.cn/OpenBidRecord/Index?id=EEF6391C-3E0F-4AB2-9592-CC08C8224B6C&amp;tenderID=C02FD70B-B5C9-4F83-BB4C-804A2F5A71ED&amp;ModuleID=486</t>
  </si>
  <si>
    <t>https://ggzy.hzctc.hangzhou.gov.cn/OpenBidRecord/OpenParamInfo?openRecordListID=EEF6391C-3E0F-4AB2-9592-CC08C8224B6C</t>
  </si>
  <si>
    <t>https://ggzy.hzctc.hangzhou.gov.cn/AfficheShow/Home?AfficheID=0785bc85-b531-4810-8c61-376dc6f46dc8&amp;IsInner=0&amp;IsHistory=0&amp;ModuleID=28</t>
  </si>
  <si>
    <t>D7C2B5A6-CDAE-41EE-BC4D-13E34E6CCE70</t>
  </si>
  <si>
    <t>C8E8C02A-E3FE-4F67-984E-CC0E0B4A292A</t>
  </si>
  <si>
    <t>A3301050100507181001221</t>
  </si>
  <si>
    <t>2023年道路雨水口提标改造项目</t>
  </si>
  <si>
    <t>https://ggzy.hzctc.hangzhou.gov.cn/AfficheShow/Home?AfficheID=0d875de8-78f5-4ee1-84c3-f438af4804ce&amp;IsInner=0&amp;IsHistory=&amp;ModuleID=22</t>
  </si>
  <si>
    <t>https://ggzy.hzctc.hangzhou.gov.cn/OpenBidRecord/Index?id=D7C2B5A6-CDAE-41EE-BC4D-13E34E6CCE70&amp;tenderID=C8E8C02A-E3FE-4F67-984E-CC0E0B4A292A&amp;ModuleID=486</t>
  </si>
  <si>
    <t>https://ggzy.hzctc.hangzhou.gov.cn/OpenBidRecord/OpenParamInfo?openRecordListID=D7C2B5A6-CDAE-41EE-BC4D-13E34E6CCE70</t>
  </si>
  <si>
    <t>https://ggzy.hzctc.hangzhou.gov.cn/AfficheShow/Home?AfficheID=d2b1e182-5ef9-4a6b-8325-4ae49c97aafd&amp;IsInner=0&amp;IsHistory=0&amp;ModuleID=28</t>
  </si>
  <si>
    <t>7B035DC1-B6EE-4F12-A5ED-E42F0E80AB9E</t>
  </si>
  <si>
    <t>D088A4BA-A5A9-4259-9F85-3D88D393CE63</t>
  </si>
  <si>
    <t>A3301020070507099001211</t>
  </si>
  <si>
    <t>中国出口信用保险公司浙江分公司办公用房室内装饰工程</t>
  </si>
  <si>
    <t>https://ggzy.hzctc.hangzhou.gov.cn/AfficheShow/Home?AfficheID=c91e8f54-dbc3-4b72-b7c8-57505b59d414&amp;IsInner=0&amp;IsHistory=&amp;ModuleID=22</t>
  </si>
  <si>
    <t>企业消防设施工程专业承包、建筑装修装饰工程专业承包</t>
  </si>
  <si>
    <t>https://ggzy.hzctc.hangzhou.gov.cn/OpenBidRecord/Index?id=7B035DC1-B6EE-4F12-A5ED-E42F0E80AB9E&amp;tenderID=D088A4BA-A5A9-4259-9F85-3D88D393CE63&amp;ModuleID=486</t>
  </si>
  <si>
    <t>https://ggzy.hzctc.hangzhou.gov.cn/OpenBidRecord/OpenParamInfo?openRecordListID=7B035DC1-B6EE-4F12-A5ED-E42F0E80AB9E</t>
  </si>
  <si>
    <t>https://ggzy.hzctc.hangzhou.gov.cn/AfficheShow/Home?AfficheID=9c49494f-f8e1-4a64-a8ae-e2065d34e549&amp;IsInner=0&amp;IsHistory=0&amp;ModuleID=28</t>
  </si>
  <si>
    <t>EE300953-C648-455A-8814-79F90669E2B7</t>
  </si>
  <si>
    <t>4771AF62-A9A4-479F-98EE-4D0529C87B09</t>
  </si>
  <si>
    <t>A3301100140507166001211</t>
  </si>
  <si>
    <t>海云幼儿园南侧公园新建工程（建筑部分）</t>
  </si>
  <si>
    <t>https://ggzy.hzctc.hangzhou.gov.cn/AfficheShow/Home?AfficheID=9a6fd212-0723-4993-b37b-fa201723d183&amp;IsInner=0&amp;IsHistory=&amp;ModuleID=22</t>
  </si>
  <si>
    <t>https://ggzy.hzctc.hangzhou.gov.cn/OpenBidRecord/Index?id=EE300953-C648-455A-8814-79F90669E2B7&amp;tenderID=4771AF62-A9A4-479F-98EE-4D0529C87B09&amp;ModuleID=486</t>
  </si>
  <si>
    <t>https://ggzy.hzctc.hangzhou.gov.cn/OpenBidRecord/OpenParamInfo?openRecordListID=EE300953-C648-455A-8814-79F90669E2B7</t>
  </si>
  <si>
    <t>https://ggzy.hzctc.hangzhou.gov.cn/AfficheShow/Home?AfficheID=85a5229a-8e7e-4213-95b7-ee16bd9de784&amp;IsInner=0&amp;IsHistory=0&amp;ModuleID=28</t>
  </si>
  <si>
    <t>201B61CF-8360-464F-9EAC-2FE7CA827036</t>
  </si>
  <si>
    <t>5287EC06-8766-477A-BEFA-2E479A0ECF59</t>
  </si>
  <si>
    <t>A3301100140506971001211</t>
  </si>
  <si>
    <t>良渚街道石桥村配套服务用房（农业服务中心）项目</t>
  </si>
  <si>
    <t>https://ggzy.hzctc.hangzhou.gov.cn/AfficheShow/Home?AfficheID=e95887ca-9677-4444-b64f-89fd1c7497e4&amp;IsInner=0&amp;IsHistory=&amp;ModuleID=22</t>
  </si>
  <si>
    <t>https://ggzy.hzctc.hangzhou.gov.cn/OpenBidRecord/Index?id=201B61CF-8360-464F-9EAC-2FE7CA827036&amp;tenderID=5287EC06-8766-477A-BEFA-2E479A0ECF59&amp;ModuleID=486</t>
  </si>
  <si>
    <t>https://ggzy.hzctc.hangzhou.gov.cn/OpenBidRecord/OpenParamInfo?openRecordListID=201B61CF-8360-464F-9EAC-2FE7CA827036</t>
  </si>
  <si>
    <t>https://ggzy.hzctc.hangzhou.gov.cn/AfficheShow/Home?AfficheID=accee524-406a-4be3-bc17-7d0834bf8428&amp;IsInner=0&amp;IsHistory=0&amp;ModuleID=28</t>
  </si>
  <si>
    <t>C793B4D7-3040-4038-84DF-1D74CC8D6C51</t>
  </si>
  <si>
    <t>1D3DC0F4-325C-4F58-8C88-A466809AC1E5</t>
  </si>
  <si>
    <t>A3301050100507034001211</t>
  </si>
  <si>
    <t>云锦石塘安置房未来社区设计采购施工（EPC）总承包</t>
  </si>
  <si>
    <t>https://ggzy.hzctc.hangzhou.gov.cn/AfficheShow/Home?AfficheID=6ee61bfb-abeb-4e4a-9966-e07dbd52398c&amp;IsInner=0&amp;IsHistory=&amp;ModuleID=22</t>
  </si>
  <si>
    <t>同时具备 施工总承包企业建筑工程(新) 一级、设计专业类 建筑行业 建筑工程 甲级 或者同时具备 设计综合类 甲级、施工总承包企业建筑工程(新) 一级</t>
  </si>
  <si>
    <t>https://ggzy.hzctc.hangzhou.gov.cn/OpenBidRecord/Index?id=C793B4D7-3040-4038-84DF-1D74CC8D6C51&amp;tenderID=1D3DC0F4-325C-4F58-8C88-A466809AC1E5&amp;ModuleID=486</t>
  </si>
  <si>
    <t>https://ggzy.hzctc.hangzhou.gov.cn/AfficheShow/Home?AfficheID=c9db10fe-0162-46f3-aac9-2086e46832dc&amp;IsInner=0&amp;IsHistory=0&amp;ModuleID=28</t>
  </si>
  <si>
    <t>5E4A9617-7281-4C53-8AED-8E47CA46347A</t>
  </si>
  <si>
    <t>E94D3653-CC09-452B-886A-5A3177ED1295</t>
  </si>
  <si>
    <t>A3301010060506466001292</t>
  </si>
  <si>
    <t>四堡七堡单元JG1404-19地块文化及体育设施、JG1404-18地块公共配套服务设施项目空调工程</t>
  </si>
  <si>
    <t>https://ggzy.hzctc.hangzhou.gov.cn/AfficheShow/Home?AfficheID=b49b57f9-690c-4c0f-9dc0-32385897efd7&amp;IsInner=0&amp;IsHistory=&amp;ModuleID=22</t>
  </si>
  <si>
    <t>具有独立法人资格的空调制造商或代理商资质;投标单位须完成市场主体注册入库。</t>
  </si>
  <si>
    <t>https://ggzy.hzctc.hangzhou.gov.cn/OpenBidRecord/Index?id=5E4A9617-7281-4C53-8AED-8E47CA46347A&amp;tenderID=E94D3653-CC09-452B-886A-5A3177ED1295&amp;ModuleID=486</t>
  </si>
  <si>
    <t>https://ggzy.hzctc.hangzhou.gov.cn/AfficheShow/Home?AfficheID=80709606-20cf-4c67-9c35-0ce780465a95&amp;IsInner=0&amp;IsHistory=0&amp;ModuleID=28</t>
  </si>
  <si>
    <t>F903C1E9-C76F-49E9-BCE9-9017944CF97C</t>
  </si>
  <si>
    <t>9117A4A9-F5C9-499E-8DED-E0649FBC602E</t>
  </si>
  <si>
    <t>A3301100140400024001281</t>
  </si>
  <si>
    <t>海云幼儿园南侧公园新建工程（园林绿化）</t>
  </si>
  <si>
    <t>https://ggzy.hzctc.hangzhou.gov.cn/AfficheShow/Home?AfficheID=d112f9c2-557b-4e31-9a21-43a511a5cf08&amp;IsInner=0&amp;IsHistory=&amp;ModuleID=22</t>
  </si>
  <si>
    <t>https://ggzy.hzctc.hangzhou.gov.cn/OpenBidRecord/Index?id=F903C1E9-C76F-49E9-BCE9-9017944CF97C&amp;tenderID=9117A4A9-F5C9-499E-8DED-E0649FBC602E&amp;ModuleID=486</t>
  </si>
  <si>
    <t>https://ggzy.hzctc.hangzhou.gov.cn/AfficheShow/Home?AfficheID=E385CF36-B0F9-41FA-A633-28418D392040&amp;IsInner=0&amp;IsHistory=0&amp;ModuleID=28</t>
  </si>
  <si>
    <t>DBC93F62-1DB8-4BF2-92B3-B7EDB3E48693</t>
  </si>
  <si>
    <t>BDB0F320-7056-4477-A2B6-FD6365A86D57</t>
  </si>
  <si>
    <t>A3301131280506721001212</t>
  </si>
  <si>
    <t>昌达路以北配套幼儿园工程设计</t>
  </si>
  <si>
    <t>https://ggzy.hzctc.hangzhou.gov.cn/AfficheShow/Home?AfficheID=47ed06ab-9770-43ed-bfd2-94776f9b5e17&amp;IsInner=0&amp;IsHistory=&amp;ModuleID=22</t>
  </si>
  <si>
    <t>具备 设计综合类 甲级 或者具备 设计专业类  建筑行业 乙级 或者具备 设计专业类 建筑行业 建筑工程 乙级</t>
  </si>
  <si>
    <t>https://ggzy.hzctc.hangzhou.gov.cn/OpenBidRecord/Index?id=DBC93F62-1DB8-4BF2-92B3-B7EDB3E48693&amp;tenderID=BDB0F320-7056-4477-A2B6-FD6365A86D57&amp;ModuleID=486</t>
  </si>
  <si>
    <t>https://ggzy.hzctc.hangzhou.gov.cn/AfficheShow/Home?AfficheID=b8c9bfdd-8d71-43bd-a51a-fd439ace2fe3&amp;IsInner=0&amp;IsHistory=0&amp;ModuleID=28</t>
  </si>
  <si>
    <t>8ECE638F-213D-4DB4-BDEE-D7E5808057EA</t>
  </si>
  <si>
    <t>1BEBC01B-8629-4A6B-899F-75454FE4CAFF</t>
  </si>
  <si>
    <t>A3301060110507280001211</t>
  </si>
  <si>
    <t>之江家园未来社区提升改造设计-采购-施工（EPC）总承包项目</t>
  </si>
  <si>
    <t>https://ggzy.hzctc.hangzhou.gov.cn/AfficheShow/Home?AfficheID=3c7cbf6f-57cf-4903-b848-1b2197b3fa8d&amp;IsInner=0&amp;IsHistory=&amp;ModuleID=22</t>
  </si>
  <si>
    <t>同时具备 施工总承包企业建筑工程(新) 一级、设计综合类 甲级 或者同时具备 施工总承包企业建筑工程(新) 一级、设计专业类 建筑行业 建筑工程 甲级 或者同时具备 施工总承包企业建筑工程(新) 一级、设计专业类 建筑行业 甲级</t>
  </si>
  <si>
    <t>https://ggzy.hzctc.hangzhou.gov.cn/OpenBidRecord/Index?id=8ECE638F-213D-4DB4-BDEE-D7E5808057EA&amp;tenderID=1BEBC01B-8629-4A6B-899F-75454FE4CAFF&amp;ModuleID=486</t>
  </si>
  <si>
    <t>2023/7/31 12:00</t>
  </si>
  <si>
    <t>https://ggzy.hzctc.hangzhou.gov.cn/AfficheShow/Home?AfficheID=e0ab0996-5255-4e81-84af-72616315b498&amp;IsInner=0&amp;IsHistory=0&amp;ModuleID=28</t>
  </si>
  <si>
    <t>66A54F06-26E3-45FF-9949-3E030EB1121E</t>
  </si>
  <si>
    <t>BACF2416-E4C3-4926-BB05-1D191BC9B18C</t>
  </si>
  <si>
    <t>A3301270160507468001211</t>
  </si>
  <si>
    <t>千岛湖宏山幼儿园设计</t>
  </si>
  <si>
    <t>https://ggzy.hzctc.hangzhou.gov.cn/AfficheShow/Home?AfficheID=8deb42e1-f399-457f-9248-276922172c50&amp;IsInner=0&amp;IsHistory=&amp;ModuleID=22</t>
  </si>
  <si>
    <t>具备 设计综合类 甲级 或者具备 设计专业类 建筑行业 乙级 或者具备 设计专业类 建筑行业 建筑工程 乙级</t>
  </si>
  <si>
    <t>https://ggzy.hzctc.hangzhou.gov.cn/OpenBidRecord/Index?id=66A54F06-26E3-45FF-9949-3E030EB1121E&amp;tenderID=BACF2416-E4C3-4926-BB05-1D191BC9B18C&amp;ModuleID=486</t>
  </si>
  <si>
    <t>2023/7/31 15:00</t>
  </si>
  <si>
    <t>https://ggzy.hzctc.hangzhou.gov.cn/AfficheShow/Home?AfficheID=7c3c88d8-82e0-4190-b263-aa093b5594fe&amp;IsInner=0&amp;IsHistory=0&amp;ModuleID=28</t>
  </si>
  <si>
    <t>852309A1-ECC1-4D70-8B6D-3703F58112A5</t>
  </si>
  <si>
    <t>163FAF10-4DD3-444C-BAFC-36E8C20CA413</t>
  </si>
  <si>
    <t>A3301010060507581001211</t>
  </si>
  <si>
    <t>杭州市钱江新城二期产业总部核心区一期项目设计</t>
  </si>
  <si>
    <t>https://ggzy.hzctc.hangzhou.gov.cn/AfficheShow/Home?AfficheID=8132f95e-e452-4085-80fc-6152fcccec49&amp;IsInner=0&amp;IsHistory=&amp;ModuleID=22</t>
  </si>
  <si>
    <t>具备 设计综合类 甲级 或者同时具备 设计专业类 市政行业（燃气工程、轨道交通工程除外） 丙级、设计专业类 建筑行业 建筑工程 甲级 或者同时具备 设计专业类 市政公用行业 排水工程设计 丙级、设计专业类 建筑行业 建筑工程 甲级、设计专业类 市政公用行业 道路工程设计 丙级 或者同时具备 设计专业类 建筑行业 建筑工程 甲级、设计专业类 市政公用行业 丙级</t>
  </si>
  <si>
    <t>https://ggzy.hzctc.hangzhou.gov.cn/OpenBidRecord/Index?id=852309A1-ECC1-4D70-8B6D-3703F58112A5&amp;tenderID=163FAF10-4DD3-444C-BAFC-36E8C20CA413&amp;ModuleID=486</t>
  </si>
  <si>
    <t>2023/7/31 15:30</t>
  </si>
  <si>
    <t>https://ggzy.hzctc.hangzhou.gov.cn/AfficheShow/Home?AfficheID=aa731e0b-1db8-4253-b990-3ef3e283d924&amp;IsInner=0&amp;IsHistory=0&amp;ModuleID=28</t>
  </si>
  <si>
    <t>9A248450-99A2-466E-91B3-3C87E112331E</t>
  </si>
  <si>
    <t>629CC864-A373-4270-84DF-B7A5A4430648</t>
  </si>
  <si>
    <t>A3301090130507524001221</t>
  </si>
  <si>
    <t>杭州萧山国际机场3号路隧道工程</t>
  </si>
  <si>
    <t>https://ggzy.hzctc.hangzhou.gov.cn/AfficheShow/Home?AfficheID=920b5ea3-ee18-40d6-a467-45a20d0dc5b3&amp;IsInner=0&amp;IsHistory=&amp;ModuleID=22</t>
  </si>
  <si>
    <t>https://ggzy.hzctc.hangzhou.gov.cn/OpenBidRecord/Index?id=9A248450-99A2-466E-91B3-3C87E112331E&amp;tenderID=629CC864-A373-4270-84DF-B7A5A4430648&amp;ModuleID=486</t>
  </si>
  <si>
    <t>2023/7/31 8:45</t>
  </si>
  <si>
    <t>https://ggzy.hzctc.hangzhou.gov.cn/OpenBidRecord/OpenParamInfo?openRecordListID=9A248450-99A2-466E-91B3-3C87E112331E</t>
  </si>
  <si>
    <t>https://ggzy.hzctc.hangzhou.gov.cn/AfficheShow/Home?AfficheID=4e201871-14d1-4672-bc3f-2df15205afba&amp;IsInner=0&amp;IsHistory=0&amp;ModuleID=28</t>
  </si>
  <si>
    <t>575FEEB1-B361-43AA-9A58-6E3BFAD2E240</t>
  </si>
  <si>
    <t>D1DF6223-5C5B-43A2-824A-35244FCC6434</t>
  </si>
  <si>
    <t>A3301850210507608001221</t>
  </si>
  <si>
    <t>临安区秘境寻源县域风貌样板区建设项目—高虹镇绿道建设项目(一期)</t>
  </si>
  <si>
    <t>https://ggzy.hzctc.hangzhou.gov.cn/AfficheShow/Home?AfficheID=4d937060-d556-4fc9-b656-ddce8160a443&amp;IsInner=0&amp;IsHistory=&amp;ModuleID=22</t>
  </si>
  <si>
    <t>https://ggzy.hzctc.hangzhou.gov.cn/OpenBidRecord/Index?id=575FEEB1-B361-43AA-9A58-6E3BFAD2E240&amp;tenderID=D1DF6223-5C5B-43A2-824A-35244FCC6434&amp;ModuleID=486</t>
  </si>
  <si>
    <t>2023/7/31 9:00</t>
  </si>
  <si>
    <t>https://ggzy.hzctc.hangzhou.gov.cn/OpenBidRecord/OpenParamInfo?openRecordListID=575FEEB1-B361-43AA-9A58-6E3BFAD2E240</t>
  </si>
  <si>
    <t>https://ggzy.hzctc.hangzhou.gov.cn/AfficheShow/Home?AfficheID=4f809e90-8777-4ea9-afa8-c6e5e2a2e2af&amp;IsInner=0&amp;IsHistory=0&amp;ModuleID=28</t>
  </si>
  <si>
    <t>9A4718E2-7E2E-4E99-BCEA-8CCF72C502FF</t>
  </si>
  <si>
    <t>B8BC5C69-F67E-44B3-8F2B-46056CE30C7D</t>
  </si>
  <si>
    <t>A3301850210507591001221</t>
  </si>
  <si>
    <t>平峰山配套道路工程</t>
  </si>
  <si>
    <t>https://ggzy.hzctc.hangzhou.gov.cn/AfficheShow/Home?AfficheID=9f933a21-d4b0-4bc7-b4b4-72e50fdd4f94&amp;IsInner=0&amp;IsHistory=&amp;ModuleID=22</t>
  </si>
  <si>
    <t>https://ggzy.hzctc.hangzhou.gov.cn/OpenBidRecord/Index?id=9A4718E2-7E2E-4E99-BCEA-8CCF72C502FF&amp;tenderID=B8BC5C69-F67E-44B3-8F2B-46056CE30C7D&amp;ModuleID=486</t>
  </si>
  <si>
    <t>https://ggzy.hzctc.hangzhou.gov.cn/OpenBidRecord/OpenParamInfo?openRecordListID=9A4718E2-7E2E-4E99-BCEA-8CCF72C502FF</t>
  </si>
  <si>
    <t>https://ggzy.hzctc.hangzhou.gov.cn/AfficheShow/Home?AfficheID=4d1234f0-c014-4fd9-a6ea-58e8d87e3b19&amp;IsInner=0&amp;IsHistory=0&amp;ModuleID=28</t>
  </si>
  <si>
    <t>9E62F557-3248-45EE-A7CE-384C185A0E83</t>
  </si>
  <si>
    <t>F0231587-A904-4163-ADE1-465BB6890395</t>
  </si>
  <si>
    <t>A3301060110507573001211</t>
  </si>
  <si>
    <t>艺创小镇C区环境提升改造工程（土建部分）</t>
  </si>
  <si>
    <t>https://ggzy.hzctc.hangzhou.gov.cn/AfficheShow/Home?AfficheID=8ffc4a30-61f6-409d-9d9c-0a059325f9f7&amp;IsInner=0&amp;IsHistory=&amp;ModuleID=22</t>
  </si>
  <si>
    <t>https://ggzy.hzctc.hangzhou.gov.cn/OpenBidRecord/Index?id=9E62F557-3248-45EE-A7CE-384C185A0E83&amp;tenderID=F0231587-A904-4163-ADE1-465BB6890395&amp;ModuleID=486</t>
  </si>
  <si>
    <t>https://ggzy.hzctc.hangzhou.gov.cn/OpenBidRecord/OpenParamInfo?openRecordListID=9E62F557-3248-45EE-A7CE-384C185A0E83</t>
  </si>
  <si>
    <t>https://ggzy.hzctc.hangzhou.gov.cn/AfficheShow/Home?AfficheID=82728b21-a726-4ee5-bbd4-6a17b8fb42ca&amp;IsInner=0&amp;IsHistory=0&amp;ModuleID=28</t>
  </si>
  <si>
    <t>AD0EE0C4-1296-4115-B716-EFC6F304EF53</t>
  </si>
  <si>
    <t>7B7A1288-F770-472B-AAE3-E4600487763D</t>
  </si>
  <si>
    <t>A3301220150507612001211</t>
  </si>
  <si>
    <t>岩桥未来社区人才公寓项目(一期)工程监理</t>
  </si>
  <si>
    <t>https://ggzy.hzctc.hangzhou.gov.cn/AfficheShow/Home?AfficheID=81e9255d-ee36-4956-b846-8d13d95548ae&amp;IsInner=0&amp;IsHistory=&amp;ModuleID=22</t>
  </si>
  <si>
    <t>本项目为住宅小区工程，建筑面积在6-12万平方米之间，属于二级项目，满足房屋建筑工程乙级资质要求。</t>
  </si>
  <si>
    <t>https://ggzy.hzctc.hangzhou.gov.cn/OpenBidRecord/Index?id=AD0EE0C4-1296-4115-B716-EFC6F304EF53&amp;tenderID=7B7A1288-F770-472B-AAE3-E4600487763D&amp;ModuleID=486</t>
  </si>
  <si>
    <t>https://ggzy.hzctc.hangzhou.gov.cn/OpenBidRecord/OpenParamInfo?openRecordListID=AD0EE0C4-1296-4115-B716-EFC6F304EF53</t>
  </si>
  <si>
    <t>https://ggzy.hzctc.hangzhou.gov.cn/AfficheShow/Home?AfficheID=c793f885-dacf-4a4e-9824-d689759cd2c9&amp;IsInner=0&amp;IsHistory=0&amp;ModuleID=28</t>
  </si>
  <si>
    <t>435F36D2-602D-4092-89F1-2896729EE809</t>
  </si>
  <si>
    <t>5171809f-cfe9-4bdb-b752-aa38a2ec7f41</t>
  </si>
  <si>
    <t>A3301110200280020001231</t>
  </si>
  <si>
    <t>富阳区普通省道2023年公路养护大中修工程</t>
  </si>
  <si>
    <t>https://ggzy.hzctc.hangzhou.gov.cn/AfficheShow/Home?AfficheID=e08c8bfa-31dd-42f8-bfca-e657c14a1d60&amp;IsInner=0&amp;IsHistory=&amp;ModuleID=22</t>
  </si>
  <si>
    <t>https://ggzy.hzctc.hangzhou.gov.cn/OpenBidRecord/Index?id=435F36D2-602D-4092-89F1-2896729EE809&amp;tenderID=5171809f-cfe9-4bdb-b752-aa38a2ec7f41&amp;ModuleID=486</t>
  </si>
  <si>
    <t>https://ggzy.hzctc.hangzhou.gov.cn/AfficheShow/Home?AfficheID=bd6eda28-155f-4108-bf10-9133a8d1c4c9&amp;IsInner=0&amp;IsHistory=0&amp;ModuleID=28</t>
  </si>
  <si>
    <t>27E335D1-2A7E-47DE-AE2E-B20AD7E6AC7E</t>
  </si>
  <si>
    <t>0fdc5fd6-d797-4b84-96e0-6670cf595271</t>
  </si>
  <si>
    <t>A3301090130980018001251</t>
  </si>
  <si>
    <t>萧山区永兴河流域综合治理工程（先行段）</t>
  </si>
  <si>
    <t>https://ggzy.hzctc.hangzhou.gov.cn/AfficheShow/Home?AfficheID=0ab39992-48a2-4970-9937-5272facfa704&amp;IsInner=0&amp;IsHistory=&amp;ModuleID=22</t>
  </si>
  <si>
    <t>https://ggzy.hzctc.hangzhou.gov.cn/OpenBidRecord/Index?id=27E335D1-2A7E-47DE-AE2E-B20AD7E6AC7E&amp;tenderID=0fdc5fd6-d797-4b84-96e0-6670cf595271&amp;ModuleID=486</t>
  </si>
  <si>
    <t>https://ggzy.hzctc.hangzhou.gov.cn/AfficheShow/Home?AfficheID=36b107cf-ed51-4c38-b6ef-a40062c810bd&amp;IsInner=0&amp;IsHistory=0&amp;ModuleID=28</t>
  </si>
  <si>
    <t>BE2BCD2B-15DC-468B-A0AE-075F9CDD6E76</t>
  </si>
  <si>
    <t>4EFC24B9-B868-4A4E-B16F-D4A3619B2BAC</t>
  </si>
  <si>
    <t>A3301080120507604001211</t>
  </si>
  <si>
    <t>滨江区公安、交警、消防业务用房精装修工程</t>
  </si>
  <si>
    <t>https://ggzy.hzctc.hangzhou.gov.cn/AfficheShow/Home?AfficheID=a58e9f49-5d8e-4a7a-9fe0-0573485d3066&amp;IsInner=0&amp;IsHistory=&amp;ModuleID=22</t>
  </si>
  <si>
    <t>https://ggzy.hzctc.hangzhou.gov.cn/OpenBidRecord/Index?id=BE2BCD2B-15DC-468B-A0AE-075F9CDD6E76&amp;tenderID=4EFC24B9-B868-4A4E-B16F-D4A3619B2BAC&amp;ModuleID=486</t>
  </si>
  <si>
    <t>2023/7/31 9:15</t>
  </si>
  <si>
    <t>https://ggzy.hzctc.hangzhou.gov.cn/OpenBidRecord/OpenParamInfo?openRecordListID=BE2BCD2B-15DC-468B-A0AE-075F9CDD6E76</t>
  </si>
  <si>
    <t>https://ggzy.hzctc.hangzhou.gov.cn/AfficheShow/Home?AfficheID=61a029b4-41e1-49e9-911d-2aaf00e8590b&amp;IsInner=0&amp;IsHistory=0&amp;ModuleID=28</t>
  </si>
  <si>
    <t>F612A00C-FD53-4028-AA01-6AEE1668357F</t>
  </si>
  <si>
    <t>0F18FD42-2CB0-46E6-A5D0-B34FC3ABC021</t>
  </si>
  <si>
    <t>A3301131280507538001211</t>
  </si>
  <si>
    <t>临平政工出[2023]14号年产10台套燃气轮机组项目EPC工程总承包</t>
  </si>
  <si>
    <t>https://ggzy.hzctc.hangzhou.gov.cn/AfficheShow/Home?AfficheID=ef09983d-ec6e-4ee2-9f1d-7ddcb5cfd017&amp;IsInner=0&amp;IsHistory=&amp;ModuleID=22</t>
  </si>
  <si>
    <t>同时具备 设计综合类 、施工总承包企业建筑工程(新) 二级 或者同时具备 施工总承包企业建筑工程(新) 二级、设计专业类 建筑行业 建筑工程 甲级</t>
  </si>
  <si>
    <t>拟派项目负责人具有注册建筑师一级或注册结构师一级或注册建造师（建筑工程）一级资格；拟派项目负责人可以兼任本项目施工负责人或设计负责人，但投标截止日存在在其他在建合同工程中担任工程总承包项目负责人或施工负责人的，不得以拟派项目负责人的身份参加本次投标，在建合同的开始时间为合同工程中标通知书发出之日（不通过招标方式的，开始时间为合同签订之日），结束时间为该合同工程通过验收或合同解除之日；（2）拟派设计负责人具有一级注册建筑师或一级注册结构师资格（联合体投标的,注册在设计单位）；拟派施工负责人具有注册建造师（建筑工程）一级资格(联合体投标的,注册在施工单位)，同时具有“三类人员”B类证书。如在投标截止日存在在其他任何在建合同工程上担任项目施工负责人的，不得以拟派项目施工负责人的身份参加本次投标，在建合同的开始时间为合同工程中标通知书发出之日（不通过招标方式的，开始时间为合同签订之日），结束时间为该合同工程通过验收或合同解除之日。</t>
  </si>
  <si>
    <t>https://ggzy.hzctc.hangzhou.gov.cn/OpenBidRecord/Index?id=F612A00C-FD53-4028-AA01-6AEE1668357F&amp;tenderID=0F18FD42-2CB0-46E6-A5D0-B34FC3ABC021&amp;ModuleID=486</t>
  </si>
  <si>
    <t>2023/7/31 9:30</t>
  </si>
  <si>
    <t>191CB297-7124-4D9D-B8C0-F640A4F2FEDC</t>
  </si>
  <si>
    <t>6064EFA7-330B-4390-BEE9-8077D87B3D37</t>
  </si>
  <si>
    <t>A3301050100507629001221</t>
  </si>
  <si>
    <t>华丰单元水车路（华丰路-康宁路）道路工程</t>
  </si>
  <si>
    <t>https://ggzy.hzctc.hangzhou.gov.cn/AfficheShow/Home?AfficheID=4eee5cba-eaae-401c-9721-10f6a04782f0&amp;IsInner=0&amp;IsHistory=&amp;ModuleID=22</t>
  </si>
  <si>
    <t>https://ggzy.hzctc.hangzhou.gov.cn/OpenBidRecord/Index?id=191CB297-7124-4D9D-B8C0-F640A4F2FEDC&amp;tenderID=6064EFA7-330B-4390-BEE9-8077D87B3D37&amp;ModuleID=486</t>
  </si>
  <si>
    <t>https://ggzy.hzctc.hangzhou.gov.cn/OpenBidRecord/OpenParamInfo?openRecordListID=191CB297-7124-4D9D-B8C0-F640A4F2FEDC</t>
  </si>
  <si>
    <t>https://ggzy.hzctc.hangzhou.gov.cn/AfficheShow/Home?AfficheID=50ac458d-3f8c-4725-a31a-4ce537836aec&amp;IsInner=0&amp;IsHistory=0&amp;ModuleID=28</t>
  </si>
  <si>
    <t>7AF7AC04-9D14-48B0-A03D-C2FCE1FA6F24</t>
  </si>
  <si>
    <t>b482b18c-042d-43a5-9d5d-0251179aea65</t>
  </si>
  <si>
    <t>A3301100140980030001251</t>
  </si>
  <si>
    <t>径山镇陶村桥港河道综合整治工程</t>
  </si>
  <si>
    <t>https://ggzy.hzctc.hangzhou.gov.cn/AfficheShow/Home?AfficheID=07995e2c-a756-487f-a151-21f5015ec316&amp;IsInner=0&amp;IsHistory=&amp;ModuleID=22</t>
  </si>
  <si>
    <t>https://ggzy.hzctc.hangzhou.gov.cn/OpenBidRecord/Index?id=7AF7AC04-9D14-48B0-A03D-C2FCE1FA6F24&amp;tenderID=b482b18c-042d-43a5-9d5d-0251179aea65&amp;ModuleID=486</t>
  </si>
  <si>
    <t>https://ggzy.hzctc.hangzhou.gov.cn/AfficheShow/Home?AfficheID=73640edd-c410-4bf2-be49-ed2f52f5247b&amp;IsInner=0&amp;IsHistory=0&amp;ModuleID=28</t>
  </si>
  <si>
    <t>95E9B198-A8D3-4E0C-BB91-B01BC0450B39</t>
  </si>
  <si>
    <t>5F0E2CA3-BAD2-4F0C-AAEB-DC6CCB506359</t>
  </si>
  <si>
    <t>A3301300180507530001211</t>
  </si>
  <si>
    <t>学林街公交中心站工程</t>
  </si>
  <si>
    <t>https://ggzy.hzctc.hangzhou.gov.cn/AfficheShow/Home?AfficheID=df90751b-5421-436e-9ff8-06dcf9139b23&amp;IsInner=0&amp;IsHistory=&amp;ModuleID=22</t>
  </si>
  <si>
    <t>https://ggzy.hzctc.hangzhou.gov.cn/OpenBidRecord/Index?id=95E9B198-A8D3-4E0C-BB91-B01BC0450B39&amp;tenderID=5F0E2CA3-BAD2-4F0C-AAEB-DC6CCB506359&amp;ModuleID=486</t>
  </si>
  <si>
    <t>https://ggzy.hzctc.hangzhou.gov.cn/OpenBidRecord/OpenParamInfo?openRecordListID=95E9B198-A8D3-4E0C-BB91-B01BC0450B39</t>
  </si>
  <si>
    <t>https://ggzy.hzctc.hangzhou.gov.cn/AfficheShow/Home?AfficheID=8ec588fc-d2d3-4a4c-8980-57be38331253&amp;IsInner=0&amp;IsHistory=0&amp;ModuleID=28</t>
  </si>
  <si>
    <t>E4742953-3487-4D0B-AF65-E15022060FFA</t>
  </si>
  <si>
    <t>E5B08B61-2C90-4998-8F04-291F5469DE24</t>
  </si>
  <si>
    <t>A3301010060400125001281</t>
  </si>
  <si>
    <t>电厂河（拱康路-沿山港）滨水空间提升改造工程（一期）设计-采购-施工（EPC）工程总承包</t>
  </si>
  <si>
    <t>https://ggzy.hzctc.hangzhou.gov.cn/AfficheShow/Home?AfficheID=c3763728-4e93-4ce8-a730-c3be1ec2bbba&amp;IsInner=0&amp;IsHistory=&amp;ModuleID=22</t>
  </si>
  <si>
    <t>https://ggzy.hzctc.hangzhou.gov.cn/OpenBidRecord/Index?id=E4742953-3487-4D0B-AF65-E15022060FFA&amp;tenderID=E5B08B61-2C90-4998-8F04-291F5469DE24&amp;ModuleID=486</t>
  </si>
  <si>
    <t>2023/7/4 13:30</t>
  </si>
  <si>
    <t>https://ggzy.hzctc.hangzhou.gov.cn/AfficheShow/Home?AfficheID=9FD36C5B-D052-4DD5-B402-70B48B80BF78&amp;IsInner=0&amp;IsHistory=0&amp;ModuleID=28</t>
  </si>
  <si>
    <t>64CF26D2-FC04-4CA3-BB4B-D59CC57744F2</t>
  </si>
  <si>
    <t>5ddc7430-9980-41ad-aade-aab028739032</t>
  </si>
  <si>
    <t>A3301820190280027001231</t>
  </si>
  <si>
    <t>2023年高品质“四好农村路”乡、村道建设工程 杨村桥镇（C163）320国道至里河源公路提升改造工程</t>
  </si>
  <si>
    <t>https://ggzy.hzctc.hangzhou.gov.cn/AfficheShow/Home?AfficheID=af422435-c43c-4b2b-9ed7-58b8e8870741&amp;IsInner=0&amp;IsHistory=&amp;ModuleID=22</t>
  </si>
  <si>
    <t>https://ggzy.hzctc.hangzhou.gov.cn/OpenBidRecord/Index?id=64CF26D2-FC04-4CA3-BB4B-D59CC57744F2&amp;tenderID=5ddc7430-9980-41ad-aade-aab028739032&amp;ModuleID=486</t>
  </si>
  <si>
    <t>2023/7/4 14:00</t>
  </si>
  <si>
    <t>https://ggzy.hzctc.hangzhou.gov.cn/AfficheShow/Home?AfficheID=ab249367-225b-4aa5-91eb-c0077af863d9&amp;IsInner=0&amp;IsHistory=0&amp;ModuleID=28</t>
  </si>
  <si>
    <t>FEADABCC-6219-46DE-976D-EF64303347B6</t>
  </si>
  <si>
    <t>E54F8451-FBF6-4BDE-97B6-6F681000B5E1</t>
  </si>
  <si>
    <t>A3301090130506199001211</t>
  </si>
  <si>
    <t>空港新城城市示范村（红山区块）一期全过程咨询项目</t>
  </si>
  <si>
    <t>https://ggzy.hzctc.hangzhou.gov.cn/AfficheShow/Home?AfficheID=0293c4fa-ec04-4e39-b9fd-44026c64d1ef&amp;IsInner=0&amp;IsHistory=&amp;ModuleID=22</t>
  </si>
  <si>
    <t>https://ggzy.hzctc.hangzhou.gov.cn/OpenBidRecord/Index?id=FEADABCC-6219-46DE-976D-EF64303347B6&amp;tenderID=E54F8451-FBF6-4BDE-97B6-6F681000B5E1&amp;ModuleID=486</t>
  </si>
  <si>
    <t>https://ggzy.hzctc.hangzhou.gov.cn/AfficheShow/Home?AfficheID=d3c951d8-92ea-4438-9d99-d512ea02e9d9&amp;IsInner=0&amp;IsHistory=0&amp;ModuleID=28</t>
  </si>
  <si>
    <t>2ADDF63F-B497-4D8E-9465-F4D95EC8B69E</t>
  </si>
  <si>
    <t>8867ABD0-9EED-4D18-A643-0913E1D2A8DC</t>
  </si>
  <si>
    <t>A3301090130507076001211</t>
  </si>
  <si>
    <t>萧政工出[2023] 1号杭州生物科技谷创新服务中心项目监理</t>
  </si>
  <si>
    <t>https://ggzy.hzctc.hangzhou.gov.cn/AfficheShow/Home?AfficheID=f284f7d4-f56b-4dec-8bb6-96bcf5acb611&amp;IsInner=0&amp;IsHistory=&amp;ModuleID=22</t>
  </si>
  <si>
    <t>https://ggzy.hzctc.hangzhou.gov.cn/OpenBidRecord/Index?id=2ADDF63F-B497-4D8E-9465-F4D95EC8B69E&amp;tenderID=8867ABD0-9EED-4D18-A643-0913E1D2A8DC&amp;ModuleID=486</t>
  </si>
  <si>
    <t>2023/7/4 9:00</t>
  </si>
  <si>
    <t>https://ggzy.hzctc.hangzhou.gov.cn/OpenBidRecord/OpenParamInfo?openRecordListID=2ADDF63F-B497-4D8E-9465-F4D95EC8B69E</t>
  </si>
  <si>
    <t>https://ggzy.hzctc.hangzhou.gov.cn/AfficheShow/Home?AfficheID=61425da6-02d4-4784-84ae-26c224f336c1&amp;IsInner=0&amp;IsHistory=0&amp;ModuleID=28</t>
  </si>
  <si>
    <t>775CD1F4-F7BE-4E4E-A8AF-29AB1BE616FC</t>
  </si>
  <si>
    <t>BF753EB0-CCF9-4B69-B2B6-A6590717460A</t>
  </si>
  <si>
    <t>A3301060110507161001221</t>
  </si>
  <si>
    <t>村口家园雨污分流工程</t>
  </si>
  <si>
    <t>https://ggzy.hzctc.hangzhou.gov.cn/AfficheShow/Home?AfficheID=aa91ad98-87d9-40ad-a1e2-46fa6c01b633&amp;IsInner=0&amp;IsHistory=&amp;ModuleID=22</t>
  </si>
  <si>
    <t>https://ggzy.hzctc.hangzhou.gov.cn/OpenBidRecord/Index?id=775CD1F4-F7BE-4E4E-A8AF-29AB1BE616FC&amp;tenderID=BF753EB0-CCF9-4B69-B2B6-A6590717460A&amp;ModuleID=486</t>
  </si>
  <si>
    <t>https://ggzy.hzctc.hangzhou.gov.cn/OpenBidRecord/OpenParamInfo?openRecordListID=775CD1F4-F7BE-4E4E-A8AF-29AB1BE616FC</t>
  </si>
  <si>
    <t>https://ggzy.hzctc.hangzhou.gov.cn/AfficheShow/Home?AfficheID=5b8b05ec-18f2-4679-aeb5-6808c5d7a51f&amp;IsInner=0&amp;IsHistory=0&amp;ModuleID=28</t>
  </si>
  <si>
    <t>D6AE80B1-F2BB-4961-88DE-CC5A51A6F45C</t>
  </si>
  <si>
    <t>45FEFF49-5CA1-48F5-AC94-640A8F751A46</t>
  </si>
  <si>
    <t>A3301850210507253001221</t>
  </si>
  <si>
    <t>临安区2023年薄弱学校改造项目-塑胶运动场维修改造项目</t>
  </si>
  <si>
    <t>https://ggzy.hzctc.hangzhou.gov.cn/AfficheShow/Home?AfficheID=3c7f0196-6376-40e3-9388-5480135ffc65&amp;IsInner=0&amp;IsHistory=&amp;ModuleID=22</t>
  </si>
  <si>
    <t>https://ggzy.hzctc.hangzhou.gov.cn/OpenBidRecord/Index?id=D6AE80B1-F2BB-4961-88DE-CC5A51A6F45C&amp;tenderID=45FEFF49-5CA1-48F5-AC94-640A8F751A46&amp;ModuleID=486</t>
  </si>
  <si>
    <t>https://ggzy.hzctc.hangzhou.gov.cn/OpenBidRecord/OpenParamInfo?openRecordListID=D6AE80B1-F2BB-4961-88DE-CC5A51A6F45C</t>
  </si>
  <si>
    <t>https://ggzy.hzctc.hangzhou.gov.cn/AfficheShow/Home?AfficheID=3dfc6262-191c-4d78-8877-4cbafe3bcc3f&amp;IsInner=0&amp;IsHistory=0&amp;ModuleID=28</t>
  </si>
  <si>
    <t>7EFE7B7E-B46C-4792-97C3-B25406205D52</t>
  </si>
  <si>
    <t>1966ed82-3f86-43ff-9e46-0d4478b49873</t>
  </si>
  <si>
    <t>A3301220150980030001251</t>
  </si>
  <si>
    <t>桐庐城乡供水一体化管网提升改造工程（一期）农饮水部分管网改造项目（横村镇白云村）</t>
  </si>
  <si>
    <t>https://ggzy.hzctc.hangzhou.gov.cn/AfficheShow/Home?AfficheID=c00279d1-aa56-489c-b0b9-ebe75e0c8a1c&amp;IsInner=0&amp;IsHistory=&amp;ModuleID=22</t>
  </si>
  <si>
    <t>https://ggzy.hzctc.hangzhou.gov.cn/OpenBidRecord/Index?id=7EFE7B7E-B46C-4792-97C3-B25406205D52&amp;tenderID=1966ed82-3f86-43ff-9e46-0d4478b49873&amp;ModuleID=486</t>
  </si>
  <si>
    <t>https://ggzy.hzctc.hangzhou.gov.cn/AfficheShow/Home?AfficheID=ec9fdbcb-bada-443a-9371-76d89114ef5f&amp;IsInner=0&amp;IsHistory=0&amp;ModuleID=28</t>
  </si>
  <si>
    <t>A2BDEE71-67BD-44A1-9CE9-C2DBE8A445E6</t>
  </si>
  <si>
    <t>3695A05F-58DD-4169-8837-F32B7A2E5C70</t>
  </si>
  <si>
    <t>A3301131280507001001221</t>
  </si>
  <si>
    <t>五洲路（新颜路-新纺路）道路综合整治工程监理</t>
  </si>
  <si>
    <t>https://ggzy.hzctc.hangzhou.gov.cn/AfficheShow/Home?AfficheID=665eb2b9-fa06-4365-a933-a17860e9f632&amp;IsInner=0&amp;IsHistory=&amp;ModuleID=22</t>
  </si>
  <si>
    <t>具备市政公用工程甲级或者具备综合</t>
  </si>
  <si>
    <t>https://ggzy.hzctc.hangzhou.gov.cn/OpenBidRecord/Index?id=A2BDEE71-67BD-44A1-9CE9-C2DBE8A445E6&amp;tenderID=3695A05F-58DD-4169-8837-F32B7A2E5C70&amp;ModuleID=486</t>
  </si>
  <si>
    <t>2023/7/4 9:30</t>
  </si>
  <si>
    <t>https://ggzy.hzctc.hangzhou.gov.cn/OpenBidRecord/OpenParamInfo?openRecordListID=A2BDEE71-67BD-44A1-9CE9-C2DBE8A445E6</t>
  </si>
  <si>
    <t>https://ggzy.hzctc.hangzhou.gov.cn/AfficheShow/Home?AfficheID=173bc4cb-440c-47b5-aaeb-194e8efa8096&amp;IsInner=0&amp;IsHistory=0&amp;ModuleID=28</t>
  </si>
  <si>
    <t>3CD75B21-FF23-451A-B8B0-A835D16C00B2</t>
  </si>
  <si>
    <t>3131B499-7394-43B4-9BEB-AE49603F3E78</t>
  </si>
  <si>
    <t>A3301220150507221001221</t>
  </si>
  <si>
    <t>2023年桐庐县农村生活污水治理“强基增效双提标”项目（一期）监理</t>
  </si>
  <si>
    <t>https://ggzy.hzctc.hangzhou.gov.cn/AfficheShow/Home?AfficheID=4066a61e-94b5-41cc-98e0-99c11c32ed69&amp;IsInner=0&amp;IsHistory=&amp;ModuleID=22</t>
  </si>
  <si>
    <t>具备 综合 或者具备 市政公用工程 丙级</t>
  </si>
  <si>
    <t>https://ggzy.hzctc.hangzhou.gov.cn/OpenBidRecord/Index?id=3CD75B21-FF23-451A-B8B0-A835D16C00B2&amp;tenderID=3131B499-7394-43B4-9BEB-AE49603F3E78&amp;ModuleID=486</t>
  </si>
  <si>
    <t>https://ggzy.hzctc.hangzhou.gov.cn/OpenBidRecord/OpenParamInfo?openRecordListID=3CD75B21-FF23-451A-B8B0-A835D16C00B2</t>
  </si>
  <si>
    <t>https://ggzy.hzctc.hangzhou.gov.cn/AfficheShow/Home?AfficheID=64a24985-5346-406b-b8a2-ce432f78d6a6&amp;IsInner=0&amp;IsHistory=0&amp;ModuleID=28</t>
  </si>
  <si>
    <t>A55C9280-0CFD-40C2-84C8-01AE802BBD8A</t>
  </si>
  <si>
    <t>C461F65A-CD1E-4FBE-8ED0-438F1CD66125</t>
  </si>
  <si>
    <t>A3301300180506873001221</t>
  </si>
  <si>
    <t>义蓬街道长红村生活污水治理工程</t>
  </si>
  <si>
    <t>https://ggzy.hzctc.hangzhou.gov.cn/AfficheShow/Home?AfficheID=cf4adfb3-8893-4db1-a7f2-ed474aebb94c&amp;IsInner=0&amp;IsHistory=&amp;ModuleID=22</t>
  </si>
  <si>
    <t>https://ggzy.hzctc.hangzhou.gov.cn/OpenBidRecord/Index?id=A55C9280-0CFD-40C2-84C8-01AE802BBD8A&amp;tenderID=C461F65A-CD1E-4FBE-8ED0-438F1CD66125&amp;ModuleID=486</t>
  </si>
  <si>
    <t>https://ggzy.hzctc.hangzhou.gov.cn/OpenBidRecord/OpenParamInfo?openRecordListID=A55C9280-0CFD-40C2-84C8-01AE802BBD8A</t>
  </si>
  <si>
    <t>https://ggzy.hzctc.hangzhou.gov.cn/AfficheShow/Home?AfficheID=c7fb6b52-4adf-4082-b92b-f580d9f1d749&amp;IsInner=0&amp;IsHistory=0&amp;ModuleID=28</t>
  </si>
  <si>
    <t>15B540D6-D7BF-45B5-91C4-1C08070E5E1A</t>
  </si>
  <si>
    <t>289EA216-24B8-4FB9-9D77-384039802760</t>
  </si>
  <si>
    <t>A3301300180507180001221</t>
  </si>
  <si>
    <t>江东村农村生活污水处理设施提升改造</t>
  </si>
  <si>
    <t>https://ggzy.hzctc.hangzhou.gov.cn/AfficheShow/Home?AfficheID=4e09249d-3b55-4e26-bae2-b96a1d0c137e&amp;IsInner=0&amp;IsHistory=&amp;ModuleID=22</t>
  </si>
  <si>
    <t>https://ggzy.hzctc.hangzhou.gov.cn/OpenBidRecord/Index?id=15B540D6-D7BF-45B5-91C4-1C08070E5E1A&amp;tenderID=289EA216-24B8-4FB9-9D77-384039802760&amp;ModuleID=486</t>
  </si>
  <si>
    <t>https://ggzy.hzctc.hangzhou.gov.cn/OpenBidRecord/OpenParamInfo?openRecordListID=15B540D6-D7BF-45B5-91C4-1C08070E5E1A</t>
  </si>
  <si>
    <t>https://ggzy.hzctc.hangzhou.gov.cn/AfficheShow/Home?AfficheID=c712ea85-8011-4eb9-876d-ac95767d8b8f&amp;IsInner=0&amp;IsHistory=0&amp;ModuleID=28</t>
  </si>
  <si>
    <t>D8803246-C20E-4077-BB39-B9E3701CC641</t>
  </si>
  <si>
    <t>711830E6-7A13-4FA1-AEF9-D494FF5869EC</t>
  </si>
  <si>
    <t>A3301850210507252001211</t>
  </si>
  <si>
    <t>临安区2023年薄弱学校改造项目--昌化於潜片（於潜二小、昌化二小、昌化中学、太阳小学）维修改造项目</t>
  </si>
  <si>
    <t>https://ggzy.hzctc.hangzhou.gov.cn/AfficheShow/Home?AfficheID=d0bb8339-ece5-4e02-b12e-af7a913f1afa&amp;IsInner=0&amp;IsHistory=&amp;ModuleID=22</t>
  </si>
  <si>
    <t>https://ggzy.hzctc.hangzhou.gov.cn/OpenBidRecord/Index?id=D8803246-C20E-4077-BB39-B9E3701CC641&amp;tenderID=711830E6-7A13-4FA1-AEF9-D494FF5869EC&amp;ModuleID=486</t>
  </si>
  <si>
    <t>https://ggzy.hzctc.hangzhou.gov.cn/OpenBidRecord/OpenParamInfo?openRecordListID=D8803246-C20E-4077-BB39-B9E3701CC641</t>
  </si>
  <si>
    <t>https://ggzy.hzctc.hangzhou.gov.cn/AfficheShow/Home?AfficheID=f28ea887-a309-425d-8214-a232ac9541ec&amp;IsInner=0&amp;IsHistory=0&amp;ModuleID=28</t>
  </si>
  <si>
    <t>1F29E00D-AC91-436E-9245-C39B6B6180F9</t>
  </si>
  <si>
    <t>D981B834-9058-41E3-A764-FF1409978B02</t>
  </si>
  <si>
    <t>A3301100140507243001211</t>
  </si>
  <si>
    <t>天元公学和睦校区建设项目全过程工程咨询项目</t>
  </si>
  <si>
    <t>https://ggzy.hzctc.hangzhou.gov.cn/AfficheShow/Home?AfficheID=c87b2a02-6e3d-4f32-962d-a6559e3466c4&amp;IsInner=0&amp;IsHistory=&amp;ModuleID=22</t>
  </si>
  <si>
    <t>同时具备 房屋建筑工程 甲级、设计专业类 建筑行业 建筑工程 甲级 或者同时具备 房屋建筑工程 甲级、设计专业类 建筑行业 甲级 或者同时具备 房屋建筑工程 甲级、设计综合类 甲级 或者同时具备 综合 、设计专业类 建筑行业 建筑工程 甲级 或者同时具备 设计专业类 建筑行业 甲级、综合 或者同时具备 设计综合类 甲级、综合</t>
  </si>
  <si>
    <t>https://ggzy.hzctc.hangzhou.gov.cn/OpenBidRecord/Index?id=1F29E00D-AC91-436E-9245-C39B6B6180F9&amp;tenderID=D981B834-9058-41E3-A764-FF1409978B02&amp;ModuleID=486</t>
  </si>
  <si>
    <t>2023/7/5 13:30</t>
  </si>
  <si>
    <t>https://ggzy.hzctc.hangzhou.gov.cn/AfficheShow/Home?AfficheID=0f063e49-cd5a-4576-94e3-cd83ebc8db1a&amp;IsInner=0&amp;IsHistory=0&amp;ModuleID=28</t>
  </si>
  <si>
    <t>BA93AD07-6B38-4EDC-964F-6509467C1E5E</t>
  </si>
  <si>
    <t>9723736f-ac5b-4222-98d8-48760142ba08</t>
  </si>
  <si>
    <t>A3301090130280014001231</t>
  </si>
  <si>
    <t>义大路改造工程（二期）监理</t>
  </si>
  <si>
    <t>https://ggzy.hzctc.hangzhou.gov.cn/AfficheShow/Home?AfficheID=882edf54-ac1b-4ee5-b22c-c3a275425185&amp;IsInner=0&amp;IsHistory=&amp;ModuleID=22</t>
  </si>
  <si>
    <t>具备 公路工程 乙级</t>
  </si>
  <si>
    <t>本项目总监理工程师资格要求：具有交通运输部核发的公路工程监理工程师 （道路和桥梁专业）或人社部核发的监理工程师（公路工程专业）或人社部和交通运输部联合颁发的监理工程师（交通运输工程专业）监理资格；副总监理工程师：具有交通运输部核发的公路工程监理工程师 （道路和桥梁专业）或人社部核发的监理工程师（公路工程专业）或人社部和交通运输部联合颁发的监理工程师（交通运输工程专业）监理资格。投标单位需完成市场主体注册入库。</t>
  </si>
  <si>
    <t>https://ggzy.hzctc.hangzhou.gov.cn/OpenBidRecord/Index?id=BA93AD07-6B38-4EDC-964F-6509467C1E5E&amp;tenderID=9723736f-ac5b-4222-98d8-48760142ba08&amp;ModuleID=486</t>
  </si>
  <si>
    <t>2023/7/5 14:00</t>
  </si>
  <si>
    <t>https://ggzy.hzctc.hangzhou.gov.cn/AfficheShow/Home?AfficheID=a7f2b3c1-f0dc-48f1-bbe8-c69588c2c60f&amp;IsInner=0&amp;IsHistory=0&amp;ModuleID=28</t>
  </si>
  <si>
    <t>A2E5004F-2D84-4C7B-9B79-D8E93CFCF510</t>
  </si>
  <si>
    <t>80F4F0D9-62A9-4EE0-B25C-E3897867E5B2</t>
  </si>
  <si>
    <t>A3301090130507206001211</t>
  </si>
  <si>
    <t>新塘南单元XSCQ2901-05地块公租房建设项目方案设计、初步设计及后续服务</t>
  </si>
  <si>
    <t>https://ggzy.hzctc.hangzhou.gov.cn/AfficheShow/Home?AfficheID=cefd43e6-c086-4879-b861-697ba0243b9a&amp;IsInner=0&amp;IsHistory=&amp;ModuleID=22</t>
  </si>
  <si>
    <t>https://ggzy.hzctc.hangzhou.gov.cn/OpenBidRecord/Index?id=A2E5004F-2D84-4C7B-9B79-D8E93CFCF510&amp;tenderID=80F4F0D9-62A9-4EE0-B25C-E3897867E5B2&amp;ModuleID=486</t>
  </si>
  <si>
    <t>https://ggzy.hzctc.hangzhou.gov.cn/AfficheShow/Home?AfficheID=da564ca8-698b-44d3-b0d1-e6dc47c163cf&amp;IsInner=0&amp;IsHistory=0&amp;ModuleID=28</t>
  </si>
  <si>
    <t>22963A19-E5F0-4FF0-8CD4-8FD599AE3F21</t>
  </si>
  <si>
    <t>D3C8EFE4-A78E-44B6-B46A-915D4CD6D525</t>
  </si>
  <si>
    <t>A3301820190507106001221</t>
  </si>
  <si>
    <t>高铁新区五马洲姜家合区块一期基础设施工程-道路工程（肖塘路、秋家坞路）</t>
  </si>
  <si>
    <t>https://ggzy.hzctc.hangzhou.gov.cn/AfficheShow/Home?AfficheID=6f7f8d85-25a3-4f5e-84c4-6c79b8b5dac5&amp;IsInner=0&amp;IsHistory=&amp;ModuleID=22</t>
  </si>
  <si>
    <t>https://ggzy.hzctc.hangzhou.gov.cn/OpenBidRecord/Index?id=22963A19-E5F0-4FF0-8CD4-8FD599AE3F21&amp;tenderID=D3C8EFE4-A78E-44B6-B46A-915D4CD6D525&amp;ModuleID=486</t>
  </si>
  <si>
    <t>2023/7/5 8:45</t>
  </si>
  <si>
    <t>https://ggzy.hzctc.hangzhou.gov.cn/OpenBidRecord/OpenParamInfo?openRecordListID=22963A19-E5F0-4FF0-8CD4-8FD599AE3F21</t>
  </si>
  <si>
    <t>https://ggzy.hzctc.hangzhou.gov.cn/AfficheShow/Home?AfficheID=e493b959-870e-45d0-81e5-6c8d9eeaaa67&amp;IsInner=0&amp;IsHistory=0&amp;ModuleID=28</t>
  </si>
  <si>
    <t>01B49F2F-A708-4C94-8264-FD0549B756B5</t>
  </si>
  <si>
    <t>2FAD027A-F971-46A2-97A5-CC977C2DE0EE</t>
  </si>
  <si>
    <t>A3301850210507238001221</t>
  </si>
  <si>
    <t>临安区青山湖街道雅观村老矿区块渣土消纳场工程</t>
  </si>
  <si>
    <t>https://ggzy.hzctc.hangzhou.gov.cn/AfficheShow/Home?AfficheID=25d51cb0-7020-46ec-91ed-dbc2529fe67e&amp;IsInner=0&amp;IsHistory=&amp;ModuleID=22</t>
  </si>
  <si>
    <t>https://ggzy.hzctc.hangzhou.gov.cn/OpenBidRecord/Index?id=01B49F2F-A708-4C94-8264-FD0549B756B5&amp;tenderID=2FAD027A-F971-46A2-97A5-CC977C2DE0EE&amp;ModuleID=486</t>
  </si>
  <si>
    <t>2023/7/5 9:00</t>
  </si>
  <si>
    <t>https://ggzy.hzctc.hangzhou.gov.cn/OpenBidRecord/OpenParamInfo?openRecordListID=01B49F2F-A708-4C94-8264-FD0549B756B5</t>
  </si>
  <si>
    <t>https://ggzy.hzctc.hangzhou.gov.cn/AfficheShow/Home?AfficheID=b5e39205-1628-4a8c-b2cb-a6193b235aca&amp;IsInner=0&amp;IsHistory=0&amp;ModuleID=28</t>
  </si>
  <si>
    <t>DD77A753-A14E-4CD4-BC6B-7D32D2CEF687</t>
  </si>
  <si>
    <t>55674da4-ddc3-4a61-b0a0-ffdb486f7f34</t>
  </si>
  <si>
    <t>A3301220150980031001251</t>
  </si>
  <si>
    <t>桐庐城乡供水一体化管网提升改造工程（一期）农饮水部分管网改造项目（合村乡三源村）</t>
  </si>
  <si>
    <t>https://ggzy.hzctc.hangzhou.gov.cn/AfficheShow/Home?AfficheID=53d31d70-749a-45fe-85c4-39667e1a0e18&amp;IsInner=0&amp;IsHistory=&amp;ModuleID=22</t>
  </si>
  <si>
    <t>https://ggzy.hzctc.hangzhou.gov.cn/OpenBidRecord/Index?id=DD77A753-A14E-4CD4-BC6B-7D32D2CEF687&amp;tenderID=55674da4-ddc3-4a61-b0a0-ffdb486f7f34&amp;ModuleID=486</t>
  </si>
  <si>
    <t>https://ggzy.hzctc.hangzhou.gov.cn/AfficheShow/Home?AfficheID=ed856916-3961-45be-bfb8-2b0cb5aa6605&amp;IsInner=0&amp;IsHistory=0&amp;ModuleID=28</t>
  </si>
  <si>
    <t>7</t>
  </si>
  <si>
    <t>AFFDB021-53FF-4533-9424-BEB630BEF05B</t>
  </si>
  <si>
    <t>73D4A49E-0838-4DF3-8822-4F771AE1B207</t>
  </si>
  <si>
    <t>A3301010060400130001281</t>
  </si>
  <si>
    <t>笕石路（机场路—沪杭甬高速）新建绿化工程</t>
  </si>
  <si>
    <t>https://ggzy.hzctc.hangzhou.gov.cn/AfficheShow/Home?AfficheID=aa8a584d-73fe-4d64-b4b6-f336df08a772&amp;IsInner=0&amp;IsHistory=&amp;ModuleID=22</t>
  </si>
  <si>
    <t>https://ggzy.hzctc.hangzhou.gov.cn/OpenBidRecord/Index?id=AFFDB021-53FF-4533-9424-BEB630BEF05B&amp;tenderID=73D4A49E-0838-4DF3-8822-4F771AE1B207&amp;ModuleID=486</t>
  </si>
  <si>
    <t>https://ggzy.hzctc.hangzhou.gov.cn/AfficheShow/Home?AfficheID=548AE996-4BF1-4004-B390-BD8342FEC897&amp;IsInner=0&amp;IsHistory=0&amp;ModuleID=28</t>
  </si>
  <si>
    <t>DF7CB228-9CB6-4660-B3D0-ADDC8E774555</t>
  </si>
  <si>
    <t>06EB3B24-5AA4-4B2A-B532-099686B7493C</t>
  </si>
  <si>
    <t>A3301300180507287001221</t>
  </si>
  <si>
    <t>新围村农村生活污水处理设施提升改造</t>
  </si>
  <si>
    <t>https://ggzy.hzctc.hangzhou.gov.cn/AfficheShow/Home?AfficheID=6875ce5b-cb73-4587-8375-2240c440aaf2&amp;IsInner=0&amp;IsHistory=&amp;ModuleID=22</t>
  </si>
  <si>
    <t>https://ggzy.hzctc.hangzhou.gov.cn/OpenBidRecord/Index?id=DF7CB228-9CB6-4660-B3D0-ADDC8E774555&amp;tenderID=06EB3B24-5AA4-4B2A-B532-099686B7493C&amp;ModuleID=486</t>
  </si>
  <si>
    <t>2023/7/5 9:30</t>
  </si>
  <si>
    <t>https://ggzy.hzctc.hangzhou.gov.cn/OpenBidRecord/OpenParamInfo?openRecordListID=DF7CB228-9CB6-4660-B3D0-ADDC8E774555</t>
  </si>
  <si>
    <t>https://ggzy.hzctc.hangzhou.gov.cn/AfficheShow/Home?AfficheID=32da62b3-bd63-4d25-8cce-acca5d57157b&amp;IsInner=0&amp;IsHistory=0&amp;ModuleID=28</t>
  </si>
  <si>
    <t>CBE66A85-CA55-4563-AE87-2AE616C1BF97</t>
  </si>
  <si>
    <t>49B9D2CD-3C28-410E-8926-0F6743A85311</t>
  </si>
  <si>
    <t>A3301300180507224001221</t>
  </si>
  <si>
    <t>义蓬街道后埠头村农村生活污水处理设施提升改造工程</t>
  </si>
  <si>
    <t>https://ggzy.hzctc.hangzhou.gov.cn/AfficheShow/Home?AfficheID=b68c9e24-d1f4-4274-9ac6-c67cf5676234&amp;IsInner=0&amp;IsHistory=&amp;ModuleID=22</t>
  </si>
  <si>
    <t>https://ggzy.hzctc.hangzhou.gov.cn/OpenBidRecord/Index?id=CBE66A85-CA55-4563-AE87-2AE616C1BF97&amp;tenderID=49B9D2CD-3C28-410E-8926-0F6743A85311&amp;ModuleID=486</t>
  </si>
  <si>
    <t>https://ggzy.hzctc.hangzhou.gov.cn/OpenBidRecord/OpenParamInfo?openRecordListID=CBE66A85-CA55-4563-AE87-2AE616C1BF97</t>
  </si>
  <si>
    <t>https://ggzy.hzctc.hangzhou.gov.cn/AfficheShow/Home?AfficheID=217c3310-effd-4f04-9cdc-df1760b95cb6&amp;IsInner=0&amp;IsHistory=0&amp;ModuleID=28</t>
  </si>
  <si>
    <t>78B21441-6F18-454E-80F5-000DEF6D498C</t>
  </si>
  <si>
    <t>5588B223-EC78-4ACE-96E1-F9C68777D048</t>
  </si>
  <si>
    <t>A3301100140506078001291</t>
  </si>
  <si>
    <t>仓前街道机场快线（地铁）安置房项目电梯安装工程</t>
  </si>
  <si>
    <t>https://ggzy.hzctc.hangzhou.gov.cn/OpenBidRecord/Index?id=78B21441-6F18-454E-80F5-000DEF6D498C&amp;tenderID=5588B223-EC78-4ACE-96E1-F9C68777D048&amp;ModuleID=486</t>
  </si>
  <si>
    <t>https://ggzy.hzctc.hangzhou.gov.cn/AfficheShow/Home?AfficheID=97641a66-b5fe-41a8-81fb-814ec7687bb6&amp;IsInner=0&amp;IsHistory=0&amp;ModuleID=28</t>
  </si>
  <si>
    <t>AB338A11-F619-4BAE-B733-020EEC5AD16E</t>
  </si>
  <si>
    <t>62E63F67-469D-4B1E-88C7-165F17DE4B82</t>
  </si>
  <si>
    <t>A3301300180507185001211</t>
  </si>
  <si>
    <t>青聚中心项目设计</t>
  </si>
  <si>
    <t>https://ggzy.hzctc.hangzhou.gov.cn/AfficheShow/Home?AfficheID=5ae8394a-05d0-4eda-9a03-22f42d10abd8&amp;IsInner=0&amp;IsHistory=&amp;ModuleID=22</t>
  </si>
  <si>
    <t>https://ggzy.hzctc.hangzhou.gov.cn/OpenBidRecord/Index?id=AB338A11-F619-4BAE-B733-020EEC5AD16E&amp;tenderID=62E63F67-469D-4B1E-88C7-165F17DE4B82&amp;ModuleID=486</t>
  </si>
  <si>
    <t>https://ggzy.hzctc.hangzhou.gov.cn/AfficheShow/Home?AfficheID=c1359c63-de67-4f72-a319-5f964ce6af13&amp;IsInner=0&amp;IsHistory=0&amp;ModuleID=28</t>
  </si>
  <si>
    <t>E1870F39-9F4C-4D80-AAA1-C161F3DBD907</t>
  </si>
  <si>
    <t>9F8C5B08-E5ED-4B7C-9912-D34B00DF81D3</t>
  </si>
  <si>
    <t>A3301131280507113001211</t>
  </si>
  <si>
    <t>临平星桥天元产业园六号地块项目方案及初步设计</t>
  </si>
  <si>
    <t>https://ggzy.hzctc.hangzhou.gov.cn/AfficheShow/Home?AfficheID=4cfc9a8b-5615-4c7e-9f75-8c32f0fdd6ab&amp;IsInner=0&amp;IsHistory=&amp;ModuleID=22</t>
  </si>
  <si>
    <t>https://ggzy.hzctc.hangzhou.gov.cn/OpenBidRecord/Index?id=E1870F39-9F4C-4D80-AAA1-C161F3DBD907&amp;tenderID=9F8C5B08-E5ED-4B7C-9912-D34B00DF81D3&amp;ModuleID=486</t>
  </si>
  <si>
    <t>https://ggzy.hzctc.hangzhou.gov.cn/AfficheShow/Home?AfficheID=67b434fd-d820-43b4-b910-89544fa2643d&amp;IsInner=0&amp;IsHistory=0&amp;ModuleID=28</t>
  </si>
  <si>
    <t>02289464-D56B-4743-83FA-ADF9EA6F821B</t>
  </si>
  <si>
    <t>cec14f5c-2be9-4da4-8c0d-3a4e6735fd62</t>
  </si>
  <si>
    <t>A3301110200280016001231</t>
  </si>
  <si>
    <t>富阳区2022年方菖线月台段边坡整治工程</t>
  </si>
  <si>
    <t>https://ggzy.hzctc.hangzhou.gov.cn/AfficheShow/Home?AfficheID=50d27d94-f052-4faf-b15d-3054ee100564&amp;IsInner=0&amp;IsHistory=&amp;ModuleID=22</t>
  </si>
  <si>
    <t>https://ggzy.hzctc.hangzhou.gov.cn/OpenBidRecord/Index?id=02289464-D56B-4743-83FA-ADF9EA6F821B&amp;tenderID=cec14f5c-2be9-4da4-8c0d-3a4e6735fd62&amp;ModuleID=486</t>
  </si>
  <si>
    <t>2023/7/6 10:00</t>
  </si>
  <si>
    <t>https://ggzy.hzctc.hangzhou.gov.cn/AfficheShow/Home?AfficheID=1f8c1308-23ea-4860-bfc9-b96300adf799&amp;IsInner=0&amp;IsHistory=0&amp;ModuleID=28</t>
  </si>
  <si>
    <t>58EEB41F-DC3B-4444-906F-5978BC631451</t>
  </si>
  <si>
    <t>C955E55C-1AC9-4E68-B35C-84986BC9B3E9</t>
  </si>
  <si>
    <t>A3301131280507074001211</t>
  </si>
  <si>
    <t>杭政储出【2022】102号地块商业商务文体设施用房（B9地块）项目（EPC）工程总承包</t>
  </si>
  <si>
    <t>https://ggzy.hzctc.hangzhou.gov.cn/AfficheShow/Home?AfficheID=d1959b24-5dbc-4cba-a915-5afe1f0e5228&amp;IsInner=0&amp;IsHistory=&amp;ModuleID=22</t>
  </si>
  <si>
    <t>同时具备 设计专业类 建筑行业 建筑工程 甲级、施工总承包企业建筑工程(新) 一级 或者同时具备 设计专业类 建筑行业 甲级、施工总承包企业建筑工程(新) 一级 或者同时具备 设计综合类 甲级、施工总承包企业建筑工程(新) 一级</t>
  </si>
  <si>
    <t>https://ggzy.hzctc.hangzhou.gov.cn/OpenBidRecord/Index?id=58EEB41F-DC3B-4444-906F-5978BC631451&amp;tenderID=C955E55C-1AC9-4E68-B35C-84986BC9B3E9&amp;ModuleID=486</t>
  </si>
  <si>
    <t>2023/7/6 13:30</t>
  </si>
  <si>
    <t>https://ggzy.hzctc.hangzhou.gov.cn/AfficheShow/Home?AfficheID=45fa51c9-47f1-43c4-a3c4-d53c2f79dccf&amp;IsInner=0&amp;IsHistory=0&amp;ModuleID=28</t>
  </si>
  <si>
    <t>E857C5E5-84E9-4D89-A700-30585728A114</t>
  </si>
  <si>
    <t>0effb8a6-5b63-4f4a-9d15-39a0bee628d5</t>
  </si>
  <si>
    <t>A3301820190280026001231</t>
  </si>
  <si>
    <t>2023年高品质“四好农村路”乡、村道建设工程李家镇2023年“四好农村路”综合新改建项目（新改建、提升改造及大中修）</t>
  </si>
  <si>
    <t>https://ggzy.hzctc.hangzhou.gov.cn/AfficheShow/Home?AfficheID=9dc0bcde-9724-421f-ad3c-c10a17eb380c&amp;IsInner=0&amp;IsHistory=&amp;ModuleID=22</t>
  </si>
  <si>
    <t>https://ggzy.hzctc.hangzhou.gov.cn/OpenBidRecord/Index?id=E857C5E5-84E9-4D89-A700-30585728A114&amp;tenderID=0effb8a6-5b63-4f4a-9d15-39a0bee628d5&amp;ModuleID=486</t>
  </si>
  <si>
    <t>2023/7/6 14:00</t>
  </si>
  <si>
    <t>https://ggzy.hzctc.hangzhou.gov.cn/AfficheShow/Home?AfficheID=f18d7353-f1bf-4070-bbe2-33307a1c5f0b&amp;IsInner=0&amp;IsHistory=0&amp;ModuleID=28</t>
  </si>
  <si>
    <t>E71E7F02-88DB-4EC6-A49E-D69E8CD252C1</t>
  </si>
  <si>
    <t>18E790E3-637B-4C72-9BA5-03EF3FD1C75C</t>
  </si>
  <si>
    <t>A3301270160507237001211</t>
  </si>
  <si>
    <t>淳安县2022年度枫树岭镇源塘村未来乡村建设项目-智蜂大楼工程</t>
  </si>
  <si>
    <t>https://ggzy.hzctc.hangzhou.gov.cn/AfficheShow/Home?AfficheID=a77a8c86-7824-4069-8a63-623b2790890f&amp;IsInner=0&amp;IsHistory=&amp;ModuleID=22</t>
  </si>
  <si>
    <t>https://ggzy.hzctc.hangzhou.gov.cn/OpenBidRecord/Index?id=E71E7F02-88DB-4EC6-A49E-D69E8CD252C1&amp;tenderID=18E790E3-637B-4C72-9BA5-03EF3FD1C75C&amp;ModuleID=486</t>
  </si>
  <si>
    <t>2023/7/6 8:45</t>
  </si>
  <si>
    <t>https://ggzy.hzctc.hangzhou.gov.cn/OpenBidRecord/OpenParamInfo?openRecordListID=E71E7F02-88DB-4EC6-A49E-D69E8CD252C1</t>
  </si>
  <si>
    <t>https://ggzy.hzctc.hangzhou.gov.cn/AfficheShow/Home?AfficheID=db6225cb-f4a5-44dc-90c0-48bc93cdc155&amp;IsInner=0&amp;IsHistory=0&amp;ModuleID=28</t>
  </si>
  <si>
    <t>F23A3575-9CF4-4DC7-A894-B37D3B28A770</t>
  </si>
  <si>
    <t>A536C860-1560-4C63-BB3D-3951CC41CCF8</t>
  </si>
  <si>
    <t>A3301090130506928001211</t>
  </si>
  <si>
    <t>义桥镇罗峰新村老旧小区综合改造提升工程</t>
  </si>
  <si>
    <t>https://ggzy.hzctc.hangzhou.gov.cn/AfficheShow/Home?AfficheID=66fde141-9905-44eb-95ab-223e917a7f0f&amp;IsInner=0&amp;IsHistory=&amp;ModuleID=22</t>
  </si>
  <si>
    <t>https://ggzy.hzctc.hangzhou.gov.cn/OpenBidRecord/Index?id=F23A3575-9CF4-4DC7-A894-B37D3B28A770&amp;tenderID=A536C860-1560-4C63-BB3D-3951CC41CCF8&amp;ModuleID=486</t>
  </si>
  <si>
    <t>https://ggzy.hzctc.hangzhou.gov.cn/OpenBidRecord/OpenParamInfo?openRecordListID=F23A3575-9CF4-4DC7-A894-B37D3B28A770</t>
  </si>
  <si>
    <t>https://ggzy.hzctc.hangzhou.gov.cn/AfficheShow/Home?AfficheID=c331c520-422a-4087-bd21-4ee4400093fd&amp;IsInner=0&amp;IsHistory=0&amp;ModuleID=28</t>
  </si>
  <si>
    <t>5580FEDE-5752-4FE4-9529-6381C3208015</t>
  </si>
  <si>
    <t>f0b865a0-6548-4403-9e3a-3e7f17352a34</t>
  </si>
  <si>
    <t>A3301270160980061001251</t>
  </si>
  <si>
    <t>淳安县桐溪流域综合治理工程补充设计（一标段）</t>
  </si>
  <si>
    <t>https://ggzy.hzctc.hangzhou.gov.cn/AfficheShow/Home?AfficheID=f1adbd7b-7434-45a7-bb71-1301316ec7c5&amp;IsInner=0&amp;IsHistory=&amp;ModuleID=22</t>
  </si>
  <si>
    <t>https://ggzy.hzctc.hangzhou.gov.cn/OpenBidRecord/Index?id=5580FEDE-5752-4FE4-9529-6381C3208015&amp;tenderID=f0b865a0-6548-4403-9e3a-3e7f17352a34&amp;ModuleID=486</t>
  </si>
  <si>
    <t>https://ggzy.hzctc.hangzhou.gov.cn/AfficheShow/Home?AfficheID=381c7af6-a66e-49f9-8037-c4fa742f76c7&amp;IsInner=0&amp;IsHistory=0&amp;ModuleID=28</t>
  </si>
  <si>
    <t>B23FAF39-6092-4117-A53E-160406909F75</t>
  </si>
  <si>
    <t>E5BED0CA-E31C-4CAE-A468-FEA3A976E540</t>
  </si>
  <si>
    <t>A3301010060507143001221</t>
  </si>
  <si>
    <t>2023年城市供水管网改造及新建工程-下沙3#路（2号路－12号路）DN300给水管道改造工程</t>
  </si>
  <si>
    <t>https://ggzy.hzctc.hangzhou.gov.cn/AfficheShow/Home?AfficheID=bfc0c401-9dd3-4b37-95d1-5b5c03599f43&amp;IsInner=0&amp;IsHistory=&amp;ModuleID=22</t>
  </si>
  <si>
    <t>https://ggzy.hzctc.hangzhou.gov.cn/OpenBidRecord/Index?id=B23FAF39-6092-4117-A53E-160406909F75&amp;tenderID=E5BED0CA-E31C-4CAE-A468-FEA3A976E540&amp;ModuleID=486</t>
  </si>
  <si>
    <t>2023/7/6 9:00</t>
  </si>
  <si>
    <t>https://ggzy.hzctc.hangzhou.gov.cn/OpenBidRecord/OpenParamInfo?openRecordListID=B23FAF39-6092-4117-A53E-160406909F75</t>
  </si>
  <si>
    <t>https://ggzy.hzctc.hangzhou.gov.cn/AfficheShow/Home?AfficheID=6b71c5d3-17b3-4854-b5fc-e49c72957f4a&amp;IsInner=0&amp;IsHistory=0&amp;ModuleID=28</t>
  </si>
  <si>
    <t>0C9C1721-9A93-41F1-8923-6DD7BB5CCD75</t>
  </si>
  <si>
    <t>CB93803E-DF20-4FE2-9CB6-7F863154B860</t>
  </si>
  <si>
    <t>A3301090130507215001211</t>
  </si>
  <si>
    <t>2023年度（瓜沥）老旧小区综合改造提升项目</t>
  </si>
  <si>
    <t>https://ggzy.hzctc.hangzhou.gov.cn/AfficheShow/Home?AfficheID=05dd63f2-4dea-4efe-b452-0cb5cbbdb129&amp;IsInner=0&amp;IsHistory=&amp;ModuleID=22</t>
  </si>
  <si>
    <t>https://ggzy.hzctc.hangzhou.gov.cn/OpenBidRecord/Index?id=0C9C1721-9A93-41F1-8923-6DD7BB5CCD75&amp;tenderID=CB93803E-DF20-4FE2-9CB6-7F863154B860&amp;ModuleID=486</t>
  </si>
  <si>
    <t>https://ggzy.hzctc.hangzhou.gov.cn/OpenBidRecord/OpenParamInfo?openRecordListID=0C9C1721-9A93-41F1-8923-6DD7BB5CCD75</t>
  </si>
  <si>
    <t>https://ggzy.hzctc.hangzhou.gov.cn/AfficheShow/Home?AfficheID=1c3cb2bc-a8e5-4223-b434-837b7136777e&amp;IsInner=0&amp;IsHistory=0&amp;ModuleID=28</t>
  </si>
  <si>
    <t>32741A8A-8DE1-4869-A6B1-8DB2B298199B</t>
  </si>
  <si>
    <t>10da98dd-c4b6-4152-9c3b-7e5e4d84da48</t>
  </si>
  <si>
    <t>A3301010060980009001251</t>
  </si>
  <si>
    <t>杭州市青山水库分洪通道工程前期研究服务标</t>
  </si>
  <si>
    <t>https://ggzy.hzctc.hangzhou.gov.cn/AfficheShow/Home?AfficheID=57ce032a-f9e5-4ca9-b3fc-b204cdb14c9b&amp;IsInner=0&amp;IsHistory=&amp;ModuleID=22</t>
  </si>
  <si>
    <t>https://ggzy.hzctc.hangzhou.gov.cn/OpenBidRecord/Index?id=32741A8A-8DE1-4869-A6B1-8DB2B298199B&amp;tenderID=10da98dd-c4b6-4152-9c3b-7e5e4d84da48&amp;ModuleID=486</t>
  </si>
  <si>
    <t>2023/7/6 9:30</t>
  </si>
  <si>
    <t>https://ggzy.hzctc.hangzhou.gov.cn/AfficheShow/Home?AfficheID=45c4830e-57fc-4955-a4d0-42205f762145&amp;IsInner=0&amp;IsHistory=0&amp;ModuleID=28</t>
  </si>
  <si>
    <t>BE14AA68-BE3F-4B5F-8F4B-72146DD41E5F</t>
  </si>
  <si>
    <t>C7C870C3-055E-401B-A5D6-F5836AAA9024</t>
  </si>
  <si>
    <t>A3301300180507127001211</t>
  </si>
  <si>
    <t>杭钱塘工出[2023]6号地块工业厂房（标准厂房）工程EPC工程总承包</t>
  </si>
  <si>
    <t>https://ggzy.hzctc.hangzhou.gov.cn/AfficheShow/Home?AfficheID=b65a69db-ed51-4b5f-a5bc-cd44daf93b39&amp;IsInner=0&amp;IsHistory=&amp;ModuleID=22</t>
  </si>
  <si>
    <t>同时具备 施工总承包企业建筑工程(新) 一级、设计专业类 建筑行业 建筑工程 甲级 或者同时具备 设计专业类 建筑行业 甲级、施工总承包企业建筑工程(新) 一级 或者同时具备 设计综合类 甲级、施工总承包企业建筑工程(新) 一级</t>
  </si>
  <si>
    <t>https://ggzy.hzctc.hangzhou.gov.cn/OpenBidRecord/Index?id=BE14AA68-BE3F-4B5F-8F4B-72146DD41E5F&amp;tenderID=C7C870C3-055E-401B-A5D6-F5836AAA9024&amp;ModuleID=486</t>
  </si>
  <si>
    <t>2023/7/7 14:00</t>
  </si>
  <si>
    <t>https://ggzy.hzctc.hangzhou.gov.cn/OpenBidRecord/OpenParamInfo?openRecordListID=BE14AA68-BE3F-4B5F-8F4B-72146DD41E5F</t>
  </si>
  <si>
    <t>https://ggzy.hzctc.hangzhou.gov.cn/AfficheShow/Home?AfficheID=d2954d2f-e315-44d3-a840-7fc3060ed2d6&amp;IsInner=0&amp;IsHistory=0&amp;ModuleID=28</t>
  </si>
  <si>
    <t>6A6904EA-AE08-48EF-9D39-92FF415C000F</t>
  </si>
  <si>
    <t>480E01FA-8B84-4321-9972-4B36BD1C4ACB</t>
  </si>
  <si>
    <t>A3301300180506912001211</t>
  </si>
  <si>
    <t>临江产业邻里中心项目全过程工程咨询</t>
  </si>
  <si>
    <t>https://ggzy.hzctc.hangzhou.gov.cn/AfficheShow/Home?AfficheID=a328e1a7-76d3-4ba7-b83e-e64eafce2931&amp;IsInner=0&amp;IsHistory=&amp;ModuleID=22</t>
  </si>
  <si>
    <t>造价咨询：具有包含工程造价咨询（含同类描述）经营范围的有效营业执照。</t>
  </si>
  <si>
    <t>https://ggzy.hzctc.hangzhou.gov.cn/OpenBidRecord/Index?id=6A6904EA-AE08-48EF-9D39-92FF415C000F&amp;tenderID=480E01FA-8B84-4321-9972-4B36BD1C4ACB&amp;ModuleID=486</t>
  </si>
  <si>
    <t>https://ggzy.hzctc.hangzhou.gov.cn/AfficheShow/Home?AfficheID=b3162ff9-f0d5-4a32-922a-a8da297b2586&amp;IsInner=0&amp;IsHistory=0&amp;ModuleID=28</t>
  </si>
  <si>
    <t>52256E7E-2E2F-43EA-BD98-A00F68A6B97B</t>
  </si>
  <si>
    <t>7ba0a4cf-3d03-4c78-b5f5-81621bfce6f7</t>
  </si>
  <si>
    <t>A3301220150280043001231</t>
  </si>
  <si>
    <t>天子山乡村田园共富体配套提升工程—江南镇中心大道提升项目</t>
  </si>
  <si>
    <t>https://ggzy.hzctc.hangzhou.gov.cn/AfficheShow/Home?AfficheID=32527107-eecf-4dd3-8150-ddc9e8f360a3&amp;IsInner=0&amp;IsHistory=&amp;ModuleID=22</t>
  </si>
  <si>
    <t>https://ggzy.hzctc.hangzhou.gov.cn/OpenBidRecord/Index?id=52256E7E-2E2F-43EA-BD98-A00F68A6B97B&amp;tenderID=7ba0a4cf-3d03-4c78-b5f5-81621bfce6f7&amp;ModuleID=486</t>
  </si>
  <si>
    <t>2023/7/7 16:00</t>
  </si>
  <si>
    <t>https://ggzy.hzctc.hangzhou.gov.cn/AfficheShow/Home?AfficheID=67a84f56-bcdf-40a0-9283-062fbed97969&amp;IsInner=0&amp;IsHistory=0&amp;ModuleID=28</t>
  </si>
  <si>
    <t>B98E0BE1-06C4-4B21-A7A6-2D01682A4FAA</t>
  </si>
  <si>
    <t>6ba6cdb8-0279-49a7-b5d8-395195dc36eb</t>
  </si>
  <si>
    <t>A3301820190980015001251</t>
  </si>
  <si>
    <t>建德市“三江”治理提升工程（新安江段、兰江段）施工阶段全过程造价咨询服务项目</t>
  </si>
  <si>
    <t>https://ggzy.hzctc.hangzhou.gov.cn/AfficheShow/Home?AfficheID=7809a07c-3a1f-4bb6-adcd-fb24228e170f&amp;IsInner=0&amp;IsHistory=&amp;ModuleID=22</t>
  </si>
  <si>
    <t>https://ggzy.hzctc.hangzhou.gov.cn/OpenBidRecord/Index?id=B98E0BE1-06C4-4B21-A7A6-2D01682A4FAA&amp;tenderID=6ba6cdb8-0279-49a7-b5d8-395195dc36eb&amp;ModuleID=486</t>
  </si>
  <si>
    <t>2023/7/7 8:45</t>
  </si>
  <si>
    <t>https://ggzy.hzctc.hangzhou.gov.cn/AfficheShow/Home?AfficheID=4e899091-ca21-4e66-9a15-3ce3225d154e&amp;IsInner=0&amp;IsHistory=0&amp;ModuleID=28</t>
  </si>
  <si>
    <t>6CA47735-7B33-40E9-B286-2436C23A0181</t>
  </si>
  <si>
    <t>29b68456-5a73-43d6-9e71-e99e71297157</t>
  </si>
  <si>
    <t>A3301090130280015001231</t>
  </si>
  <si>
    <t>义大路改造工程（二期）、义桥泵站-临浦泵站DN1200污水连接管项目工程（K1+800-K3+900）</t>
  </si>
  <si>
    <t>https://ggzy.hzctc.hangzhou.gov.cn/AfficheShow/Home?AfficheID=b6234ea8-f536-45a2-8ded-7666bc63170b&amp;IsInner=0&amp;IsHistory=&amp;ModuleID=22</t>
  </si>
  <si>
    <t>同时具备 施工总承包企业公路工程(新) 三级、施工总承包企业市政公用工程(新) 三级</t>
  </si>
  <si>
    <t>具备 公路 一级</t>
  </si>
  <si>
    <t>https://ggzy.hzctc.hangzhou.gov.cn/OpenBidRecord/Index?id=6CA47735-7B33-40E9-B286-2436C23A0181&amp;tenderID=29b68456-5a73-43d6-9e71-e99e71297157&amp;ModuleID=486</t>
  </si>
  <si>
    <t>2023/7/7 9:00</t>
  </si>
  <si>
    <t>https://ggzy.hzctc.hangzhou.gov.cn/AfficheShow/Home?AfficheID=2bd5d367-7e5d-439c-8341-6d2471f4b1a3&amp;IsInner=0&amp;IsHistory=0&amp;ModuleID=28</t>
  </si>
  <si>
    <t>B3DBB96D-4962-42FA-AD03-46FB9A6DFD81</t>
  </si>
  <si>
    <t>FFB14697-5756-49C4-A567-3427F825987C</t>
  </si>
  <si>
    <t>A3301090130506977001211</t>
  </si>
  <si>
    <t>2023年度（新塘）老旧小区综合改造提升-汇宇花园一期EPC工程总承包项目</t>
  </si>
  <si>
    <t>https://ggzy.hzctc.hangzhou.gov.cn/AfficheShow/Home?AfficheID=241ce629-104e-4ca6-9801-f40c6e5ef517&amp;IsInner=0&amp;IsHistory=&amp;ModuleID=22</t>
  </si>
  <si>
    <t>同时具备 施工总承包企业建筑工程(新) 二级、设计专业类 建筑行业 甲级 或者同时具备 施工总承包企业建筑工程(新) 二级、设计专业类 建筑行业 建筑工程 甲级 或者同时具备 设计综合类 甲级、施工总承包企业建筑工程(新) 二级</t>
  </si>
  <si>
    <t>https://ggzy.hzctc.hangzhou.gov.cn/OpenBidRecord/Index?id=B3DBB96D-4962-42FA-AD03-46FB9A6DFD81&amp;tenderID=FFB14697-5756-49C4-A567-3427F825987C&amp;ModuleID=486</t>
  </si>
  <si>
    <t>2023/7/7 9:30</t>
  </si>
  <si>
    <t>https://ggzy.hzctc.hangzhou.gov.cn/AfficheShow/Home?AfficheID=18303a97-efb7-4702-bb09-dd1e1dd1207e&amp;IsInner=0&amp;IsHistory=0&amp;ModuleID=28</t>
  </si>
  <si>
    <t>6F523BF3-F143-416F-8454-38B8BEE578EC</t>
  </si>
  <si>
    <t>4852A771-DAF3-4D6F-A45E-4F6E46A7250D</t>
  </si>
  <si>
    <t>A3301100140400025001281</t>
  </si>
  <si>
    <t>良渚街道未来乡村示范带建设项目（二期）</t>
  </si>
  <si>
    <t>https://ggzy.hzctc.hangzhou.gov.cn/AfficheShow/Home?AfficheID=5265f69c-cc41-4c3e-a19c-5a00a427265e&amp;IsInner=0&amp;IsHistory=&amp;ModuleID=22</t>
  </si>
  <si>
    <t>https://ggzy.hzctc.hangzhou.gov.cn/OpenBidRecord/Index?id=6F523BF3-F143-416F-8454-38B8BEE578EC&amp;tenderID=4852A771-DAF3-4D6F-A45E-4F6E46A7250D&amp;ModuleID=486</t>
  </si>
  <si>
    <t>https://ggzy.hzctc.hangzhou.gov.cn/AfficheShow/Home?AfficheID=319FA8EB-F470-4195-B3C4-6C01C474EAB5&amp;IsInner=0&amp;IsHistory=0&amp;ModuleID=28</t>
  </si>
  <si>
    <t>A0497357-A5ED-41D5-B830-3B5B792B9D73</t>
  </si>
  <si>
    <t>D07311FD-4F10-46DA-9F02-ED529D3887C9</t>
  </si>
  <si>
    <t>A3301131280507170001211</t>
  </si>
  <si>
    <t>星桥街道四家经合社地块XY2022-008地块至011地块（LP0804-17-02 至 05 地块）项目设计</t>
  </si>
  <si>
    <t>https://ggzy.hzctc.hangzhou.gov.cn/AfficheShow/Home?AfficheID=23df030d-49d5-4484-89a4-17333cb3247e&amp;IsInner=0&amp;IsHistory=&amp;ModuleID=22</t>
  </si>
  <si>
    <t>具备 设计综合类 或者具备 设计专业类 建筑行业 甲级 或者具备 设计专业类 建筑行业 建筑工程 甲级</t>
  </si>
  <si>
    <t>本次设计范围包括为本项目的方案设计及初步设计【包括但不限于建筑、结构、给排水、消防、强弱电、暖通、人防、室外附属配套（含景观绿化及铺装、室外道路及广场、雨污水、消防、监控安保、围墙等）、室外综合管线等专业】、概算等设计工作以及项目报批过程中的设计配合、施工过程中的需设计配合的工作。</t>
  </si>
  <si>
    <t>https://ggzy.hzctc.hangzhou.gov.cn/OpenBidRecord/Index?id=A0497357-A5ED-41D5-B830-3B5B792B9D73&amp;tenderID=D07311FD-4F10-46DA-9F02-ED529D3887C9&amp;ModuleID=486</t>
  </si>
  <si>
    <t>https://ggzy.hzctc.hangzhou.gov.cn/AfficheShow/Home?AfficheID=52aab039-ed31-49c3-b023-ea8d65777178&amp;IsInner=0&amp;IsHistory=0&amp;ModuleID=28</t>
  </si>
  <si>
    <t>F441CA0D-80E9-4A4E-9E1B-171EECC6D949</t>
  </si>
  <si>
    <t>31978891-13c3-40f8-a2f9-b8295b61aa39</t>
  </si>
  <si>
    <t>A3301820190980014001251</t>
  </si>
  <si>
    <t>建德市“三江”治理提升工程（新安江段、兰江段）第三方检测服务项目</t>
  </si>
  <si>
    <t>https://ggzy.hzctc.hangzhou.gov.cn/AfficheShow/Home?AfficheID=f15e3a2f-3d9a-4261-ab56-24685c131bc5&amp;IsInner=0&amp;IsHistory=&amp;ModuleID=22</t>
  </si>
  <si>
    <t>https://ggzy.hzctc.hangzhou.gov.cn/OpenBidRecord/Index?id=F441CA0D-80E9-4A4E-9E1B-171EECC6D949&amp;tenderID=31978891-13c3-40f8-a2f9-b8295b61aa39&amp;ModuleID=486</t>
  </si>
  <si>
    <t>https://ggzy.hzctc.hangzhou.gov.cn/AfficheShow/Home?AfficheID=a7493015-7a0a-432c-9227-9f898577184a&amp;IsInner=0&amp;IsHistory=0&amp;ModuleID=28</t>
  </si>
  <si>
    <t>05A3B93B-AEE7-43BA-8BA1-3755AFEC900F</t>
  </si>
  <si>
    <t>9D2E3D46-7E6B-4392-A910-078C1AF8A747</t>
  </si>
  <si>
    <t>A3301060110507369001111</t>
  </si>
  <si>
    <t>府苑新村未来社区（老旧小区）提升改造工程</t>
  </si>
  <si>
    <t>https://ggzy.hzctc.hangzhou.gov.cn/AfficheShow/Home?AfficheID=fe17f1ce-b221-4e3c-86ea-ca7860e7aef3&amp;IsInner=0&amp;IsHistory=&amp;ModuleID=22</t>
  </si>
  <si>
    <t>具备 施工总承包企业建筑工程(新) 一级</t>
  </si>
  <si>
    <t>https://ggzy.hzctc.hangzhou.gov.cn/OpenBidRecord/Index?id=05A3B93B-AEE7-43BA-8BA1-3755AFEC900F&amp;tenderID=9D2E3D46-7E6B-4392-A910-078C1AF8A747&amp;ModuleID=486</t>
  </si>
  <si>
    <t>2023/8/1 12:30</t>
  </si>
  <si>
    <t>https://ggzy.hzctc.hangzhou.gov.cn/AfficheShow/Home?AfficheID=2319c7eb-5823-4b1a-8ef7-a8d78e0bdd1c&amp;IsInner=0&amp;IsHistory=0&amp;ModuleID=28</t>
  </si>
  <si>
    <t>8A92DE78-8B15-4F21-8970-9F7602EAFCBE</t>
  </si>
  <si>
    <t>584D49E0-E87E-49EF-977E-B9544C3B594F</t>
  </si>
  <si>
    <t>A3301820190507579001211</t>
  </si>
  <si>
    <t>乾潭第一小学迁建工程监理</t>
  </si>
  <si>
    <t>https://ggzy.hzctc.hangzhou.gov.cn/AfficheShow/Home?AfficheID=89d775a1-dcf9-48d7-b1af-d79cf8c17f72&amp;IsInner=0&amp;IsHistory=&amp;ModuleID=22</t>
  </si>
  <si>
    <t>拟派总监理工程师具有注册在投标人单位的房屋建筑工程国家注册监理工程师执业资格</t>
  </si>
  <si>
    <t>https://ggzy.hzctc.hangzhou.gov.cn/OpenBidRecord/Index?id=8A92DE78-8B15-4F21-8970-9F7602EAFCBE&amp;tenderID=584D49E0-E87E-49EF-977E-B9544C3B594F&amp;ModuleID=486</t>
  </si>
  <si>
    <t>2023/8/1 8:45</t>
  </si>
  <si>
    <t>https://ggzy.hzctc.hangzhou.gov.cn/OpenBidRecord/OpenParamInfo?openRecordListID=8A92DE78-8B15-4F21-8970-9F7602EAFCBE</t>
  </si>
  <si>
    <t>https://ggzy.hzctc.hangzhou.gov.cn/AfficheShow/Home?AfficheID=b0661853-8adf-4cbd-b662-3f5583be78f9&amp;IsInner=0&amp;IsHistory=0&amp;ModuleID=28</t>
  </si>
  <si>
    <t>43D12AA9-0F03-4C84-B481-17640740FC36</t>
  </si>
  <si>
    <t>B342A456-BAFF-403E-BB93-8F3BB32B2EE4</t>
  </si>
  <si>
    <t>A3301090130507407001221</t>
  </si>
  <si>
    <t>萧山党湾未来交通小镇项目基础设施配套一期工程-民心路（梅林大道-亚都路）</t>
  </si>
  <si>
    <t>https://ggzy.hzctc.hangzhou.gov.cn/AfficheShow/Home?AfficheID=d523c572-256a-46c8-8298-359917ee83f2&amp;IsInner=0&amp;IsHistory=&amp;ModuleID=22</t>
  </si>
  <si>
    <t>https://ggzy.hzctc.hangzhou.gov.cn/OpenBidRecord/Index?id=43D12AA9-0F03-4C84-B481-17640740FC36&amp;tenderID=B342A456-BAFF-403E-BB93-8F3BB32B2EE4&amp;ModuleID=486</t>
  </si>
  <si>
    <t>https://ggzy.hzctc.hangzhou.gov.cn/OpenBidRecord/OpenParamInfo?openRecordListID=43D12AA9-0F03-4C84-B481-17640740FC36</t>
  </si>
  <si>
    <t>https://ggzy.hzctc.hangzhou.gov.cn/AfficheShow/Home?AfficheID=35b9740e-f1a0-4b6e-bafe-e2e4d7cc7cf5&amp;IsInner=0&amp;IsHistory=0&amp;ModuleID=28</t>
  </si>
  <si>
    <t>E273863E-80FB-4D74-8DED-E04DB7A07A9E</t>
  </si>
  <si>
    <t>DDDC7B6F-3F31-4E27-B2A2-71093B96B511</t>
  </si>
  <si>
    <t>A3301090130507527001221</t>
  </si>
  <si>
    <t>杭州萧山国际机场3号路隧道工程监理</t>
  </si>
  <si>
    <t>https://ggzy.hzctc.hangzhou.gov.cn/AfficheShow/Home?AfficheID=4da1ba6a-8e0e-403b-a59a-e490f133251f&amp;IsInner=0&amp;IsHistory=&amp;ModuleID=22</t>
  </si>
  <si>
    <t>https://ggzy.hzctc.hangzhou.gov.cn/OpenBidRecord/Index?id=E273863E-80FB-4D74-8DED-E04DB7A07A9E&amp;tenderID=DDDC7B6F-3F31-4E27-B2A2-71093B96B511&amp;ModuleID=486</t>
  </si>
  <si>
    <t>2023/8/1 9:00</t>
  </si>
  <si>
    <t>https://ggzy.hzctc.hangzhou.gov.cn/OpenBidRecord/OpenParamInfo?openRecordListID=E273863E-80FB-4D74-8DED-E04DB7A07A9E</t>
  </si>
  <si>
    <t>https://ggzy.hzctc.hangzhou.gov.cn/AfficheShow/Home?AfficheID=02f03bbe-6af4-45e5-b027-95163a2e4b57&amp;IsInner=0&amp;IsHistory=0&amp;ModuleID=28</t>
  </si>
  <si>
    <t>40FF96BB-7849-4C09-AE52-633D0E911975</t>
  </si>
  <si>
    <t>56CAA689-B86E-47EA-ACE6-28B0CC0B8FD9</t>
  </si>
  <si>
    <t>A3301060110507568001221</t>
  </si>
  <si>
    <t>艺创小镇C区环境提升改造工程（市政部分）</t>
  </si>
  <si>
    <t>https://ggzy.hzctc.hangzhou.gov.cn/AfficheShow/Home?AfficheID=1085de78-0442-4629-8142-0c2a33f715a9&amp;IsInner=0&amp;IsHistory=&amp;ModuleID=22</t>
  </si>
  <si>
    <t>https://ggzy.hzctc.hangzhou.gov.cn/OpenBidRecord/Index?id=40FF96BB-7849-4C09-AE52-633D0E911975&amp;tenderID=56CAA689-B86E-47EA-ACE6-28B0CC0B8FD9&amp;ModuleID=486</t>
  </si>
  <si>
    <t>https://ggzy.hzctc.hangzhou.gov.cn/OpenBidRecord/OpenParamInfo?openRecordListID=40FF96BB-7849-4C09-AE52-633D0E911975</t>
  </si>
  <si>
    <t>https://ggzy.hzctc.hangzhou.gov.cn/AfficheShow/Home?AfficheID=a768fc4f-d428-4843-81ce-20f342c0b1d6&amp;IsInner=0&amp;IsHistory=0&amp;ModuleID=28</t>
  </si>
  <si>
    <t>60882C5D-6E98-41C4-8235-CFA66D9E037F</t>
  </si>
  <si>
    <t>e7b28455-4f8f-46b2-8f66-bd21f9e897b3</t>
  </si>
  <si>
    <t>A3301110200280021001231</t>
  </si>
  <si>
    <t>杭州市富阳区2023年普通国道桥梁维修加固工程</t>
  </si>
  <si>
    <t>https://ggzy.hzctc.hangzhou.gov.cn/AfficheShow/Home?AfficheID=b2ff32e5-2ea5-4b48-837d-539da418e8f6&amp;IsInner=0&amp;IsHistory=&amp;ModuleID=22</t>
  </si>
  <si>
    <t>https://ggzy.hzctc.hangzhou.gov.cn/OpenBidRecord/Index?id=60882C5D-6E98-41C4-8235-CFA66D9E037F&amp;tenderID=e7b28455-4f8f-46b2-8f66-bd21f9e897b3&amp;ModuleID=486</t>
  </si>
  <si>
    <t>https://ggzy.hzctc.hangzhou.gov.cn/AfficheShow/Home?AfficheID=9afeaba7-7bff-489a-a66f-886ee148337a&amp;IsInner=0&amp;IsHistory=0&amp;ModuleID=28</t>
  </si>
  <si>
    <t>96E0DB06-3100-48C9-9BB1-2D26A96AA776</t>
  </si>
  <si>
    <t>5F4A7389-0D2F-480C-A624-14411036E95B</t>
  </si>
  <si>
    <t>A3301110200507650001211</t>
  </si>
  <si>
    <t>富阳区职业教育中心校内扩容与功能提升工程</t>
  </si>
  <si>
    <t>https://ggzy.hzctc.hangzhou.gov.cn/AfficheShow/Home?AfficheID=9e8ffe0a-7903-4220-92be-1355fd03f40b&amp;IsInner=0&amp;IsHistory=&amp;ModuleID=22</t>
  </si>
  <si>
    <t>https://ggzy.hzctc.hangzhou.gov.cn/OpenBidRecord/Index?id=96E0DB06-3100-48C9-9BB1-2D26A96AA776&amp;tenderID=5F4A7389-0D2F-480C-A624-14411036E95B&amp;ModuleID=486</t>
  </si>
  <si>
    <t>https://ggzy.hzctc.hangzhou.gov.cn/OpenBidRecord/OpenParamInfo?openRecordListID=96E0DB06-3100-48C9-9BB1-2D26A96AA776</t>
  </si>
  <si>
    <t>https://ggzy.hzctc.hangzhou.gov.cn/AfficheShow/Home?AfficheID=16374b88-d73d-439a-a35b-a0715a478232&amp;IsInner=0&amp;IsHistory=0&amp;ModuleID=28</t>
  </si>
  <si>
    <t>2D6FFF5C-3A4A-46B1-B2BF-26DEA770BB02</t>
  </si>
  <si>
    <t>88525BCE-19B4-4E5E-BE1A-EE22C1052FB4</t>
  </si>
  <si>
    <t>A3301080120507651001211</t>
  </si>
  <si>
    <t>杭州滨江高新金投集团创新中心改造项目</t>
  </si>
  <si>
    <t>https://ggzy.hzctc.hangzhou.gov.cn/AfficheShow/Home?AfficheID=4d068dd4-5a9f-4b26-97d8-d8b7f472e76e&amp;IsInner=0&amp;IsHistory=&amp;ModuleID=22</t>
  </si>
  <si>
    <t>https://ggzy.hzctc.hangzhou.gov.cn/OpenBidRecord/Index?id=2D6FFF5C-3A4A-46B1-B2BF-26DEA770BB02&amp;tenderID=88525BCE-19B4-4E5E-BE1A-EE22C1052FB4&amp;ModuleID=486</t>
  </si>
  <si>
    <t>2023/8/1 9:15</t>
  </si>
  <si>
    <t>https://ggzy.hzctc.hangzhou.gov.cn/OpenBidRecord/OpenParamInfo?openRecordListID=2D6FFF5C-3A4A-46B1-B2BF-26DEA770BB02</t>
  </si>
  <si>
    <t>https://ggzy.hzctc.hangzhou.gov.cn/AfficheShow/Home?AfficheID=fda397a1-7e7a-482b-93e9-4074a7a5b984&amp;IsInner=0&amp;IsHistory=0&amp;ModuleID=28</t>
  </si>
  <si>
    <t>C078F93C-5476-43C2-85C0-28ED9F8AC37B</t>
  </si>
  <si>
    <t>BFD328B7-2F18-4124-A720-F3088AC901A5</t>
  </si>
  <si>
    <t>A3301300180507531001211</t>
  </si>
  <si>
    <t>学林街公交中心站工程监理</t>
  </si>
  <si>
    <t>https://ggzy.hzctc.hangzhou.gov.cn/AfficheShow/Home?AfficheID=78d907ef-204d-4f8d-8291-50a386c35da0&amp;IsInner=0&amp;IsHistory=&amp;ModuleID=22</t>
  </si>
  <si>
    <t>具备 房屋建筑工程 丙级 或者具备 综合</t>
  </si>
  <si>
    <t>https://ggzy.hzctc.hangzhou.gov.cn/OpenBidRecord/Index?id=C078F93C-5476-43C2-85C0-28ED9F8AC37B&amp;tenderID=BFD328B7-2F18-4124-A720-F3088AC901A5&amp;ModuleID=486</t>
  </si>
  <si>
    <t>2023/8/1 9:30</t>
  </si>
  <si>
    <t>https://ggzy.hzctc.hangzhou.gov.cn/OpenBidRecord/OpenParamInfo?openRecordListID=C078F93C-5476-43C2-85C0-28ED9F8AC37B</t>
  </si>
  <si>
    <t>https://ggzy.hzctc.hangzhou.gov.cn/AfficheShow/Home?AfficheID=4560480d-9f8c-4217-80d2-1db0b7eacb68&amp;IsInner=0&amp;IsHistory=0&amp;ModuleID=28</t>
  </si>
  <si>
    <t>A1653F47-CFA0-49BD-84E8-B2A8AA19F69D</t>
  </si>
  <si>
    <t>0967467C-71DA-4D33-9942-1FE3E514D4E3</t>
  </si>
  <si>
    <t>A3301131280507514001211</t>
  </si>
  <si>
    <t>杭州市临平区星桥街道星桥社区商业中心监理</t>
  </si>
  <si>
    <t>https://ggzy.hzctc.hangzhou.gov.cn/AfficheShow/Home?AfficheID=0318725c-932f-4e7e-aae2-ebc77331c773&amp;IsInner=0&amp;IsHistory=&amp;ModuleID=22</t>
  </si>
  <si>
    <t>https://ggzy.hzctc.hangzhou.gov.cn/OpenBidRecord/Index?id=A1653F47-CFA0-49BD-84E8-B2A8AA19F69D&amp;tenderID=0967467C-71DA-4D33-9942-1FE3E514D4E3&amp;ModuleID=486</t>
  </si>
  <si>
    <t>https://ggzy.hzctc.hangzhou.gov.cn/OpenBidRecord/OpenParamInfo?openRecordListID=A1653F47-CFA0-49BD-84E8-B2A8AA19F69D</t>
  </si>
  <si>
    <t>https://ggzy.hzctc.hangzhou.gov.cn/AfficheShow/Home?AfficheID=14d33f1c-3f88-4d2a-bc78-196669496d5a&amp;IsInner=0&amp;IsHistory=0&amp;ModuleID=28</t>
  </si>
  <si>
    <t>8D83347E-0A1C-4E8E-B780-EA20BDD46DC2</t>
  </si>
  <si>
    <t>C0CD670E-7688-454B-BA9E-A77D24FF70EE</t>
  </si>
  <si>
    <t>A3301100140507564001211</t>
  </si>
  <si>
    <t>余杭街道竹园村配套服务用房装修工程</t>
  </si>
  <si>
    <t>https://ggzy.hzctc.hangzhou.gov.cn/AfficheShow/Home?AfficheID=45385585-ef9a-4ff2-93dd-102d306abeb4&amp;IsInner=0&amp;IsHistory=&amp;ModuleID=22</t>
  </si>
  <si>
    <t>https://ggzy.hzctc.hangzhou.gov.cn/OpenBidRecord/Index?id=8D83347E-0A1C-4E8E-B780-EA20BDD46DC2&amp;tenderID=C0CD670E-7688-454B-BA9E-A77D24FF70EE&amp;ModuleID=486</t>
  </si>
  <si>
    <t>https://ggzy.hzctc.hangzhou.gov.cn/OpenBidRecord/OpenParamInfo?openRecordListID=8D83347E-0A1C-4E8E-B780-EA20BDD46DC2</t>
  </si>
  <si>
    <t>https://ggzy.hzctc.hangzhou.gov.cn/AfficheShow/Home?AfficheID=c29bc802-25d8-414d-8d61-3ff4b54e21cd&amp;IsInner=0&amp;IsHistory=0&amp;ModuleID=28</t>
  </si>
  <si>
    <t>82FDC0E0-E5D4-467C-9660-16D6FF2000E6</t>
  </si>
  <si>
    <t>4B71A7F7-2CCD-492F-AFBF-BD652111F828</t>
  </si>
  <si>
    <t>A3301010060507234001212</t>
  </si>
  <si>
    <t>https://ggzy.hzctc.hangzhou.gov.cn/AfficheShow/Home?AfficheID=29cfd5b7-0d13-44ae-b14f-28fcfdc2d3c0&amp;IsInner=0&amp;IsHistory=&amp;ModuleID=22</t>
  </si>
  <si>
    <t>https://ggzy.hzctc.hangzhou.gov.cn/OpenBidRecord/Index?id=82FDC0E0-E5D4-467C-9660-16D6FF2000E6&amp;tenderID=4B71A7F7-2CCD-492F-AFBF-BD652111F828&amp;ModuleID=486</t>
  </si>
  <si>
    <t>2023/8/10 13:30</t>
  </si>
  <si>
    <t>6A9B854D-4B23-4FA3-B8E6-C15261B2491F</t>
  </si>
  <si>
    <t>C8E69AB2-B2A4-4E6F-BE95-3EDEFCBD2E49</t>
  </si>
  <si>
    <t>A3301020070507730001211</t>
  </si>
  <si>
    <t>笕桥生态公园单元 JG0701-R21-02 地块共有产权保障住房项目勘察</t>
  </si>
  <si>
    <t>https://ggzy.hzctc.hangzhou.gov.cn/AfficheShow/Home?AfficheID=b2365ab9-c313-4e71-9f2a-d16e8e8c7ef9&amp;IsInner=0&amp;IsHistory=&amp;ModuleID=22</t>
  </si>
  <si>
    <t>具备 勘察综合类 甲级 或者具备 勘察专业类  岩土工程 甲级 或者具备 勘察专业类 岩土工程 岩土工程勘察 甲级</t>
  </si>
  <si>
    <t>1、拟派项目负责人具有注册在投标人单位的注册土木工程师（岩土）2、投标单位须完成市场主体注册入库3、金融服务平台电子保函办理：https://www.cyc-fund.com.cn/?areaCode=330102</t>
  </si>
  <si>
    <t>https://ggzy.hzctc.hangzhou.gov.cn/OpenBidRecord/Index?id=6A9B854D-4B23-4FA3-B8E6-C15261B2491F&amp;tenderID=C8E69AB2-B2A4-4E6F-BE95-3EDEFCBD2E49&amp;ModuleID=486</t>
  </si>
  <si>
    <t>https://ggzy.hzctc.hangzhou.gov.cn/AfficheShow/Home?AfficheID=8607cbc0-b720-4fdc-bf6f-07684df59eff&amp;IsInner=0&amp;IsHistory=0&amp;ModuleID=28</t>
  </si>
  <si>
    <t>A73248E8-45CA-42CE-88C4-4097154ECA50</t>
  </si>
  <si>
    <t>8C99ED77-944A-45BB-BB7F-0F9BDC1FB332</t>
  </si>
  <si>
    <t>A3301090130507709001211</t>
  </si>
  <si>
    <t>膜材料小镇腾笼换鸟三期项目方案设计、初步设计及后续服务</t>
  </si>
  <si>
    <t>https://ggzy.hzctc.hangzhou.gov.cn/AfficheShow/Home?AfficheID=fee87812-f58e-4c2e-baf7-e590d7db10be&amp;IsInner=0&amp;IsHistory=&amp;ModuleID=22</t>
  </si>
  <si>
    <t>https://ggzy.hzctc.hangzhou.gov.cn/OpenBidRecord/Index?id=A73248E8-45CA-42CE-88C4-4097154ECA50&amp;tenderID=8C99ED77-944A-45BB-BB7F-0F9BDC1FB332&amp;ModuleID=486</t>
  </si>
  <si>
    <t>2023/8/10 14:00</t>
  </si>
  <si>
    <t>https://ggzy.hzctc.hangzhou.gov.cn/AfficheShow/Home?AfficheID=85a49f50-9aaf-47f1-87f7-d0eea0c82b83&amp;IsInner=0&amp;IsHistory=0&amp;ModuleID=28</t>
  </si>
  <si>
    <t>4A6ECAA3-0E47-4F03-B50A-3A5B904D2566</t>
  </si>
  <si>
    <t>FC5A3120-ED61-44ED-B266-20D2B039B74D</t>
  </si>
  <si>
    <t>A3301300180507457001291</t>
  </si>
  <si>
    <t>新湾街道华彩名府小区加装电梯项目</t>
  </si>
  <si>
    <t>https://ggzy.hzctc.hangzhou.gov.cn/AfficheShow/Home?AfficheID=27c2f6ae-ed79-44eb-958b-782b10aa93e3&amp;IsInner=0&amp;IsHistory=&amp;ModuleID=22</t>
  </si>
  <si>
    <t>https://ggzy.hzctc.hangzhou.gov.cn/OpenBidRecord/Index?id=4A6ECAA3-0E47-4F03-B50A-3A5B904D2566&amp;tenderID=FC5A3120-ED61-44ED-B266-20D2B039B74D&amp;ModuleID=486</t>
  </si>
  <si>
    <t>https://ggzy.hzctc.hangzhou.gov.cn/AfficheShow/Home?AfficheID=120465f5-d386-49d8-8962-1ce2599f91f9&amp;IsInner=0&amp;IsHistory=0&amp;ModuleID=28</t>
  </si>
  <si>
    <t>139A780E-57F7-4082-96BE-EF7C7F067E34</t>
  </si>
  <si>
    <t>43A88FA3-5819-4268-837E-8F50CBF65B87</t>
  </si>
  <si>
    <t>A3301820190507744001211</t>
  </si>
  <si>
    <t>年产60万方商品混凝土绿色环保升级技改项目</t>
  </si>
  <si>
    <t>https://ggzy.hzctc.hangzhou.gov.cn/AfficheShow/Home?AfficheID=8164adb8-06d2-4067-90a8-9f7a5e4db31f&amp;IsInner=0&amp;IsHistory=&amp;ModuleID=22</t>
  </si>
  <si>
    <t>https://ggzy.hzctc.hangzhou.gov.cn/OpenBidRecord/Index?id=139A780E-57F7-4082-96BE-EF7C7F067E34&amp;tenderID=43A88FA3-5819-4268-837E-8F50CBF65B87&amp;ModuleID=486</t>
  </si>
  <si>
    <t>2023/8/10 8:45</t>
  </si>
  <si>
    <t>https://ggzy.hzctc.hangzhou.gov.cn/OpenBidRecord/OpenParamInfo?openRecordListID=139A780E-57F7-4082-96BE-EF7C7F067E34</t>
  </si>
  <si>
    <t>https://ggzy.hzctc.hangzhou.gov.cn/AfficheShow/Home?AfficheID=53791730-e589-4fb3-b1d8-2ff9f308567d&amp;IsInner=0&amp;IsHistory=0&amp;ModuleID=28</t>
  </si>
  <si>
    <t>1786D0FC-D4D1-43F6-BAF3-81CD177A3572</t>
  </si>
  <si>
    <t>B47BFA3F-ACE8-46C8-BCED-FDA4C748C117</t>
  </si>
  <si>
    <t>A3301060110507662001211</t>
  </si>
  <si>
    <t>兴合商务广场装修工程</t>
  </si>
  <si>
    <t>https://ggzy.hzctc.hangzhou.gov.cn/AfficheShow/Home?AfficheID=a5fc15f0-11e7-480a-91ad-9e12a1c3dc26&amp;IsInner=0&amp;IsHistory=&amp;ModuleID=22</t>
  </si>
  <si>
    <t>消防设施工程专业承包、专业承包建筑装修装饰工程专业承包</t>
  </si>
  <si>
    <t>https://ggzy.hzctc.hangzhou.gov.cn/OpenBidRecord/Index?id=1786D0FC-D4D1-43F6-BAF3-81CD177A3572&amp;tenderID=B47BFA3F-ACE8-46C8-BCED-FDA4C748C117&amp;ModuleID=486</t>
  </si>
  <si>
    <t>2023/8/10 9:00</t>
  </si>
  <si>
    <t>https://ggzy.hzctc.hangzhou.gov.cn/OpenBidRecord/OpenParamInfo?openRecordListID=1786D0FC-D4D1-43F6-BAF3-81CD177A3572</t>
  </si>
  <si>
    <t>https://ggzy.hzctc.hangzhou.gov.cn/AfficheShow/Home?AfficheID=b9b3dd88-10b8-4668-8a5f-212a193c628b&amp;IsInner=0&amp;IsHistory=0&amp;ModuleID=28</t>
  </si>
  <si>
    <t>FAEE5C40-BD85-4C8F-B673-A9B9F74988F9</t>
  </si>
  <si>
    <t>0f19a0e8-5bdb-475d-bbe6-6b39364b7c68</t>
  </si>
  <si>
    <t>A3301850210980017001251</t>
  </si>
  <si>
    <t>临安区於潜镇逸逸村管网扩网供水工程</t>
  </si>
  <si>
    <t>https://ggzy.hzctc.hangzhou.gov.cn/AfficheShow/Home?AfficheID=0053a200-ce1f-4e63-ac37-5eea27eff6f9&amp;IsInner=0&amp;IsHistory=&amp;ModuleID=22</t>
  </si>
  <si>
    <t>https://ggzy.hzctc.hangzhou.gov.cn/OpenBidRecord/Index?id=FAEE5C40-BD85-4C8F-B673-A9B9F74988F9&amp;tenderID=0f19a0e8-5bdb-475d-bbe6-6b39364b7c68&amp;ModuleID=486</t>
  </si>
  <si>
    <t>https://ggzy.hzctc.hangzhou.gov.cn/AfficheShow/Home?AfficheID=f0600679-b3ab-40c9-9f2e-12f1615a5c6c&amp;IsInner=0&amp;IsHistory=0&amp;ModuleID=28</t>
  </si>
  <si>
    <t>6F13E1AA-4BC9-4A31-91E4-9AB992C34F3B</t>
  </si>
  <si>
    <t>D7968108-A86E-4921-A593-E02B24A6144D</t>
  </si>
  <si>
    <t>A3301220150507398001212</t>
  </si>
  <si>
    <t>2023年桐庐县老旧小区综合改造提升工程二期设计</t>
  </si>
  <si>
    <t>https://ggzy.hzctc.hangzhou.gov.cn/AfficheShow/Home?AfficheID=daa49efc-e7b5-4347-a356-f8f71a927f20&amp;IsInner=0&amp;IsHistory=&amp;ModuleID=22</t>
  </si>
  <si>
    <t>本项目为住宅宿舍改造，20层及以下一般标准的居住建筑工程，规模为中型所以采用乙级及以上资质。</t>
  </si>
  <si>
    <t>https://ggzy.hzctc.hangzhou.gov.cn/OpenBidRecord/Index?id=6F13E1AA-4BC9-4A31-91E4-9AB992C34F3B&amp;tenderID=D7968108-A86E-4921-A593-E02B24A6144D&amp;ModuleID=486</t>
  </si>
  <si>
    <t>2023/8/10 9:30</t>
  </si>
  <si>
    <t>https://ggzy.hzctc.hangzhou.gov.cn/AfficheShow/Home?AfficheID=c889cbb5-21fb-4c5f-9aa0-8d14cefb78fc&amp;IsInner=0&amp;IsHistory=0&amp;ModuleID=28</t>
  </si>
  <si>
    <t>B263B754-2B0D-4D1B-B295-35B4C0539DE4</t>
  </si>
  <si>
    <t>030AD25D-9A9C-4EEF-AC4B-24640BDBE150</t>
  </si>
  <si>
    <t>A3301010060507616001291</t>
  </si>
  <si>
    <t>杭州西站枢纽站北区域安置房二期全过程代建</t>
  </si>
  <si>
    <t>https://ggzy.hzctc.hangzhou.gov.cn/AfficheShow/Home?AfficheID=14a98897-9fc1-4ddf-bf42-b6658d734db5&amp;IsInner=0&amp;IsHistory=&amp;ModuleID=22</t>
  </si>
  <si>
    <t>1、投标人资质为房地产开发二级及以上资质，须具有独立法人资格；2、本项目为安置房项目全过程代建招标。;投标单位须完成市场主体注册入库。</t>
  </si>
  <si>
    <t>https://ggzy.hzctc.hangzhou.gov.cn/OpenBidRecord/Index?id=B263B754-2B0D-4D1B-B295-35B4C0539DE4&amp;tenderID=030AD25D-9A9C-4EEF-AC4B-24640BDBE150&amp;ModuleID=486</t>
  </si>
  <si>
    <t>https://ggzy.hzctc.hangzhou.gov.cn/AfficheShow/Home?AfficheID=5dd74326-37fd-4662-b955-c34933d4b0de&amp;IsInner=0&amp;IsHistory=0&amp;ModuleID=28</t>
  </si>
  <si>
    <t>FB75E983-7036-473E-A8BB-23FE9C6463D7</t>
  </si>
  <si>
    <t>DA89CFA8-8762-479F-9F02-EFAFAB9A53C3</t>
  </si>
  <si>
    <t>A3301300180507653001211</t>
  </si>
  <si>
    <t>高性能子午线轮胎绿色5G数字工厂项目（总降压站、废水处理站）</t>
  </si>
  <si>
    <t>https://ggzy.hzctc.hangzhou.gov.cn/AfficheShow/Home?AfficheID=8b8e0c28-7fed-4080-9817-62983a6abdf8&amp;IsInner=0&amp;IsHistory=&amp;ModuleID=22</t>
  </si>
  <si>
    <t>https://ggzy.hzctc.hangzhou.gov.cn/OpenBidRecord/Index?id=FB75E983-7036-473E-A8BB-23FE9C6463D7&amp;tenderID=DA89CFA8-8762-479F-9F02-EFAFAB9A53C3&amp;ModuleID=486</t>
  </si>
  <si>
    <t>https://ggzy.hzctc.hangzhou.gov.cn/OpenBidRecord/OpenParamInfo?openRecordListID=FB75E983-7036-473E-A8BB-23FE9C6463D7</t>
  </si>
  <si>
    <t>https://ggzy.hzctc.hangzhou.gov.cn/AfficheShow/Home?AfficheID=6da1b7ee-a07a-47a6-a5e0-cea13601c2df&amp;IsInner=0&amp;IsHistory=0&amp;ModuleID=28</t>
  </si>
  <si>
    <t>56D5C46B-8785-461B-89BF-C8ADEA9A3EDB</t>
  </si>
  <si>
    <t>778ae549-250e-47a2-a31d-2d3e711432e2</t>
  </si>
  <si>
    <t>A3301100140980031001251</t>
  </si>
  <si>
    <t>仓前街道天佑桥排涝闸站改建工程</t>
  </si>
  <si>
    <t>https://ggzy.hzctc.hangzhou.gov.cn/AfficheShow/Home?AfficheID=bcf0f00f-aa71-4dc7-b488-97725303f56d&amp;IsInner=0&amp;IsHistory=&amp;ModuleID=22</t>
  </si>
  <si>
    <t>https://ggzy.hzctc.hangzhou.gov.cn/OpenBidRecord/Index?id=56D5C46B-8785-461B-89BF-C8ADEA9A3EDB&amp;tenderID=778ae549-250e-47a2-a31d-2d3e711432e2&amp;ModuleID=486</t>
  </si>
  <si>
    <t>https://ggzy.hzctc.hangzhou.gov.cn/AfficheShow/Home?AfficheID=424d8b40-f32b-47fd-abb1-de6a9f5882a8&amp;IsInner=0&amp;IsHistory=0&amp;ModuleID=28</t>
  </si>
  <si>
    <t>F5C7E4E4-81A2-47A3-A435-AB31F99D1BBB</t>
  </si>
  <si>
    <t>83F9D614-F9B6-4ADC-B4FC-91D984B1D4D6</t>
  </si>
  <si>
    <t>A3301850210507016001222</t>
  </si>
  <si>
    <t>於潜镇迎宾大道改扩建工程工程总承包（EPC）</t>
  </si>
  <si>
    <t>https://ggzy.hzctc.hangzhou.gov.cn/AfficheShow/Home?AfficheID=9f3d47f6-f1da-4f14-abd7-7fb2ed20bf22&amp;IsInner=0&amp;IsHistory=&amp;ModuleID=22</t>
  </si>
  <si>
    <t>同时具备 设计综合类 甲级、施工总承包企业市政公用工程(新) 二级 或者同时具备 施工总承包企业市政公用工程(新) 二级、设计专业类 市政行业（燃气工程、轨道交通工程除外） 甲级</t>
  </si>
  <si>
    <t>https://ggzy.hzctc.hangzhou.gov.cn/OpenBidRecord/Index?id=F5C7E4E4-81A2-47A3-A435-AB31F99D1BBB&amp;tenderID=83F9D614-F9B6-4ADC-B4FC-91D984B1D4D6&amp;ModuleID=486</t>
  </si>
  <si>
    <t>2023/8/11 13:00</t>
  </si>
  <si>
    <t>https://ggzy.hzctc.hangzhou.gov.cn/AfficheShow/Home?AfficheID=dcde9c7a-2c84-4174-8939-47ee401cc937&amp;IsInner=0&amp;IsHistory=0&amp;ModuleID=28</t>
  </si>
  <si>
    <t>D152E46B-2068-4713-ABF3-2E7D2F51E56C</t>
  </si>
  <si>
    <t>64FE78AD-4DFE-441A-9471-EFBB6C7213A0</t>
  </si>
  <si>
    <t>A3301100140400026001281</t>
  </si>
  <si>
    <t>杭州西站周边景观环境综合提升项目设计采购施工（EPC）工程总承包项目</t>
  </si>
  <si>
    <t>https://ggzy.hzctc.hangzhou.gov.cn/AfficheShow/Home?AfficheID=46eb242c-4f2c-45dd-beb9-cd7516dfcdd6&amp;IsInner=0&amp;IsHistory=&amp;ModuleID=22</t>
  </si>
  <si>
    <t>https://ggzy.hzctc.hangzhou.gov.cn/OpenBidRecord/Index?id=D152E46B-2068-4713-ABF3-2E7D2F51E56C&amp;tenderID=64FE78AD-4DFE-441A-9471-EFBB6C7213A0&amp;ModuleID=486</t>
  </si>
  <si>
    <t>https://ggzy.hzctc.hangzhou.gov.cn/AfficheShow/Home?AfficheID=44FF332D-AACD-481B-AB8B-60966E5D7B3D&amp;IsInner=0&amp;IsHistory=0&amp;ModuleID=28</t>
  </si>
  <si>
    <t>29A40E8B-98AB-4532-924E-8BB8C4CE2FEE</t>
  </si>
  <si>
    <t>84a33eaa-09df-4e2b-91d9-07f331ccdebf</t>
  </si>
  <si>
    <t>A3301100140280054001231</t>
  </si>
  <si>
    <t>2023年度仁和街道“四好农村路”建设项目</t>
  </si>
  <si>
    <t>https://ggzy.hzctc.hangzhou.gov.cn/AfficheShow/Home?AfficheID=4cbb4466-3f9d-4cad-9981-42db2b9c995b&amp;IsInner=0&amp;IsHistory=&amp;ModuleID=22</t>
  </si>
  <si>
    <t>https://ggzy.hzctc.hangzhou.gov.cn/OpenBidRecord/Index?id=29A40E8B-98AB-4532-924E-8BB8C4CE2FEE&amp;tenderID=84a33eaa-09df-4e2b-91d9-07f331ccdebf&amp;ModuleID=486</t>
  </si>
  <si>
    <t>2023/8/11 13:30</t>
  </si>
  <si>
    <t>https://ggzy.hzctc.hangzhou.gov.cn/AfficheShow/Home?AfficheID=d64903ed-a9aa-4e5d-9915-fdf346047463&amp;IsInner=0&amp;IsHistory=0&amp;ModuleID=28</t>
  </si>
  <si>
    <t>FFD8599C-1071-4F19-8A4D-9C14FADC6C4B</t>
  </si>
  <si>
    <t>88BDAE4F-62B5-4830-936A-FD91E87DF0C2</t>
  </si>
  <si>
    <t>A3301300180507632001211</t>
  </si>
  <si>
    <t>杭州东部湾新城招商服务中心装饰装修项目（EPC）工程总承包</t>
  </si>
  <si>
    <t>https://ggzy.hzctc.hangzhou.gov.cn/AfficheShow/Home?AfficheID=f106dce4-3fa0-4aed-ac1d-9f40a09258c3&amp;IsInner=0&amp;IsHistory=&amp;ModuleID=22</t>
  </si>
  <si>
    <t>同时具备 设计专项类 建筑装饰工程设计 乙级、专业承包企业建筑装修装饰工程(新) 二级 或者同时具备 设计专业类 建筑行业 建筑工程 乙级、专业承包企业建筑装修装饰工程(新) 二级 或者同时具备 专业承包企业建筑装修装饰工程(新) 二级、设计综合类 甲级</t>
  </si>
  <si>
    <t>https://ggzy.hzctc.hangzhou.gov.cn/OpenBidRecord/Index?id=FFD8599C-1071-4F19-8A4D-9C14FADC6C4B&amp;tenderID=88BDAE4F-62B5-4830-936A-FD91E87DF0C2&amp;ModuleID=486</t>
  </si>
  <si>
    <t>2023/8/11 14:00</t>
  </si>
  <si>
    <t>https://ggzy.hzctc.hangzhou.gov.cn/AfficheShow/Home?AfficheID=8d577333-b593-4922-8e98-824c13460f6c&amp;IsInner=0&amp;IsHistory=0&amp;ModuleID=28</t>
  </si>
  <si>
    <t>C2850D41-E8A8-4B7D-AE1A-B38F00D22F07</t>
  </si>
  <si>
    <t>16BD7B9B-1622-4F5A-80DF-3C4854C3A92D</t>
  </si>
  <si>
    <t>A3301270160507765001211</t>
  </si>
  <si>
    <t>蓝领公寓---原青溪小学改造工程</t>
  </si>
  <si>
    <t>https://ggzy.hzctc.hangzhou.gov.cn/AfficheShow/Home?AfficheID=155b5cad-a4ef-4abb-91bf-c0c7fbf98497&amp;IsInner=0&amp;IsHistory=&amp;ModuleID=22</t>
  </si>
  <si>
    <t>https://ggzy.hzctc.hangzhou.gov.cn/OpenBidRecord/Index?id=C2850D41-E8A8-4B7D-AE1A-B38F00D22F07&amp;tenderID=16BD7B9B-1622-4F5A-80DF-3C4854C3A92D&amp;ModuleID=486</t>
  </si>
  <si>
    <t>2023/8/11 8:45</t>
  </si>
  <si>
    <t>https://ggzy.hzctc.hangzhou.gov.cn/OpenBidRecord/OpenParamInfo?openRecordListID=C2850D41-E8A8-4B7D-AE1A-B38F00D22F07</t>
  </si>
  <si>
    <t>https://ggzy.hzctc.hangzhou.gov.cn/AfficheShow/Home?AfficheID=5482597d-95e7-4d5e-98ea-ca7eda71c140&amp;IsInner=0&amp;IsHistory=0&amp;ModuleID=28</t>
  </si>
  <si>
    <t>AD3AE4B6-0F49-4E35-A834-14F2F226B857</t>
  </si>
  <si>
    <t>59D4CE41-F1E1-4D93-8CA3-DCC39F7A0636</t>
  </si>
  <si>
    <t>A3301220150507678001211</t>
  </si>
  <si>
    <t>桐庐县城南街道东兴村未来汇项目一期监理</t>
  </si>
  <si>
    <t>https://ggzy.hzctc.hangzhou.gov.cn/AfficheShow/Home?AfficheID=8b13a839-25ec-401b-918e-5b285d2e13ee&amp;IsInner=0&amp;IsHistory=&amp;ModuleID=22</t>
  </si>
  <si>
    <t>本项目总建筑面积124723.55m2,单项工程建筑面积44891.92m2,单项工程建筑面积3万平方米以上属于一级工程，因此本项目要求投标单位具备房屋建筑工程甲级或综合无等级资质</t>
  </si>
  <si>
    <t>https://ggzy.hzctc.hangzhou.gov.cn/OpenBidRecord/Index?id=AD3AE4B6-0F49-4E35-A834-14F2F226B857&amp;tenderID=59D4CE41-F1E1-4D93-8CA3-DCC39F7A0636&amp;ModuleID=486</t>
  </si>
  <si>
    <t>2023/8/11 9:00</t>
  </si>
  <si>
    <t>https://ggzy.hzctc.hangzhou.gov.cn/OpenBidRecord/OpenParamInfo?openRecordListID=AD3AE4B6-0F49-4E35-A834-14F2F226B857</t>
  </si>
  <si>
    <t>https://ggzy.hzctc.hangzhou.gov.cn/AfficheShow/Home?AfficheID=e39b599a-e653-4be1-8f3b-c817559df9eb&amp;IsInner=0&amp;IsHistory=0&amp;ModuleID=28</t>
  </si>
  <si>
    <t>B02BA818-A952-490D-BB1A-81E249A9DD2A</t>
  </si>
  <si>
    <t>eb5ae3c2-4a79-40f5-a5a8-c7ff085e108f</t>
  </si>
  <si>
    <t>A3301850210980016001251</t>
  </si>
  <si>
    <t>临安区太湖源镇里畈村管网扩网供水工程</t>
  </si>
  <si>
    <t>https://ggzy.hzctc.hangzhou.gov.cn/AfficheShow/Home?AfficheID=7d2024ef-fb41-4254-9a2c-de584165afb0&amp;IsInner=0&amp;IsHistory=&amp;ModuleID=22</t>
  </si>
  <si>
    <t>https://ggzy.hzctc.hangzhou.gov.cn/OpenBidRecord/Index?id=B02BA818-A952-490D-BB1A-81E249A9DD2A&amp;tenderID=eb5ae3c2-4a79-40f5-a5a8-c7ff085e108f&amp;ModuleID=486</t>
  </si>
  <si>
    <t>https://ggzy.hzctc.hangzhou.gov.cn/AfficheShow/Home?AfficheID=29943d00-2ca5-4400-8e84-a1e56a7ee3b1&amp;IsInner=0&amp;IsHistory=0&amp;ModuleID=28</t>
  </si>
  <si>
    <t>773E1ED8-A92D-4D27-B01B-4D4647F78E47</t>
  </si>
  <si>
    <t>ED43353C-71CD-4B9A-B50B-5FE0A1709FA9</t>
  </si>
  <si>
    <t>A3301090130507602001221</t>
  </si>
  <si>
    <t>南江路（潘水路-XSCQ2409-12地块北侧）</t>
  </si>
  <si>
    <t>https://ggzy.hzctc.hangzhou.gov.cn/AfficheShow/Home?AfficheID=39b1e0ef-40f7-4b2d-8746-d49fc6f93a7f&amp;IsInner=0&amp;IsHistory=&amp;ModuleID=22</t>
  </si>
  <si>
    <t>https://ggzy.hzctc.hangzhou.gov.cn/OpenBidRecord/Index?id=773E1ED8-A92D-4D27-B01B-4D4647F78E47&amp;tenderID=ED43353C-71CD-4B9A-B50B-5FE0A1709FA9&amp;ModuleID=486</t>
  </si>
  <si>
    <t>https://ggzy.hzctc.hangzhou.gov.cn/OpenBidRecord/OpenParamInfo?openRecordListID=773E1ED8-A92D-4D27-B01B-4D4647F78E47</t>
  </si>
  <si>
    <t>0378D597-6733-42B5-9A38-F5EBB513D32C</t>
  </si>
  <si>
    <t>CB36530A-3849-4E83-A059-9A48BF8C9C3A</t>
  </si>
  <si>
    <t>A3301850210507671001221</t>
  </si>
  <si>
    <t>苕溪两岸城区段综合整治及配套设施提升工程-苕溪南街西延（锦天路-S205省道）综合改造工程及戚家桥区块配套道路工程总承包（EPC）项目</t>
  </si>
  <si>
    <t>https://ggzy.hzctc.hangzhou.gov.cn/AfficheShow/Home?AfficheID=9cfcffe4-6df3-4d36-8508-4e4eb98a95cc&amp;IsInner=0&amp;IsHistory=&amp;ModuleID=22</t>
  </si>
  <si>
    <t>同时具备 施工总承包企业市政公用工程(新) 一级、设计综合类 甲级 或者同时具备 施工总承包企业市政公用工程(新) 一级、设计专项类 风景园林工程设计 甲级、设计专业类 市政公用行业 桥梁工程 甲级、设计专业类 市政公用行业 道路工程设计 甲级、设计专业类 市政公用行业 排水工程设计 甲级 或者同时具备 设计专业类 市政公用行业 甲级、施工总承包企业市政公用工程(新) 一级、设计专项类 风景园林工程设计 甲级 或者同时具备 施工总承包企业市政公用工程(新) 一级、设计专项类 风景园林工程设计 甲级、设计专业类 市政行业（燃气工程、轨道交通工程除外） 甲级</t>
  </si>
  <si>
    <t>https://ggzy.hzctc.hangzhou.gov.cn/OpenBidRecord/Index?id=0378D597-6733-42B5-9A38-F5EBB513D32C&amp;tenderID=CB36530A-3849-4E83-A059-9A48BF8C9C3A&amp;ModuleID=486</t>
  </si>
  <si>
    <t>2023/8/14 13:00</t>
  </si>
  <si>
    <t>https://ggzy.hzctc.hangzhou.gov.cn/AfficheShow/Home?AfficheID=d078bc7e-3a4d-44f4-8ae8-3b0a830dd0ab&amp;IsInner=0&amp;IsHistory=0&amp;ModuleID=28</t>
  </si>
  <si>
    <t>B87E0E98-EF50-4A49-AEF5-BA353964E69E</t>
  </si>
  <si>
    <t>A1051C3B-E594-4773-B4AB-4C0D9A16F302</t>
  </si>
  <si>
    <t>A3301270160507803001221</t>
  </si>
  <si>
    <t>东庄二路延伸工程</t>
  </si>
  <si>
    <t>https://ggzy.hzctc.hangzhou.gov.cn/AfficheShow/Home?AfficheID=c39615d9-5275-4731-bd09-6e209b708a8a&amp;IsInner=0&amp;IsHistory=&amp;ModuleID=22</t>
  </si>
  <si>
    <t>https://ggzy.hzctc.hangzhou.gov.cn/OpenBidRecord/Index?id=B87E0E98-EF50-4A49-AEF5-BA353964E69E&amp;tenderID=A1051C3B-E594-4773-B4AB-4C0D9A16F302&amp;ModuleID=486</t>
  </si>
  <si>
    <t>2023/8/14 8:45</t>
  </si>
  <si>
    <t>https://ggzy.hzctc.hangzhou.gov.cn/OpenBidRecord/OpenParamInfo?openRecordListID=B87E0E98-EF50-4A49-AEF5-BA353964E69E</t>
  </si>
  <si>
    <t>https://ggzy.hzctc.hangzhou.gov.cn/AfficheShow/Home?AfficheID=3f6becdd-d6a5-41d2-a03d-baa802b00b4a&amp;IsInner=0&amp;IsHistory=0&amp;ModuleID=28</t>
  </si>
  <si>
    <t>1D9760CA-9041-4065-B575-704F7DF04C4C</t>
  </si>
  <si>
    <t>E60BE92B-AD9D-44BE-B455-A698212896D3</t>
  </si>
  <si>
    <t>A3301270160507781001291</t>
  </si>
  <si>
    <t>千岛珍珠学校土石方开挖及场地平整工程</t>
  </si>
  <si>
    <t>https://ggzy.hzctc.hangzhou.gov.cn/AfficheShow/Home?AfficheID=77088dd3-d9d7-4459-bc3e-22de8dcaf4d5&amp;IsInner=0&amp;IsHistory=&amp;ModuleID=22</t>
  </si>
  <si>
    <t>https://ggzy.hzctc.hangzhou.gov.cn/OpenBidRecord/Index?id=1D9760CA-9041-4065-B575-704F7DF04C4C&amp;tenderID=E60BE92B-AD9D-44BE-B455-A698212896D3&amp;ModuleID=486</t>
  </si>
  <si>
    <t>https://ggzy.hzctc.hangzhou.gov.cn/OpenBidRecord/OpenParamInfo?openRecordListID=1D9760CA-9041-4065-B575-704F7DF04C4C</t>
  </si>
  <si>
    <t>https://ggzy.hzctc.hangzhou.gov.cn/AfficheShow/Home?AfficheID=0b772388-d974-46ea-b0b5-865f6081d9ca&amp;IsInner=0&amp;IsHistory=0&amp;ModuleID=28</t>
  </si>
  <si>
    <t>B060A31D-1F72-4548-8865-B527BDF6C955</t>
  </si>
  <si>
    <t>A09AA15D-E597-49ED-B17B-F881EF158B2B</t>
  </si>
  <si>
    <t>A3301820190507384001211</t>
  </si>
  <si>
    <t>建德市寿昌初级中学改扩建工程</t>
  </si>
  <si>
    <t>https://ggzy.hzctc.hangzhou.gov.cn/AfficheShow/Home?AfficheID=6c660de3-5efa-4414-ace4-2bed9bdfc687&amp;IsInner=0&amp;IsHistory=&amp;ModuleID=22</t>
  </si>
  <si>
    <t>https://ggzy.hzctc.hangzhou.gov.cn/OpenBidRecord/Index?id=B060A31D-1F72-4548-8865-B527BDF6C955&amp;tenderID=A09AA15D-E597-49ED-B17B-F881EF158B2B&amp;ModuleID=486</t>
  </si>
  <si>
    <t>https://ggzy.hzctc.hangzhou.gov.cn/OpenBidRecord/OpenParamInfo?openRecordListID=B060A31D-1F72-4548-8865-B527BDF6C955</t>
  </si>
  <si>
    <t>https://ggzy.hzctc.hangzhou.gov.cn/AfficheShow/Home?AfficheID=8e515348-270b-4833-9b41-6b36e0b644f6&amp;IsInner=0&amp;IsHistory=0&amp;ModuleID=28</t>
  </si>
  <si>
    <t>AE5FE40D-08AA-440B-A5F1-4373E1FCA975</t>
  </si>
  <si>
    <t>D2FBCD24-CFDE-44FB-B334-332E40811CF7</t>
  </si>
  <si>
    <t>A3301010060507618001211</t>
  </si>
  <si>
    <t>杭州西站枢纽站北区域安置房二期设计</t>
  </si>
  <si>
    <t>https://ggzy.hzctc.hangzhou.gov.cn/AfficheShow/Home?AfficheID=e490c213-c605-444a-8acd-c6846659bbf9&amp;IsInner=0&amp;IsHistory=&amp;ModuleID=22</t>
  </si>
  <si>
    <t>https://ggzy.hzctc.hangzhou.gov.cn/OpenBidRecord/Index?id=AE5FE40D-08AA-440B-A5F1-4373E1FCA975&amp;tenderID=D2FBCD24-CFDE-44FB-B334-332E40811CF7&amp;ModuleID=486</t>
  </si>
  <si>
    <t>2023/8/14 9:00</t>
  </si>
  <si>
    <t>https://ggzy.hzctc.hangzhou.gov.cn/AfficheShow/Home?AfficheID=00feec70-901e-4907-aebe-c97674931478&amp;IsInner=0&amp;IsHistory=0&amp;ModuleID=28</t>
  </si>
  <si>
    <t>AFA949F6-2609-42FA-867E-041011C98C1A</t>
  </si>
  <si>
    <t>452083D4-2DAE-4A12-A519-9D83CE72E18C</t>
  </si>
  <si>
    <t>A3301090130507825001211</t>
  </si>
  <si>
    <t>北干街道兴议村城中村改造安置房项目三期</t>
  </si>
  <si>
    <t>https://ggzy.hzctc.hangzhou.gov.cn/AfficheShow/Home?AfficheID=cc7e1be7-029b-4780-a2e3-fc6c6495a6d9&amp;IsInner=0&amp;IsHistory=&amp;ModuleID=22</t>
  </si>
  <si>
    <t>https://ggzy.hzctc.hangzhou.gov.cn/OpenBidRecord/Index?id=AFA949F6-2609-42FA-867E-041011C98C1A&amp;tenderID=452083D4-2DAE-4A12-A519-9D83CE72E18C&amp;ModuleID=486</t>
  </si>
  <si>
    <t>https://ggzy.hzctc.hangzhou.gov.cn/OpenBidRecord/OpenParamInfo?openRecordListID=AFA949F6-2609-42FA-867E-041011C98C1A</t>
  </si>
  <si>
    <t>https://ggzy.hzctc.hangzhou.gov.cn/AfficheShow/Home?AfficheID=e03c69e5-bc09-4f69-8825-a5bfba51d22f&amp;IsInner=0&amp;IsHistory=0&amp;ModuleID=28</t>
  </si>
  <si>
    <t>8D118856-EB98-4F56-8E43-A0A53323DB11</t>
  </si>
  <si>
    <t>22B28F0D-FB1C-4D5E-9A14-49E0AA2CDF44</t>
  </si>
  <si>
    <t>A3301060110507752001211</t>
  </si>
  <si>
    <t>国科大杭高院双浦校区设计</t>
  </si>
  <si>
    <t>https://ggzy.hzctc.hangzhou.gov.cn/AfficheShow/Home?AfficheID=69415791-86ff-451b-9c96-389f93a26b32&amp;IsInner=0&amp;IsHistory=&amp;ModuleID=22</t>
  </si>
  <si>
    <t>https://ggzy.hzctc.hangzhou.gov.cn/OpenBidRecord/Index?id=8D118856-EB98-4F56-8E43-A0A53323DB11&amp;tenderID=22B28F0D-FB1C-4D5E-9A14-49E0AA2CDF44&amp;ModuleID=486</t>
  </si>
  <si>
    <t>2023/8/14 9:15</t>
  </si>
  <si>
    <t>https://ggzy.hzctc.hangzhou.gov.cn/AfficheShow/Home?AfficheID=904add34-6896-4bfc-93f9-f23cd8e2240e&amp;IsInner=0&amp;IsHistory=0&amp;ModuleID=28</t>
  </si>
  <si>
    <t>B0D41C45-2F2D-45A2-B953-D207FD12AFA9</t>
  </si>
  <si>
    <t>10908383-c46a-4bb7-92fe-d54dbcf71f9c</t>
  </si>
  <si>
    <t>A3301090130980016001251</t>
  </si>
  <si>
    <t>临浦镇亚运水质保障清水入城工程EPC工程总承包</t>
  </si>
  <si>
    <t>https://ggzy.hzctc.hangzhou.gov.cn/AfficheShow/Home?AfficheID=32c93934-9a33-4f81-92f8-0493a6fad1cb&amp;IsInner=0&amp;IsHistory=&amp;ModuleID=22</t>
  </si>
  <si>
    <t>同时具备 设计综合类 甲级、施工总承包企业水利水电工程(新) 三级 或者同时具备 施工总承包企业水利水电工程(新) 三级、设计专业类 水利行业 乙级</t>
  </si>
  <si>
    <t>https://ggzy.hzctc.hangzhou.gov.cn/OpenBidRecord/Index?id=B0D41C45-2F2D-45A2-B953-D207FD12AFA9&amp;tenderID=10908383-c46a-4bb7-92fe-d54dbcf71f9c&amp;ModuleID=486</t>
  </si>
  <si>
    <t>2023/8/14 9:30</t>
  </si>
  <si>
    <t>https://ggzy.hzctc.hangzhou.gov.cn/AfficheShow/Home?AfficheID=80587e4d-7462-40cf-8d74-4d6f20028be9&amp;IsInner=0&amp;IsHistory=0&amp;ModuleID=28</t>
  </si>
  <si>
    <t>3D295216-0816-4795-9015-805840802706</t>
  </si>
  <si>
    <t>7CE5708F-F304-477C-982D-BEAEB0F6ED80</t>
  </si>
  <si>
    <t>A3301131280400015001281</t>
  </si>
  <si>
    <t>引水入城（水生态治理）项目古海塘室外附属工程</t>
  </si>
  <si>
    <t>https://ggzy.hzctc.hangzhou.gov.cn/AfficheShow/Home?AfficheID=b888ce01-8b39-4c36-bc4c-3b0a02558a57&amp;IsInner=0&amp;IsHistory=&amp;ModuleID=22</t>
  </si>
  <si>
    <t>https://ggzy.hzctc.hangzhou.gov.cn/OpenBidRecord/Index?id=3D295216-0816-4795-9015-805840802706&amp;tenderID=7CE5708F-F304-477C-982D-BEAEB0F6ED80&amp;ModuleID=486</t>
  </si>
  <si>
    <t>https://ggzy.hzctc.hangzhou.gov.cn/OpenBidRecord/OpenParamInfo?openRecordListID=3D295216-0816-4795-9015-805840802706</t>
  </si>
  <si>
    <t>https://ggzy.hzctc.hangzhou.gov.cn/AfficheShow/Home?AfficheID=FE8C2F4F-56E8-403B-A655-D3FA61E78C86&amp;IsInner=0&amp;IsHistory=0&amp;ModuleID=28</t>
  </si>
  <si>
    <t>综合，权重系数：5-10：1
浮动系数：-3-3：0.5：0.5</t>
  </si>
  <si>
    <t>C802D94A-74FA-4CCB-9C2D-892A7518BD37</t>
  </si>
  <si>
    <t>FF08B6F2-4C31-49E8-847B-7839358AB7DA</t>
  </si>
  <si>
    <t>A3301090130507726001211</t>
  </si>
  <si>
    <t>新街街道南站XSCQ1802-29地块共有产权房建设项目全过程工程咨询</t>
  </si>
  <si>
    <t>https://ggzy.hzctc.hangzhou.gov.cn/AfficheShow/Home?AfficheID=a2a14775-9886-4eb0-b0f7-9dcef244a994&amp;IsInner=0&amp;IsHistory=&amp;ModuleID=22</t>
  </si>
  <si>
    <t>https://ggzy.hzctc.hangzhou.gov.cn/OpenBidRecord/Index?id=C802D94A-74FA-4CCB-9C2D-892A7518BD37&amp;tenderID=FF08B6F2-4C31-49E8-847B-7839358AB7DA&amp;ModuleID=486</t>
  </si>
  <si>
    <t>2023/8/15 14:00</t>
  </si>
  <si>
    <t>https://ggzy.hzctc.hangzhou.gov.cn/AfficheShow/Home?AfficheID=3c84b381-2af7-427c-b27c-975e2db5348d&amp;IsInner=0&amp;IsHistory=0&amp;ModuleID=28</t>
  </si>
  <si>
    <t>3F58B84D-7F6A-4032-BDB4-6456BF622F06</t>
  </si>
  <si>
    <t>7a2d6164-4c56-4c20-859a-2273b31ace36</t>
  </si>
  <si>
    <t>A3301850210980022001251</t>
  </si>
  <si>
    <t>2023年农村饮用水达标提标项目-球墨铸铁管及配件采购（一标）</t>
  </si>
  <si>
    <t>https://ggzy.hzctc.hangzhou.gov.cn/AfficheShow/Home?AfficheID=8aa95d64-abad-4a5a-acc0-6409b26d50af&amp;IsInner=0&amp;IsHistory=&amp;ModuleID=22</t>
  </si>
  <si>
    <t>https://ggzy.hzctc.hangzhou.gov.cn/OpenBidRecord/Index?id=3F58B84D-7F6A-4032-BDB4-6456BF622F06&amp;tenderID=7a2d6164-4c56-4c20-859a-2273b31ace36&amp;ModuleID=486</t>
  </si>
  <si>
    <t>2023/8/15 9:00</t>
  </si>
  <si>
    <t>https://ggzy.hzctc.hangzhou.gov.cn/AfficheShow/Home?AfficheID=a5110901-d937-4a21-993c-68f9e8338513&amp;IsInner=0&amp;IsHistory=0&amp;ModuleID=28</t>
  </si>
  <si>
    <t>31BC46FC-49E9-422B-8988-52A853F76855</t>
  </si>
  <si>
    <t>30DB6A76-D4BE-4EB6-8D96-D936C67F8F81</t>
  </si>
  <si>
    <t>A3301220150507818001221</t>
  </si>
  <si>
    <t>G320沪瑞线桐庐东兴路平改立（城市之芯节点改造）工程二期</t>
  </si>
  <si>
    <t>https://ggzy.hzctc.hangzhou.gov.cn/AfficheShow/Home?AfficheID=7cd3d8e6-a6e1-49c1-b70c-a1beb1061460&amp;IsInner=0&amp;IsHistory=&amp;ModuleID=22</t>
  </si>
  <si>
    <t>https://ggzy.hzctc.hangzhou.gov.cn/OpenBidRecord/Index?id=31BC46FC-49E9-422B-8988-52A853F76855&amp;tenderID=30DB6A76-D4BE-4EB6-8D96-D936C67F8F81&amp;ModuleID=486</t>
  </si>
  <si>
    <t>https://ggzy.hzctc.hangzhou.gov.cn/OpenBidRecord/OpenParamInfo?openRecordListID=31BC46FC-49E9-422B-8988-52A853F76855</t>
  </si>
  <si>
    <t>https://ggzy.hzctc.hangzhou.gov.cn/AfficheShow/Home?AfficheID=ef4701c5-3316-427b-87bd-7f43c497cc45&amp;IsInner=0&amp;IsHistory=0&amp;ModuleID=28</t>
  </si>
  <si>
    <t>3CE75917-1813-4367-86CC-F45B954DF11B</t>
  </si>
  <si>
    <t>BE2C556B-7C2C-436C-8E15-50CEFE157D65</t>
  </si>
  <si>
    <t>A3301090130507673001261</t>
  </si>
  <si>
    <t>萧山经济技术开发区综合服务大楼改造-空调工程</t>
  </si>
  <si>
    <t>https://ggzy.hzctc.hangzhou.gov.cn/AfficheShow/Home?AfficheID=37d8c740-b42c-4775-81fc-c6ab95b62455&amp;IsInner=0&amp;IsHistory=&amp;ModuleID=22</t>
  </si>
  <si>
    <t>建筑机电安装工程专业承包</t>
  </si>
  <si>
    <t>https://ggzy.hzctc.hangzhou.gov.cn/OpenBidRecord/Index?id=3CE75917-1813-4367-86CC-F45B954DF11B&amp;tenderID=BE2C556B-7C2C-436C-8E15-50CEFE157D65&amp;ModuleID=486</t>
  </si>
  <si>
    <t>https://ggzy.hzctc.hangzhou.gov.cn/OpenBidRecord/OpenParamInfo?openRecordListID=3CE75917-1813-4367-86CC-F45B954DF11B</t>
  </si>
  <si>
    <t>https://ggzy.hzctc.hangzhou.gov.cn/AfficheShow/Home?AfficheID=c61fe8f2-4a1d-4604-8c34-faf92ab5f455&amp;IsInner=0&amp;IsHistory=0&amp;ModuleID=28</t>
  </si>
  <si>
    <t>20ED1466-F4C7-4462-B819-48F9B171F86B</t>
  </si>
  <si>
    <t>56B01DE9-A281-486B-8DFC-151C3A264A77</t>
  </si>
  <si>
    <t>A3301100140507751001211</t>
  </si>
  <si>
    <t>百丈镇美丽乡村 1510 示范村建设项目（二期）</t>
  </si>
  <si>
    <t>https://ggzy.hzctc.hangzhou.gov.cn/AfficheShow/Home?AfficheID=0211c1ec-13e7-47d1-a815-5b0fcc6ebc38&amp;IsInner=0&amp;IsHistory=&amp;ModuleID=22</t>
  </si>
  <si>
    <t>https://ggzy.hzctc.hangzhou.gov.cn/OpenBidRecord/Index?id=20ED1466-F4C7-4462-B819-48F9B171F86B&amp;tenderID=56B01DE9-A281-486B-8DFC-151C3A264A77&amp;ModuleID=486</t>
  </si>
  <si>
    <t>2023/8/15 9:30</t>
  </si>
  <si>
    <t>https://ggzy.hzctc.hangzhou.gov.cn/OpenBidRecord/OpenParamInfo?openRecordListID=20ED1466-F4C7-4462-B819-48F9B171F86B</t>
  </si>
  <si>
    <t>https://ggzy.hzctc.hangzhou.gov.cn/AfficheShow/Home?AfficheID=3ca53001-ac3e-4c7d-970a-616624f67106&amp;IsInner=0&amp;IsHistory=0&amp;ModuleID=28</t>
  </si>
  <si>
    <t>3-6：0.5</t>
  </si>
  <si>
    <t>734EEBE0-27EA-4672-A4B1-9BE459466E1D</t>
  </si>
  <si>
    <t>139FD6BD-306D-4CEB-846C-64B8200247F8</t>
  </si>
  <si>
    <t>A3301820190507788001211</t>
  </si>
  <si>
    <t>建德市殡仪馆（陵园）迁建工程监理</t>
  </si>
  <si>
    <t>https://ggzy.hzctc.hangzhou.gov.cn/AfficheShow/Home?AfficheID=60307525-e0e1-443f-bd8c-a200b6e063db&amp;IsInner=0&amp;IsHistory=&amp;ModuleID=22</t>
  </si>
  <si>
    <t>拟派总监理工程师具有注册在投标人单位的房屋建筑工程国家注册监理工程师执业资格。</t>
  </si>
  <si>
    <t>https://ggzy.hzctc.hangzhou.gov.cn/OpenBidRecord/Index?id=734EEBE0-27EA-4672-A4B1-9BE459466E1D&amp;tenderID=139FD6BD-306D-4CEB-846C-64B8200247F8&amp;ModuleID=486</t>
  </si>
  <si>
    <t>https://ggzy.hzctc.hangzhou.gov.cn/OpenBidRecord/OpenParamInfo?openRecordListID=734EEBE0-27EA-4672-A4B1-9BE459466E1D</t>
  </si>
  <si>
    <t>https://ggzy.hzctc.hangzhou.gov.cn/AfficheShow/Home?AfficheID=7cd8e80b-858e-4782-9538-9bd2caa39fae&amp;IsInner=0&amp;IsHistory=0&amp;ModuleID=28</t>
  </si>
  <si>
    <t>343934A3-38D6-4322-8B56-8A2A0C4FED9F</t>
  </si>
  <si>
    <t>F6261584-198F-4F03-A986-C574994E7388</t>
  </si>
  <si>
    <t>A3301220150507762001221</t>
  </si>
  <si>
    <t>桐庐县汽车城配套道路工程（龙潭路段）</t>
  </si>
  <si>
    <t>https://ggzy.hzctc.hangzhou.gov.cn/AfficheShow/Home?AfficheID=69867682-1f21-47b5-b449-f102da23eb88&amp;IsInner=0&amp;IsHistory=&amp;ModuleID=22</t>
  </si>
  <si>
    <t>三级企业：可承接直径1米及以下供水管道；直径1.5米及以下污水及中水管道施工。二级建造师可承接直径1.5米以下的给排水工程。本工程排水管道直径为1.5米。满足三级企业，一级建造师承接资格。</t>
  </si>
  <si>
    <t>https://ggzy.hzctc.hangzhou.gov.cn/OpenBidRecord/Index?id=343934A3-38D6-4322-8B56-8A2A0C4FED9F&amp;tenderID=F6261584-198F-4F03-A986-C574994E7388&amp;ModuleID=486</t>
  </si>
  <si>
    <t>https://ggzy.hzctc.hangzhou.gov.cn/OpenBidRecord/OpenParamInfo?openRecordListID=343934A3-38D6-4322-8B56-8A2A0C4FED9F</t>
  </si>
  <si>
    <t>https://ggzy.hzctc.hangzhou.gov.cn/AfficheShow/Home?AfficheID=e8272c70-3438-42da-a3de-c019b43e09c4&amp;IsInner=0&amp;IsHistory=0&amp;ModuleID=28</t>
  </si>
  <si>
    <t>49452697-76E1-4EB4-9A7D-43FFA807C931</t>
  </si>
  <si>
    <t>0A7F4AA5-27BF-4B2D-9B5A-4470A2FDAEA7</t>
  </si>
  <si>
    <t>A3301300180507795001221</t>
  </si>
  <si>
    <t>市政井盖提升及路面修复工程</t>
  </si>
  <si>
    <t>https://ggzy.hzctc.hangzhou.gov.cn/AfficheShow/Home?AfficheID=9fa08b24-eb1c-4a0e-a72e-29b3e89b993e&amp;IsInner=0&amp;IsHistory=&amp;ModuleID=22</t>
  </si>
  <si>
    <t>https://ggzy.hzctc.hangzhou.gov.cn/OpenBidRecord/Index?id=49452697-76E1-4EB4-9A7D-43FFA807C931&amp;tenderID=0A7F4AA5-27BF-4B2D-9B5A-4470A2FDAEA7&amp;ModuleID=486</t>
  </si>
  <si>
    <t>https://ggzy.hzctc.hangzhou.gov.cn/OpenBidRecord/OpenParamInfo?openRecordListID=49452697-76E1-4EB4-9A7D-43FFA807C931</t>
  </si>
  <si>
    <t>https://ggzy.hzctc.hangzhou.gov.cn/AfficheShow/Home?AfficheID=8bc2a000-637e-4762-a397-02b5c2d51bd7&amp;IsInner=0&amp;IsHistory=0&amp;ModuleID=28</t>
  </si>
  <si>
    <t>D343AEE4-66AE-44D4-94BA-34CE38BB751F</t>
  </si>
  <si>
    <t>F3E21E90-B1FD-49A6-B511-30045C6091E0</t>
  </si>
  <si>
    <t>A3301100140507473001221</t>
  </si>
  <si>
    <t>联胜路新建段工程</t>
  </si>
  <si>
    <t>https://ggzy.hzctc.hangzhou.gov.cn/AfficheShow/Home?AfficheID=5b33b136-4fe1-48a0-b1ba-ad4013cb9a76&amp;IsInner=0&amp;IsHistory=&amp;ModuleID=22</t>
  </si>
  <si>
    <t>https://ggzy.hzctc.hangzhou.gov.cn/OpenBidRecord/Index?id=D343AEE4-66AE-44D4-94BA-34CE38BB751F&amp;tenderID=F3E21E90-B1FD-49A6-B511-30045C6091E0&amp;ModuleID=486</t>
  </si>
  <si>
    <t>https://ggzy.hzctc.hangzhou.gov.cn/OpenBidRecord/OpenParamInfo?openRecordListID=D343AEE4-66AE-44D4-94BA-34CE38BB751F</t>
  </si>
  <si>
    <t>https://ggzy.hzctc.hangzhou.gov.cn/AfficheShow/Home?AfficheID=9cf74098-9bf0-4a5b-9845-df90be7c9885&amp;IsInner=0&amp;IsHistory=0&amp;ModuleID=28</t>
  </si>
  <si>
    <t>EA06A518-B3B5-4C02-AEC1-771D6F22DCBA</t>
  </si>
  <si>
    <t>602E5F5B-AEDD-4E6E-9C62-4305D5615125</t>
  </si>
  <si>
    <t>A3301300180507687001221</t>
  </si>
  <si>
    <t>泵闸站等设施提升改造工程</t>
  </si>
  <si>
    <t>https://ggzy.hzctc.hangzhou.gov.cn/AfficheShow/Home?AfficheID=8257bed9-9174-4461-a2f6-56fafa3c4ef0&amp;IsInner=0&amp;IsHistory=&amp;ModuleID=22</t>
  </si>
  <si>
    <t>https://ggzy.hzctc.hangzhou.gov.cn/OpenBidRecord/Index?id=EA06A518-B3B5-4C02-AEC1-771D6F22DCBA&amp;tenderID=602E5F5B-AEDD-4E6E-9C62-4305D5615125&amp;ModuleID=486</t>
  </si>
  <si>
    <t>https://ggzy.hzctc.hangzhou.gov.cn/OpenBidRecord/OpenParamInfo?openRecordListID=EA06A518-B3B5-4C02-AEC1-771D6F22DCBA</t>
  </si>
  <si>
    <t>https://ggzy.hzctc.hangzhou.gov.cn/AfficheShow/Home?AfficheID=79599ba8-1886-4c8a-ba72-08a70fc227fb&amp;IsInner=0&amp;IsHistory=0&amp;ModuleID=28</t>
  </si>
  <si>
    <t>2078F74A-8C98-4070-A5B2-818BD9DBD9E8</t>
  </si>
  <si>
    <t>12D8E0AF-1D14-41A3-B945-79F7DE75E06D</t>
  </si>
  <si>
    <t>A3301131280507844001211</t>
  </si>
  <si>
    <t>崇贤街道横泾桥区块安置房B区块项目</t>
  </si>
  <si>
    <t>https://ggzy.hzctc.hangzhou.gov.cn/AfficheShow/Home?AfficheID=121d1836-d3a6-4ea0-97c6-d03a9f1b6374&amp;IsInner=0&amp;IsHistory=&amp;ModuleID=22</t>
  </si>
  <si>
    <t>https://ggzy.hzctc.hangzhou.gov.cn/OpenBidRecord/Index?id=2078F74A-8C98-4070-A5B2-818BD9DBD9E8&amp;tenderID=12D8E0AF-1D14-41A3-B945-79F7DE75E06D&amp;ModuleID=486</t>
  </si>
  <si>
    <t>https://ggzy.hzctc.hangzhou.gov.cn/OpenBidRecord/OpenParamInfo?openRecordListID=2078F74A-8C98-4070-A5B2-818BD9DBD9E8</t>
  </si>
  <si>
    <t>https://ggzy.hzctc.hangzhou.gov.cn/AfficheShow/Home?AfficheID=0963cdd1-0f51-4c9a-bc39-fc4d05464434&amp;IsInner=0&amp;IsHistory=0&amp;ModuleID=28</t>
  </si>
  <si>
    <t>FAD2514A-D17C-4C41-97C5-A1266AD10058</t>
  </si>
  <si>
    <t>951f5747-e362-41d3-be56-c0fb456d3c5c</t>
  </si>
  <si>
    <t>A3301010060280121001231</t>
  </si>
  <si>
    <t>下沙港疏港道路工程施工监理</t>
  </si>
  <si>
    <t>https://ggzy.hzctc.hangzhou.gov.cn/AfficheShow/Home?AfficheID=800191a8-a783-4c50-878c-f0b58f8982d2&amp;IsInner=0&amp;IsHistory=&amp;ModuleID=22</t>
  </si>
  <si>
    <t>https://ggzy.hzctc.hangzhou.gov.cn/OpenBidRecord/Index?id=FAD2514A-D17C-4C41-97C5-A1266AD10058&amp;tenderID=951f5747-e362-41d3-be56-c0fb456d3c5c&amp;ModuleID=486</t>
  </si>
  <si>
    <t>https://ggzy.hzctc.hangzhou.gov.cn/AfficheShow/Home?AfficheID=b57b7059-394e-44af-aa36-3a137d9176d7&amp;IsInner=0&amp;IsHistory=0&amp;ModuleID=28</t>
  </si>
  <si>
    <t>85CE077F-F2C0-4F61-A89E-7A8146CA7514</t>
  </si>
  <si>
    <t>CEB087C0-6E4B-460B-BCA9-B75B0434774A</t>
  </si>
  <si>
    <t>A3301010060507784001211</t>
  </si>
  <si>
    <t>天城单元JG0903-64地块9班幼儿园设计</t>
  </si>
  <si>
    <t>https://ggzy.hzctc.hangzhou.gov.cn/AfficheShow/Home?AfficheID=da69a473-0ea2-4761-8116-a6aea292c2e3&amp;IsInner=0&amp;IsHistory=&amp;ModuleID=22</t>
  </si>
  <si>
    <t>https://ggzy.hzctc.hangzhou.gov.cn/OpenBidRecord/Index?id=85CE077F-F2C0-4F61-A89E-7A8146CA7514&amp;tenderID=CEB087C0-6E4B-460B-BCA9-B75B0434774A&amp;ModuleID=486</t>
  </si>
  <si>
    <t>2023/8/16 13:30</t>
  </si>
  <si>
    <t>https://ggzy.hzctc.hangzhou.gov.cn/AfficheShow/Home?AfficheID=21b0129b-ff84-4f58-b05c-add6a829f831&amp;IsInner=0&amp;IsHistory=0&amp;ModuleID=28</t>
  </si>
  <si>
    <t>A53029B5-C42C-4B76-968B-1AADF48368CF</t>
  </si>
  <si>
    <t>77C4356E-C6E6-4E24-B55B-B56BC972B6ED</t>
  </si>
  <si>
    <t>A3301131280507518001211</t>
  </si>
  <si>
    <t>杭政储出[2023]13号地块开发项目工程总承包（EPC）</t>
  </si>
  <si>
    <t>https://ggzy.hzctc.hangzhou.gov.cn/AfficheShow/Home?AfficheID=93ac0cf8-6355-49ca-b134-7aca780954f6&amp;IsInner=0&amp;IsHistory=&amp;ModuleID=22</t>
  </si>
  <si>
    <t>同时具备 设计专业类 建筑行业 建筑工程 甲级、施工总承包企业建筑工程(新) 二级 或者同时具备 施工总承包企业建筑工程(新) 二级、设计专业类 建筑行业 甲级 或者同时具备 施工总承包企业建筑工程(新) 二级、设计综合类 甲级</t>
  </si>
  <si>
    <t>https://ggzy.hzctc.hangzhou.gov.cn/OpenBidRecord/Index?id=A53029B5-C42C-4B76-968B-1AADF48368CF&amp;tenderID=77C4356E-C6E6-4E24-B55B-B56BC972B6ED&amp;ModuleID=486</t>
  </si>
  <si>
    <t>https://ggzy.hzctc.hangzhou.gov.cn/AfficheShow/Home?AfficheID=27e76900-ec37-443f-9768-344fd58149b2&amp;IsInner=0&amp;IsHistory=0&amp;ModuleID=28</t>
  </si>
  <si>
    <t>CE96AEC0-7A4B-4CAB-B0AB-504A3DA762EA</t>
  </si>
  <si>
    <t>14c0570d-06cd-4c8b-a905-a9f48987d756</t>
  </si>
  <si>
    <t>A3301820190280030001231</t>
  </si>
  <si>
    <t>建德市高品质“四好农村路”2023年县道病危桥改造工程</t>
  </si>
  <si>
    <t>https://ggzy.hzctc.hangzhou.gov.cn/AfficheShow/Home?AfficheID=90585b53-97d8-4477-8e95-ae9e2cf4dad2&amp;IsInner=0&amp;IsHistory=&amp;ModuleID=22</t>
  </si>
  <si>
    <t>具备 专业承包企业桥梁工程(新) 三级</t>
  </si>
  <si>
    <t>https://ggzy.hzctc.hangzhou.gov.cn/OpenBidRecord/Index?id=CE96AEC0-7A4B-4CAB-B0AB-504A3DA762EA&amp;tenderID=14c0570d-06cd-4c8b-a905-a9f48987d756&amp;ModuleID=486</t>
  </si>
  <si>
    <t>2023/8/16 14:00</t>
  </si>
  <si>
    <t>https://ggzy.hzctc.hangzhou.gov.cn/AfficheShow/Home?AfficheID=67c65828-f026-4b84-84b4-84711a15b366&amp;IsInner=0&amp;IsHistory=0&amp;ModuleID=28</t>
  </si>
  <si>
    <t>5A0203AD-98B3-4147-927C-29249116D997</t>
  </si>
  <si>
    <t>BF16ECAD-2208-4FC4-871C-AB7FB3FFD5D8</t>
  </si>
  <si>
    <t>A3301270160507816001211</t>
  </si>
  <si>
    <t>淳政工出【2023】5号大柘坞B14地块标准厂房建设工程（监理）</t>
  </si>
  <si>
    <t>https://ggzy.hzctc.hangzhou.gov.cn/AfficheShow/Home?AfficheID=d1a6d0b3-8fb6-404c-8f2f-9c4086b8597c&amp;IsInner=0&amp;IsHistory=&amp;ModuleID=22</t>
  </si>
  <si>
    <t>https://ggzy.hzctc.hangzhou.gov.cn/OpenBidRecord/Index?id=5A0203AD-98B3-4147-927C-29249116D997&amp;tenderID=BF16ECAD-2208-4FC4-871C-AB7FB3FFD5D8&amp;ModuleID=486</t>
  </si>
  <si>
    <t>2023/8/16 8:45</t>
  </si>
  <si>
    <t>https://ggzy.hzctc.hangzhou.gov.cn/OpenBidRecord/OpenParamInfo?openRecordListID=5A0203AD-98B3-4147-927C-29249116D997</t>
  </si>
  <si>
    <t>https://ggzy.hzctc.hangzhou.gov.cn/AfficheShow/Home?AfficheID=ac5b99c5-b9e8-4900-88d1-64a452644353&amp;IsInner=0&amp;IsHistory=0&amp;ModuleID=28</t>
  </si>
  <si>
    <t>60702971-3BE6-4AF8-A006-9B023F722BBB</t>
  </si>
  <si>
    <t>02DB4120-FF83-4D9A-A7C2-467B12DAD713</t>
  </si>
  <si>
    <t>A3301090130507760001221</t>
  </si>
  <si>
    <t>学工路（三围横河至群开线）工程</t>
  </si>
  <si>
    <t>https://ggzy.hzctc.hangzhou.gov.cn/AfficheShow/Home?AfficheID=654e05db-0884-4445-a6b6-253e3ad25413&amp;IsInner=0&amp;IsHistory=&amp;ModuleID=22</t>
  </si>
  <si>
    <t>https://ggzy.hzctc.hangzhou.gov.cn/OpenBidRecord/Index?id=60702971-3BE6-4AF8-A006-9B023F722BBB&amp;tenderID=02DB4120-FF83-4D9A-A7C2-467B12DAD713&amp;ModuleID=486</t>
  </si>
  <si>
    <t>https://ggzy.hzctc.hangzhou.gov.cn/OpenBidRecord/OpenParamInfo?openRecordListID=60702971-3BE6-4AF8-A006-9B023F722BBB</t>
  </si>
  <si>
    <t>https://ggzy.hzctc.hangzhou.gov.cn/AfficheShow/Home?AfficheID=8d2415ac-a90c-47a1-9f68-60775f02ac01&amp;IsInner=0&amp;IsHistory=0&amp;ModuleID=28</t>
  </si>
  <si>
    <t>53C33941-D7FD-4C81-A3C6-5F68F6CDEC9A</t>
  </si>
  <si>
    <t>71ebaa63-60d1-436e-bb6b-5424332946b5</t>
  </si>
  <si>
    <t>A3301850210180018001211</t>
  </si>
  <si>
    <t>清凉峰镇杨溪村综合提升改造工程-未来乡村及历史文化村落项目（EPC）</t>
  </si>
  <si>
    <t>https://ggzy.hzctc.hangzhou.gov.cn/AfficheShow/Home?AfficheID=eac74e41-14dc-40ad-a4e7-16639018cb0d&amp;IsInner=0&amp;IsHistory=&amp;ModuleID=22</t>
  </si>
  <si>
    <t>同时具备 设计综合类 甲级、施工总承包企业建筑工程(新) 三级 或者同时具备 设计专项类 风景园林工程设计 乙级、施工总承包企业建筑工程(新) 三级、设计专业类 建筑行业 乙级</t>
  </si>
  <si>
    <t>具备 建筑工程 二级 或者具备 建筑工程 二级</t>
  </si>
  <si>
    <t>https://ggzy.hzctc.hangzhou.gov.cn/OpenBidRecord/Index?id=53C33941-D7FD-4C81-A3C6-5F68F6CDEC9A&amp;tenderID=71ebaa63-60d1-436e-bb6b-5424332946b5&amp;ModuleID=486</t>
  </si>
  <si>
    <t>2023/8/16 9:00</t>
  </si>
  <si>
    <t>https://ggzy.hzctc.hangzhou.gov.cn/AfficheShow/Home?AfficheID=3587f446-8363-44ca-b401-c23c984b9840&amp;IsInner=0&amp;IsHistory=0&amp;ModuleID=28</t>
  </si>
  <si>
    <t>8D3CC5CC-B85C-4A6A-B02E-A24918FC9CEC</t>
  </si>
  <si>
    <t>06DC9855-B0B5-4082-8AC0-FDFD35D0674B</t>
  </si>
  <si>
    <t>A3301090130507772001221</t>
  </si>
  <si>
    <t>朱凤标故居周边配套设施提升项目</t>
  </si>
  <si>
    <t>https://ggzy.hzctc.hangzhou.gov.cn/AfficheShow/Home?AfficheID=b7bc17b0-c23a-4351-8686-eb04ef795359&amp;IsInner=0&amp;IsHistory=&amp;ModuleID=22</t>
  </si>
  <si>
    <t>https://ggzy.hzctc.hangzhou.gov.cn/OpenBidRecord/Index?id=8D3CC5CC-B85C-4A6A-B02E-A24918FC9CEC&amp;tenderID=06DC9855-B0B5-4082-8AC0-FDFD35D0674B&amp;ModuleID=486</t>
  </si>
  <si>
    <t>https://ggzy.hzctc.hangzhou.gov.cn/OpenBidRecord/OpenParamInfo?openRecordListID=8D3CC5CC-B85C-4A6A-B02E-A24918FC9CEC</t>
  </si>
  <si>
    <t>https://ggzy.hzctc.hangzhou.gov.cn/AfficheShow/Home?AfficheID=cf3e6814-dbb4-4e25-8f7b-e5c41a5a869d&amp;IsInner=0&amp;IsHistory=0&amp;ModuleID=28</t>
  </si>
  <si>
    <t>8FF879F7-5FF9-4DDB-B959-1D7FD5F9C2BE</t>
  </si>
  <si>
    <t>79c24511-e7a4-4225-ae00-f49a5a25ef22</t>
  </si>
  <si>
    <t>A3301080120190011001291</t>
  </si>
  <si>
    <t>平晖府项目前期物业管理</t>
  </si>
  <si>
    <t>https://ggzy.hzctc.hangzhou.gov.cn/AfficheShow/Home?AfficheID=c5aed26f-7274-4107-99a3-992d60810810&amp;IsInner=0&amp;IsHistory=&amp;ModuleID=22</t>
  </si>
  <si>
    <t>https://ggzy.hzctc.hangzhou.gov.cn/OpenBidRecord/Index?id=8FF879F7-5FF9-4DDB-B959-1D7FD5F9C2BE&amp;tenderID=79c24511-e7a4-4225-ae00-f49a5a25ef22&amp;ModuleID=486</t>
  </si>
  <si>
    <t>2023/8/16 9:30</t>
  </si>
  <si>
    <t>https://ggzy.hzctc.hangzhou.gov.cn/AfficheShow/Home?AfficheID=133794b3-b005-4844-aca0-2c8d61cb5f69&amp;IsInner=0&amp;IsHistory=0&amp;ModuleID=28</t>
  </si>
  <si>
    <t>5F1D2E15-3FB5-45CA-9558-68FE95A1DA7E</t>
  </si>
  <si>
    <t>47DA9E9E-C221-4986-8D6B-7DF66BF6659D</t>
  </si>
  <si>
    <t>A3301100140507777001211</t>
  </si>
  <si>
    <t>南湖健康谷一期新建项目设计</t>
  </si>
  <si>
    <t>https://ggzy.hzctc.hangzhou.gov.cn/AfficheShow/Home?AfficheID=6be7bf25-d1cc-4cf1-b585-3f81cf22eea9&amp;IsInner=0&amp;IsHistory=&amp;ModuleID=22</t>
  </si>
  <si>
    <t>具备设计专业类建筑行业建筑工程甲级或者具备设计专业类建筑行业甲级或者具备设计综合类甲级</t>
  </si>
  <si>
    <t>https://ggzy.hzctc.hangzhou.gov.cn/OpenBidRecord/Index?id=5F1D2E15-3FB5-45CA-9558-68FE95A1DA7E&amp;tenderID=47DA9E9E-C221-4986-8D6B-7DF66BF6659D&amp;ModuleID=486</t>
  </si>
  <si>
    <t>https://ggzy.hzctc.hangzhou.gov.cn/AfficheShow/Home?AfficheID=230c457b-b6dc-4003-9b90-b96421127d33&amp;IsInner=0&amp;IsHistory=0&amp;ModuleID=28</t>
  </si>
  <si>
    <t>00504E14-0B2F-42D0-A6B2-3C6F73F9BCA0</t>
  </si>
  <si>
    <t>C1482AA2-91B0-4A47-AE82-FA4FB2555C8D</t>
  </si>
  <si>
    <t>A3301100140507809001211</t>
  </si>
  <si>
    <t>良渚文化艺术走廊综合整治项目一期监理</t>
  </si>
  <si>
    <t>https://ggzy.hzctc.hangzhou.gov.cn/AfficheShow/Home?AfficheID=58db57cf-718b-427c-b47b-3eb78f0a4368&amp;IsInner=0&amp;IsHistory=&amp;ModuleID=22</t>
  </si>
  <si>
    <t>https://ggzy.hzctc.hangzhou.gov.cn/OpenBidRecord/Index?id=00504E14-0B2F-42D0-A6B2-3C6F73F9BCA0&amp;tenderID=C1482AA2-91B0-4A47-AE82-FA4FB2555C8D&amp;ModuleID=486</t>
  </si>
  <si>
    <t>https://ggzy.hzctc.hangzhou.gov.cn/OpenBidRecord/OpenParamInfo?openRecordListID=00504E14-0B2F-42D0-A6B2-3C6F73F9BCA0</t>
  </si>
  <si>
    <t>https://ggzy.hzctc.hangzhou.gov.cn/AfficheShow/Home?AfficheID=95c05537-ab05-4f79-a068-1a82fc8c9f10&amp;IsInner=0&amp;IsHistory=0&amp;ModuleID=28</t>
  </si>
  <si>
    <t>ECF0C478-EE56-4729-9A41-3B230F182652</t>
  </si>
  <si>
    <t>8403C711-ADCE-40BC-BC26-C09FDCACD370</t>
  </si>
  <si>
    <t>A3301100140507018001211</t>
  </si>
  <si>
    <t>良渚新城第三幼儿园建设项目</t>
  </si>
  <si>
    <t>https://ggzy.hzctc.hangzhou.gov.cn/AfficheShow/Home?AfficheID=57172a66-1ba4-4ccf-8228-371ad6b49c4a&amp;IsInner=0&amp;IsHistory=&amp;ModuleID=22</t>
  </si>
  <si>
    <t>https://ggzy.hzctc.hangzhou.gov.cn/OpenBidRecord/Index?id=ECF0C478-EE56-4729-9A41-3B230F182652&amp;tenderID=8403C711-ADCE-40BC-BC26-C09FDCACD370&amp;ModuleID=486</t>
  </si>
  <si>
    <t>https://ggzy.hzctc.hangzhou.gov.cn/OpenBidRecord/OpenParamInfo?openRecordListID=ECF0C478-EE56-4729-9A41-3B230F182652</t>
  </si>
  <si>
    <t>https://ggzy.hzctc.hangzhou.gov.cn/AfficheShow/Home?AfficheID=a6b7ad46-9904-4a33-a47a-cf94a1079e4d&amp;IsInner=0&amp;IsHistory=0&amp;ModuleID=28</t>
  </si>
  <si>
    <t>3FB8A5F7-14D7-4649-9455-F6C6861859B6</t>
  </si>
  <si>
    <t>B14453E3-E302-45E3-9A20-F952AB80796C</t>
  </si>
  <si>
    <t>A3301060110507451001111</t>
  </si>
  <si>
    <t>北山街道金祝社区金祝新村、沿山河社区天目山路101、105号老旧小区提升改造项目（EPC）总承包</t>
  </si>
  <si>
    <t>https://ggzy.hzctc.hangzhou.gov.cn/AfficheShow/Home?AfficheID=e1d9046c-7a7c-420f-a8b4-fa25ff652671&amp;IsInner=0&amp;IsHistory=&amp;ModuleID=22</t>
  </si>
  <si>
    <t>同时具备 设计专业类 建筑行业 建筑工程 甲级、施工总承包企业建筑工程(新) 二级 或者同时具备 设计专业类 建筑行业 甲级、施工总承包企业建筑工程(新) 二级 或者同时具备 施工总承包企业建筑工程(新) 二级、设计综合类 甲级</t>
  </si>
  <si>
    <t>https://ggzy.hzctc.hangzhou.gov.cn/OpenBidRecord/Index?id=3FB8A5F7-14D7-4649-9455-F6C6861859B6&amp;tenderID=B14453E3-E302-45E3-9A20-F952AB80796C&amp;ModuleID=486</t>
  </si>
  <si>
    <t>2023/8/17 12:00</t>
  </si>
  <si>
    <t>https://ggzy.hzctc.hangzhou.gov.cn/OpenBidRecord/OpenParamInfo?openRecordListID=3FB8A5F7-14D7-4649-9455-F6C6861859B6</t>
  </si>
  <si>
    <t>https://ggzy.hzctc.hangzhou.gov.cn/AfficheShow/Home?AfficheID=662a5278-6ac2-47e6-9885-ddfcb108545b&amp;IsInner=0&amp;IsHistory=0&amp;ModuleID=28</t>
  </si>
  <si>
    <t>P=Q=20</t>
  </si>
  <si>
    <t>532908DA-5429-4A92-A917-CBD387AA9AA0</t>
  </si>
  <si>
    <t>0DFE7733-86F7-47A6-B1C5-B4C920ED93F2</t>
  </si>
  <si>
    <t>A3301010060507804001211</t>
  </si>
  <si>
    <t>四堡七堡单元JG1404-34、39地块54班九年一贯制学校项目设计</t>
  </si>
  <si>
    <t>https://ggzy.hzctc.hangzhou.gov.cn/AfficheShow/Home?AfficheID=7be4256f-1c48-4bac-8eab-5d74a84df633&amp;IsInner=0&amp;IsHistory=&amp;ModuleID=22</t>
  </si>
  <si>
    <t>https://ggzy.hzctc.hangzhou.gov.cn/OpenBidRecord/Index?id=532908DA-5429-4A92-A917-CBD387AA9AA0&amp;tenderID=0DFE7733-86F7-47A6-B1C5-B4C920ED93F2&amp;ModuleID=486</t>
  </si>
  <si>
    <t>2023/8/17 13:30</t>
  </si>
  <si>
    <t>https://ggzy.hzctc.hangzhou.gov.cn/AfficheShow/Home?AfficheID=e540fcc0-82e6-454b-96ca-79a487242707&amp;IsInner=0&amp;IsHistory=0&amp;ModuleID=28</t>
  </si>
  <si>
    <t>E6BBEACC-9858-41B4-ACFE-EDC32FE86AFD</t>
  </si>
  <si>
    <t>B8ECAF1B-4284-49E2-9165-0A64D08B777E</t>
  </si>
  <si>
    <t>A3301010060507634001221</t>
  </si>
  <si>
    <t>杭州西站枢纽振华西路（良睦路-良祥路）道路工程设计</t>
  </si>
  <si>
    <t>https://ggzy.hzctc.hangzhou.gov.cn/AfficheShow/Home?AfficheID=3e4f278c-c89e-4d6a-8589-65d8d289c060&amp;IsInner=0&amp;IsHistory=&amp;ModuleID=22</t>
  </si>
  <si>
    <t>具备 设计综合类 甲级 或者同时具备 设计专业类 市政公用行业 甲级、设计专项类 风景园林工程设计 乙级 或者同时具备 设计专业类 市政行业（燃气工程、轨道交通工程除外） 甲级、设计专项类 风景园林工程设计 乙级</t>
  </si>
  <si>
    <t>https://ggzy.hzctc.hangzhou.gov.cn/OpenBidRecord/Index?id=E6BBEACC-9858-41B4-ACFE-EDC32FE86AFD&amp;tenderID=B8ECAF1B-4284-49E2-9165-0A64D08B777E&amp;ModuleID=486</t>
  </si>
  <si>
    <t>https://ggzy.hzctc.hangzhou.gov.cn/AfficheShow/Home?AfficheID=5292721d-768d-4b0d-8255-30a49b7f35d9&amp;IsInner=0&amp;IsHistory=0&amp;ModuleID=28</t>
  </si>
  <si>
    <t>22F5885C-ACCB-4E48-9445-66477E70FEFA</t>
  </si>
  <si>
    <t>0D7459B2-E0FB-455C-A546-9BA782EF632A</t>
  </si>
  <si>
    <t>A3301110200507814001211</t>
  </si>
  <si>
    <t>富政储出[2021]29号地块富春星球数字产业基地全过程工程咨询项目</t>
  </si>
  <si>
    <t>https://ggzy.hzctc.hangzhou.gov.cn/AfficheShow/Home?AfficheID=1971ebcf-b6ce-4888-bf33-31482ee08e34&amp;IsInner=0&amp;IsHistory=&amp;ModuleID=22</t>
  </si>
  <si>
    <t>投标人资格要求详见招标公告。</t>
  </si>
  <si>
    <t>https://ggzy.hzctc.hangzhou.gov.cn/OpenBidRecord/Index?id=22F5885C-ACCB-4E48-9445-66477E70FEFA&amp;tenderID=0D7459B2-E0FB-455C-A546-9BA782EF632A&amp;ModuleID=486</t>
  </si>
  <si>
    <t>https://ggzy.hzctc.hangzhou.gov.cn/AfficheShow/Home?AfficheID=7bcd97cd-43e6-452c-ab8c-3fbc3b81804e&amp;IsInner=0&amp;IsHistory=0&amp;ModuleID=28</t>
  </si>
  <si>
    <t>549C7BC8-9C76-4397-B7E2-B44B744046DB</t>
  </si>
  <si>
    <t>df88a66d-8f5b-462b-8593-63f08dd7756c</t>
  </si>
  <si>
    <t>A3301110200280023001231</t>
  </si>
  <si>
    <t>富阳区2022年C420湘河至连山隐患治理工程</t>
  </si>
  <si>
    <t>https://ggzy.hzctc.hangzhou.gov.cn/AfficheShow/Home?AfficheID=da46d155-1816-416b-8259-8e4bb85c6ed9&amp;IsInner=0&amp;IsHistory=&amp;ModuleID=22</t>
  </si>
  <si>
    <t>https://ggzy.hzctc.hangzhou.gov.cn/OpenBidRecord/Index?id=549C7BC8-9C76-4397-B7E2-B44B744046DB&amp;tenderID=df88a66d-8f5b-462b-8593-63f08dd7756c&amp;ModuleID=486</t>
  </si>
  <si>
    <t>https://ggzy.hzctc.hangzhou.gov.cn/AfficheShow/Home?AfficheID=11e1cb02-f2e4-447d-aafc-5ae8c1ff5ea2&amp;IsInner=0&amp;IsHistory=0&amp;ModuleID=28</t>
  </si>
  <si>
    <t>调整系数：0.94，0.95，0.96
K:0.3,0.35,0.4
i:0.5，3，3.5</t>
  </si>
  <si>
    <t>7D83E85C-C4FF-4517-AAB1-72D51CD989F1</t>
  </si>
  <si>
    <t>5f360083-7ae6-4c29-9e59-69ced41f0765</t>
  </si>
  <si>
    <t>A3301010060280123001231</t>
  </si>
  <si>
    <t>S211钱塘段（江东大道至红十五线）公路工程竣（交）工质量评定检测</t>
  </si>
  <si>
    <t>https://ggzy.hzctc.hangzhou.gov.cn/AfficheShow/Home?AfficheID=eae23683-ada5-4970-881c-4b0b2dbe307a&amp;IsInner=0&amp;IsHistory=&amp;ModuleID=22</t>
  </si>
  <si>
    <t>https://ggzy.hzctc.hangzhou.gov.cn/OpenBidRecord/Index?id=7D83E85C-C4FF-4517-AAB1-72D51CD989F1&amp;tenderID=5f360083-7ae6-4c29-9e59-69ced41f0765&amp;ModuleID=486</t>
  </si>
  <si>
    <t>https://ggzy.hzctc.hangzhou.gov.cn/AfficheShow/Home?AfficheID=1b4efe7e-4e8a-48dd-be51-0f8770c578b1&amp;IsInner=0&amp;IsHistory=0&amp;ModuleID=28</t>
  </si>
  <si>
    <t>44125298-B8C5-451D-ABF6-F820DD6DEC8C</t>
  </si>
  <si>
    <t>55ea513d-3382-4788-ba93-80585a59b1ae</t>
  </si>
  <si>
    <t>A3301850210980021001251</t>
  </si>
  <si>
    <t>2023年农村饮用水达标提标项目-衬塑管及配件采购（一标）</t>
  </si>
  <si>
    <t>https://ggzy.hzctc.hangzhou.gov.cn/AfficheShow/Home?AfficheID=a4c7ccd3-6fde-4f0b-84d2-5685520bc0a5&amp;IsInner=0&amp;IsHistory=&amp;ModuleID=22</t>
  </si>
  <si>
    <t>https://ggzy.hzctc.hangzhou.gov.cn/OpenBidRecord/Index?id=44125298-B8C5-451D-ABF6-F820DD6DEC8C&amp;tenderID=55ea513d-3382-4788-ba93-80585a59b1ae&amp;ModuleID=486</t>
  </si>
  <si>
    <t>2023/8/17 9:00</t>
  </si>
  <si>
    <t>https://ggzy.hzctc.hangzhou.gov.cn/AfficheShow/Home?AfficheID=502e9a55-65da-4333-927f-190eb24cfdde&amp;IsInner=0&amp;IsHistory=0&amp;ModuleID=28</t>
  </si>
  <si>
    <t>22F78790-EF87-478A-9EFF-9220FFC048BD</t>
  </si>
  <si>
    <t>3DC56646-B27F-4DAE-A219-2B60DA0F347B</t>
  </si>
  <si>
    <t>A3301850210507868001211</t>
  </si>
  <si>
    <t>苕溪两岸城区段综合整治及配套设施提升工程—衣锦街（苕溪南街-天目路）综合整治工程总承包（EPC)项目监理</t>
  </si>
  <si>
    <t>https://ggzy.hzctc.hangzhou.gov.cn/AfficheShow/Home?AfficheID=829d76c9-9283-4a98-84ca-1bb414b2b2e0&amp;IsInner=0&amp;IsHistory=&amp;ModuleID=22</t>
  </si>
  <si>
    <t>https://ggzy.hzctc.hangzhou.gov.cn/OpenBidRecord/Index?id=22F78790-EF87-478A-9EFF-9220FFC048BD&amp;tenderID=3DC56646-B27F-4DAE-A219-2B60DA0F347B&amp;ModuleID=486</t>
  </si>
  <si>
    <t>https://ggzy.hzctc.hangzhou.gov.cn/OpenBidRecord/OpenParamInfo?openRecordListID=22F78790-EF87-478A-9EFF-9220FFC048BD</t>
  </si>
  <si>
    <t>https://ggzy.hzctc.hangzhou.gov.cn/AfficheShow/Home?AfficheID=ca47bab0-8e89-458f-a655-a5e2e8632a91&amp;IsInner=0&amp;IsHistory=0&amp;ModuleID=28</t>
  </si>
  <si>
    <t>ADD44104-E3C3-4F79-BB83-DB4B043E3A19</t>
  </si>
  <si>
    <t>7799A0CE-A158-49B4-99F9-00E5E9DC045D</t>
  </si>
  <si>
    <t>A3301020070507575001211</t>
  </si>
  <si>
    <t>九堡社区民丰蓝领公寓项目监理</t>
  </si>
  <si>
    <t>https://ggzy.hzctc.hangzhou.gov.cn/AfficheShow/Home?AfficheID=3f2bac0f-df77-459b-9780-e678ced57e60&amp;IsInner=0&amp;IsHistory=&amp;ModuleID=22</t>
  </si>
  <si>
    <t>https://ggzy.hzctc.hangzhou.gov.cn/OpenBidRecord/Index?id=ADD44104-E3C3-4F79-BB83-DB4B043E3A19&amp;tenderID=7799A0CE-A158-49B4-99F9-00E5E9DC045D&amp;ModuleID=486</t>
  </si>
  <si>
    <t>2023/8/17 9:30</t>
  </si>
  <si>
    <t>https://ggzy.hzctc.hangzhou.gov.cn/OpenBidRecord/OpenParamInfo?openRecordListID=ADD44104-E3C3-4F79-BB83-DB4B043E3A19</t>
  </si>
  <si>
    <t>https://ggzy.hzctc.hangzhou.gov.cn/AfficheShow/Home?AfficheID=2e75f510-b512-46cd-91df-dc61fdd5a40f&amp;IsInner=0&amp;IsHistory=0&amp;ModuleID=28</t>
  </si>
  <si>
    <t>B1018559-350D-45A5-8E7F-34F6734EA09A</t>
  </si>
  <si>
    <t>AE8CB7C4-9131-4C69-9ECA-619540C0E3DB</t>
  </si>
  <si>
    <t>A3301020070507811001211</t>
  </si>
  <si>
    <t>上城区清波街道清河坊、定安路、柳翠井巷社区老旧小区提升综合改造项目</t>
  </si>
  <si>
    <t>https://ggzy.hzctc.hangzhou.gov.cn/AfficheShow/Home?AfficheID=27767865-0265-4925-962b-acaa1b21d5c5&amp;IsInner=0&amp;IsHistory=&amp;ModuleID=22</t>
  </si>
  <si>
    <t>https://ggzy.hzctc.hangzhou.gov.cn/OpenBidRecord/Index?id=B1018559-350D-45A5-8E7F-34F6734EA09A&amp;tenderID=AE8CB7C4-9131-4C69-9ECA-619540C0E3DB&amp;ModuleID=486</t>
  </si>
  <si>
    <t>https://ggzy.hzctc.hangzhou.gov.cn/OpenBidRecord/OpenParamInfo?openRecordListID=B1018559-350D-45A5-8E7F-34F6734EA09A</t>
  </si>
  <si>
    <t>https://ggzy.hzctc.hangzhou.gov.cn/AfficheShow/Home?AfficheID=2a33b5cf-afbc-4eec-93ca-2a1320b414ff&amp;IsInner=0&amp;IsHistory=0&amp;ModuleID=28</t>
  </si>
  <si>
    <t>349FB8C8-7AB2-4110-A008-75B50646ADB6</t>
  </si>
  <si>
    <t>CF711231-6245-4454-BEA1-083B68525750</t>
  </si>
  <si>
    <t>A3301100140507764001291</t>
  </si>
  <si>
    <t>瓶窑镇长命村未来乡村示范村建设项目一期全过程工程咨询项目</t>
  </si>
  <si>
    <t>https://ggzy.hzctc.hangzhou.gov.cn/AfficheShow/Home?AfficheID=44f1faea-00d5-40bc-ba6d-f7157cbe73c8&amp;IsInner=0&amp;IsHistory=&amp;ModuleID=22</t>
  </si>
  <si>
    <t>同时具备 设计综合类 甲级、综合 或者同时具备 设计专业类 建筑行业 乙级、综合 或者同时具备 设计专业类 建筑行业 建筑工程 乙级、综合 或者同时具备 房屋建筑工程 乙级、设计综合类 甲级 或者同时具备 房屋建筑工程 乙级、设计专业类 建筑行业 乙级 或者同时具备 设计专业类 建筑行业 建筑工程 乙级、房屋建筑工程 乙级</t>
  </si>
  <si>
    <t>https://ggzy.hzctc.hangzhou.gov.cn/OpenBidRecord/Index?id=349FB8C8-7AB2-4110-A008-75B50646ADB6&amp;tenderID=CF711231-6245-4454-BEA1-083B68525750&amp;ModuleID=486</t>
  </si>
  <si>
    <t>2023/8/18 13:30</t>
  </si>
  <si>
    <t>https://ggzy.hzctc.hangzhou.gov.cn/AfficheShow/Home?AfficheID=81f07309-581e-4810-8973-c19a20ba3f28&amp;IsInner=0&amp;IsHistory=0&amp;ModuleID=28</t>
  </si>
  <si>
    <t>E4641D82-0AF6-4A00-AA67-212140FC8228</t>
  </si>
  <si>
    <t>2D6E17D5-22A3-46A5-AF27-950C17FB86B9</t>
  </si>
  <si>
    <t>A3301010060507292001111</t>
  </si>
  <si>
    <t>杭政储出[2019]65号地块国家（杭州）短视频基地施工总承包</t>
  </si>
  <si>
    <t>https://ggzy.hzctc.hangzhou.gov.cn/AfficheShow/Home?AfficheID=e0fae9eb-0ed7-4ded-b851-bcafe0ad1a37&amp;IsInner=0&amp;IsHistory=&amp;ModuleID=22</t>
  </si>
  <si>
    <t>https://ggzy.hzctc.hangzhou.gov.cn/OpenBidRecord/Index?id=E4641D82-0AF6-4A00-AA67-212140FC8228&amp;tenderID=2D6E17D5-22A3-46A5-AF27-950C17FB86B9&amp;ModuleID=486</t>
  </si>
  <si>
    <t>https://ggzy.hzctc.hangzhou.gov.cn/AfficheShow/Home?AfficheID=db90c556-74e7-4fe0-b158-f8beed02e547&amp;IsInner=0&amp;IsHistory=0&amp;ModuleID=28</t>
  </si>
  <si>
    <t>5A6EFC4D-2BA4-4A6A-B6E4-2CADAE2BED5F</t>
  </si>
  <si>
    <t>A17F27A2-8710-43FF-887F-3A9EBD6B3CC0</t>
  </si>
  <si>
    <t>A3301090130507725001211</t>
  </si>
  <si>
    <t>膜材料小镇新增开发一期项目方案设计、初步设计及后续服务</t>
  </si>
  <si>
    <t>https://ggzy.hzctc.hangzhou.gov.cn/AfficheShow/Home?AfficheID=e15b9cb5-298b-40d1-8360-f8951004b37c&amp;IsInner=0&amp;IsHistory=&amp;ModuleID=22</t>
  </si>
  <si>
    <t>https://ggzy.hzctc.hangzhou.gov.cn/OpenBidRecord/Index?id=5A6EFC4D-2BA4-4A6A-B6E4-2CADAE2BED5F&amp;tenderID=A17F27A2-8710-43FF-887F-3A9EBD6B3CC0&amp;ModuleID=486</t>
  </si>
  <si>
    <t>2023/8/18 14:00</t>
  </si>
  <si>
    <t>https://ggzy.hzctc.hangzhou.gov.cn/AfficheShow/Home?AfficheID=04445c1a-46ef-43aa-8ee4-99424a89b783&amp;IsInner=0&amp;IsHistory=0&amp;ModuleID=28</t>
  </si>
  <si>
    <t>82E687D7-C6D6-4239-8FF9-2D85F57113F0</t>
  </si>
  <si>
    <t>3055F014-2F2C-42C0-93DE-BDCFE081BCBA</t>
  </si>
  <si>
    <t>A3301820190507851001211</t>
  </si>
  <si>
    <t>建德市梅城姜山村居家养老照料中心</t>
  </si>
  <si>
    <t>https://ggzy.hzctc.hangzhou.gov.cn/AfficheShow/Home?AfficheID=17791968-bcd0-48b5-b20a-dcdcb87a8681&amp;IsInner=0&amp;IsHistory=&amp;ModuleID=22</t>
  </si>
  <si>
    <t>https://ggzy.hzctc.hangzhou.gov.cn/OpenBidRecord/Index?id=82E687D7-C6D6-4239-8FF9-2D85F57113F0&amp;tenderID=3055F014-2F2C-42C0-93DE-BDCFE081BCBA&amp;ModuleID=486</t>
  </si>
  <si>
    <t>2023/8/18 8:45</t>
  </si>
  <si>
    <t>https://ggzy.hzctc.hangzhou.gov.cn/OpenBidRecord/OpenParamInfo?openRecordListID=82E687D7-C6D6-4239-8FF9-2D85F57113F0</t>
  </si>
  <si>
    <t>https://ggzy.hzctc.hangzhou.gov.cn/AfficheShow/Home?AfficheID=cbd4187b-6973-4dea-8f8a-e685687a1bde&amp;IsInner=0&amp;IsHistory=0&amp;ModuleID=28</t>
  </si>
  <si>
    <t>C0185CD2-9D4F-4E63-B625-8F62542362BB</t>
  </si>
  <si>
    <t>277C9A65-45C0-43BC-A7F0-9E41CCB3BB08</t>
  </si>
  <si>
    <t>A3301010060507786001211</t>
  </si>
  <si>
    <t>天城单元JG0903-68地块24班小学设计</t>
  </si>
  <si>
    <t>https://ggzy.hzctc.hangzhou.gov.cn/AfficheShow/Home?AfficheID=5c73df2c-d9ee-41e8-9514-23b66712ec7e&amp;IsInner=0&amp;IsHistory=&amp;ModuleID=22</t>
  </si>
  <si>
    <t>https://ggzy.hzctc.hangzhou.gov.cn/OpenBidRecord/Index?id=C0185CD2-9D4F-4E63-B625-8F62542362BB&amp;tenderID=277C9A65-45C0-43BC-A7F0-9E41CCB3BB08&amp;ModuleID=486</t>
  </si>
  <si>
    <t>2023/8/18 9:00</t>
  </si>
  <si>
    <t>https://ggzy.hzctc.hangzhou.gov.cn/AfficheShow/Home?AfficheID=4d8ffe47-8271-473b-83a2-b6549c75e098&amp;IsInner=0&amp;IsHistory=0&amp;ModuleID=28</t>
  </si>
  <si>
    <t>81E8CE56-B92A-4711-A5A9-9DF7DF2E5515</t>
  </si>
  <si>
    <t>56e54206-3513-4ecf-aa29-b8ad7f186eed</t>
  </si>
  <si>
    <t>A3301850210980020001251</t>
  </si>
  <si>
    <t>2023年农村饮用水达标提标项目-水泵采购（一标）</t>
  </si>
  <si>
    <t>https://ggzy.hzctc.hangzhou.gov.cn/AfficheShow/Home?AfficheID=f1a5725b-ad91-42d7-8028-3296974bb839&amp;IsInner=0&amp;IsHistory=&amp;ModuleID=22</t>
  </si>
  <si>
    <t>https://ggzy.hzctc.hangzhou.gov.cn/OpenBidRecord/Index?id=81E8CE56-B92A-4711-A5A9-9DF7DF2E5515&amp;tenderID=56e54206-3513-4ecf-aa29-b8ad7f186eed&amp;ModuleID=486</t>
  </si>
  <si>
    <t>https://ggzy.hzctc.hangzhou.gov.cn/AfficheShow/Home?AfficheID=7f5d091c-72a4-4198-86f9-ec1672db4c07&amp;IsInner=0&amp;IsHistory=0&amp;ModuleID=28</t>
  </si>
  <si>
    <t>A8325AAF-712D-48AC-9255-AF50E2D23BD7</t>
  </si>
  <si>
    <t>D359403D-7CEB-48E5-A0C6-CF0F40A01F91</t>
  </si>
  <si>
    <t>A3301850210507877001221</t>
  </si>
  <si>
    <t>苕溪两岸城区段综合整治及配套设施提升工程-苕溪南街西延（锦天路-S205省道）综合改造工程及戚家桥区块配套道路工程总承包（EPC）项目监理</t>
  </si>
  <si>
    <t>https://ggzy.hzctc.hangzhou.gov.cn/AfficheShow/Home?AfficheID=bcedb4f3-390a-46eb-ac92-517c95a8a99e&amp;IsInner=0&amp;IsHistory=&amp;ModuleID=22</t>
  </si>
  <si>
    <t>https://ggzy.hzctc.hangzhou.gov.cn/OpenBidRecord/Index?id=A8325AAF-712D-48AC-9255-AF50E2D23BD7&amp;tenderID=D359403D-7CEB-48E5-A0C6-CF0F40A01F91&amp;ModuleID=486</t>
  </si>
  <si>
    <t>https://ggzy.hzctc.hangzhou.gov.cn/OpenBidRecord/OpenParamInfo?openRecordListID=A8325AAF-712D-48AC-9255-AF50E2D23BD7</t>
  </si>
  <si>
    <t>https://ggzy.hzctc.hangzhou.gov.cn/AfficheShow/Home?AfficheID=a5b7463e-ef05-4390-ae24-26b9902d1d2a&amp;IsInner=0&amp;IsHistory=0&amp;ModuleID=28</t>
  </si>
  <si>
    <t>AD92D251-4AD5-4BC3-ABF1-BD30DE606D3D</t>
  </si>
  <si>
    <t>C967B71E-77F3-45BB-8B99-4724E05D1185</t>
  </si>
  <si>
    <t>A3301010060507791001211</t>
  </si>
  <si>
    <t>杭州市老年病医院高压氧舱及配套工程</t>
  </si>
  <si>
    <t>https://ggzy.hzctc.hangzhou.gov.cn/AfficheShow/Home?AfficheID=a33d414c-1eef-4d44-b9a7-c3a94cf9d198&amp;IsInner=0&amp;IsHistory=&amp;ModuleID=22</t>
  </si>
  <si>
    <t>https://ggzy.hzctc.hangzhou.gov.cn/OpenBidRecord/Index?id=AD92D251-4AD5-4BC3-ABF1-BD30DE606D3D&amp;tenderID=C967B71E-77F3-45BB-8B99-4724E05D1185&amp;ModuleID=486</t>
  </si>
  <si>
    <t>https://ggzy.hzctc.hangzhou.gov.cn/OpenBidRecord/OpenParamInfo?openRecordListID=AD92D251-4AD5-4BC3-ABF1-BD30DE606D3D</t>
  </si>
  <si>
    <t>https://ggzy.hzctc.hangzhou.gov.cn/AfficheShow/Home?AfficheID=aa0b1c88-d479-40bf-8b2c-815c4f81e271&amp;IsInner=0&amp;IsHistory=0&amp;ModuleID=28</t>
  </si>
  <si>
    <t>C23F2F8E-ADA1-41B4-8960-C4BD6AE86148</t>
  </si>
  <si>
    <t>BA953432-A4EA-45DF-B710-B3EBED345295</t>
  </si>
  <si>
    <t>A3301060110507856001211</t>
  </si>
  <si>
    <t>杭政工出【2023】10 号云中生物医药制造基地项目方案设计及初步设计</t>
  </si>
  <si>
    <t>https://ggzy.hzctc.hangzhou.gov.cn/AfficheShow/Home?AfficheID=9a1900f4-5dde-4b14-b327-c707ac288630&amp;IsInner=0&amp;IsHistory=&amp;ModuleID=22</t>
  </si>
  <si>
    <t>具备 设计专业类 建筑行业 甲级 或者具备  设计专业类 建筑行业 建筑工程 甲级 或者具备 设计综合类 甲级</t>
  </si>
  <si>
    <t>https://ggzy.hzctc.hangzhou.gov.cn/OpenBidRecord/Index?id=C23F2F8E-ADA1-41B4-8960-C4BD6AE86148&amp;tenderID=BA953432-A4EA-45DF-B710-B3EBED345295&amp;ModuleID=486</t>
  </si>
  <si>
    <t>2023/8/18 9:15</t>
  </si>
  <si>
    <t>https://ggzy.hzctc.hangzhou.gov.cn/AfficheShow/Home?AfficheID=8099d585-bb2d-4a41-9a08-ebc0a52a0d91&amp;IsInner=0&amp;IsHistory=0&amp;ModuleID=28</t>
  </si>
  <si>
    <t>DADD258D-CB35-41AD-A625-99B53C819849</t>
  </si>
  <si>
    <t>BEEA73C6-18ED-49DB-A732-1BBC9F336CA0</t>
  </si>
  <si>
    <t>A3301060110507858001211</t>
  </si>
  <si>
    <t>杭政工出【2023】9 号联东云谷生物医药制造基地项目方案设计及初步设计</t>
  </si>
  <si>
    <t>https://ggzy.hzctc.hangzhou.gov.cn/AfficheShow/Home?AfficheID=2a00227e-f17b-4ba3-a675-e30137375f37&amp;IsInner=0&amp;IsHistory=&amp;ModuleID=22</t>
  </si>
  <si>
    <t>https://ggzy.hzctc.hangzhou.gov.cn/OpenBidRecord/Index?id=DADD258D-CB35-41AD-A625-99B53C819849&amp;tenderID=BEEA73C6-18ED-49DB-A732-1BBC9F336CA0&amp;ModuleID=486</t>
  </si>
  <si>
    <t>https://ggzy.hzctc.hangzhou.gov.cn/AfficheShow/Home?AfficheID=070065a3-5e5d-49fc-9d52-b88e41a75fef&amp;IsInner=0&amp;IsHistory=0&amp;ModuleID=28</t>
  </si>
  <si>
    <t>8205D54C-3267-4FDC-BE99-5E1A82526498</t>
  </si>
  <si>
    <t>B8D4DDDF-91EA-4BA3-A23C-10F442F7DCB1</t>
  </si>
  <si>
    <t>A3301010060400132001281</t>
  </si>
  <si>
    <t>城东新城单元TC-R22-04地块居住区配套公共服务设施项目绿化施工</t>
  </si>
  <si>
    <t>https://ggzy.hzctc.hangzhou.gov.cn/AfficheShow/Home?AfficheID=81b4f96c-4d32-41bc-b3fb-936e1e4fd053&amp;IsInner=0&amp;IsHistory=&amp;ModuleID=22</t>
  </si>
  <si>
    <t>https://ggzy.hzctc.hangzhou.gov.cn/OpenBidRecord/Index?id=8205D54C-3267-4FDC-BE99-5E1A82526498&amp;tenderID=B8D4DDDF-91EA-4BA3-A23C-10F442F7DCB1&amp;ModuleID=486</t>
  </si>
  <si>
    <t>2023/8/18 9:30</t>
  </si>
  <si>
    <t>https://ggzy.hzctc.hangzhou.gov.cn/OpenBidRecord/OpenParamInfo?openRecordListID=8205D54C-3267-4FDC-BE99-5E1A82526498</t>
  </si>
  <si>
    <t>https://ggzy.hzctc.hangzhou.gov.cn/AfficheShow/Home?AfficheID=88F54DF6-16FD-4B8B-9F41-9DBEEC0BF60A&amp;IsInner=0&amp;IsHistory=0&amp;ModuleID=28</t>
  </si>
  <si>
    <t>F637A5D7-D14D-4969-8971-515FCF051B6F</t>
  </si>
  <si>
    <t>70823A39-C093-44E1-A2CF-B1683CBDC697</t>
  </si>
  <si>
    <t>A3301100140507852001221</t>
  </si>
  <si>
    <t>栅庄桥区块环境提升整治项目</t>
  </si>
  <si>
    <t>https://ggzy.hzctc.hangzhou.gov.cn/AfficheShow/Home?AfficheID=660aa259-bef7-4258-8254-0ff0174a5dd7&amp;IsInner=0&amp;IsHistory=&amp;ModuleID=22</t>
  </si>
  <si>
    <t>https://ggzy.hzctc.hangzhou.gov.cn/OpenBidRecord/Index?id=F637A5D7-D14D-4969-8971-515FCF051B6F&amp;tenderID=70823A39-C093-44E1-A2CF-B1683CBDC697&amp;ModuleID=486</t>
  </si>
  <si>
    <t>https://ggzy.hzctc.hangzhou.gov.cn/OpenBidRecord/OpenParamInfo?openRecordListID=F637A5D7-D14D-4969-8971-515FCF051B6F</t>
  </si>
  <si>
    <t>https://ggzy.hzctc.hangzhou.gov.cn/AfficheShow/Home?AfficheID=21bbd7f8-35d0-434e-bfdb-0b00161b7ee6&amp;IsInner=0&amp;IsHistory=0&amp;ModuleID=28</t>
  </si>
  <si>
    <t>52419A9B-5520-4FDD-8770-D94DF31C734E</t>
  </si>
  <si>
    <t>70C69C63-8979-489E-897F-F996E1833B55</t>
  </si>
  <si>
    <t>A3301090130507048001211</t>
  </si>
  <si>
    <t>会展新城安置房五期二号、配套幼儿园勘察项目</t>
  </si>
  <si>
    <t>https://ggzy.hzctc.hangzhou.gov.cn/AfficheShow/Home?AfficheID=b66cc1c0-2485-4c45-9cb8-2b319205b374&amp;IsInner=0&amp;IsHistory=&amp;ModuleID=22</t>
  </si>
  <si>
    <t>https://ggzy.hzctc.hangzhou.gov.cn/OpenBidRecord/Index?id=52419A9B-5520-4FDD-8770-D94DF31C734E&amp;tenderID=70C69C63-8979-489E-897F-F996E1833B55&amp;ModuleID=486</t>
  </si>
  <si>
    <t>2023/8/2 14:00</t>
  </si>
  <si>
    <t>https://ggzy.hzctc.hangzhou.gov.cn/AfficheShow/Home?AfficheID=4e0344b6-7cae-42b3-afb6-40eb77b46b70&amp;IsInner=0&amp;IsHistory=0&amp;ModuleID=28</t>
  </si>
  <si>
    <t>6FD6A48B-3F90-4E38-8252-C22F400F70EE</t>
  </si>
  <si>
    <t>E5BAE44D-00FB-4291-9D79-EE3E9B5B529E</t>
  </si>
  <si>
    <t>A3301820190507655001221</t>
  </si>
  <si>
    <t>乾潭镇城东工业园区道路建设工程</t>
  </si>
  <si>
    <t>https://ggzy.hzctc.hangzhou.gov.cn/AfficheShow/Home?AfficheID=ceeba877-5c43-42ff-958d-f88c3d1f778c&amp;IsInner=0&amp;IsHistory=&amp;ModuleID=22</t>
  </si>
  <si>
    <t>https://ggzy.hzctc.hangzhou.gov.cn/OpenBidRecord/Index?id=6FD6A48B-3F90-4E38-8252-C22F400F70EE&amp;tenderID=E5BAE44D-00FB-4291-9D79-EE3E9B5B529E&amp;ModuleID=486</t>
  </si>
  <si>
    <t>2023/8/2 8:45</t>
  </si>
  <si>
    <t>https://ggzy.hzctc.hangzhou.gov.cn/OpenBidRecord/OpenParamInfo?openRecordListID=6FD6A48B-3F90-4E38-8252-C22F400F70EE</t>
  </si>
  <si>
    <t>https://ggzy.hzctc.hangzhou.gov.cn/AfficheShow/Home?AfficheID=e234ee76-2661-4c61-a8cb-36b2f8fd67b6&amp;IsInner=0&amp;IsHistory=0&amp;ModuleID=28</t>
  </si>
  <si>
    <t>336039FE-FCD7-4EAE-ABCC-85B2F8CD3ED1</t>
  </si>
  <si>
    <t>dcd6eabd-fdbc-424e-82b7-df2766b3263a</t>
  </si>
  <si>
    <t>A3301110200280022001231</t>
  </si>
  <si>
    <t>杭州市富阳区2023年普通国道隧道维修加固工程</t>
  </si>
  <si>
    <t>https://ggzy.hzctc.hangzhou.gov.cn/AfficheShow/Home?AfficheID=f943b5ba-a019-4d72-bae6-9b1484ad0db3&amp;IsInner=0&amp;IsHistory=&amp;ModuleID=22</t>
  </si>
  <si>
    <t>https://ggzy.hzctc.hangzhou.gov.cn/OpenBidRecord/Index?id=336039FE-FCD7-4EAE-ABCC-85B2F8CD3ED1&amp;tenderID=dcd6eabd-fdbc-424e-82b7-df2766b3263a&amp;ModuleID=486</t>
  </si>
  <si>
    <t>2023/8/2 9:00</t>
  </si>
  <si>
    <t>https://ggzy.hzctc.hangzhou.gov.cn/AfficheShow/Home?AfficheID=5cce1e4d-8a07-4103-b51a-a2d883e24608&amp;IsInner=0&amp;IsHistory=0&amp;ModuleID=28</t>
  </si>
  <si>
    <t>0DC66065-A9D0-47EC-8FFF-6A21502AAED1</t>
  </si>
  <si>
    <t>91C8B3A3-E3AE-4A15-BA7C-25A14AF2B776</t>
  </si>
  <si>
    <t>A3301850210507656001211</t>
  </si>
  <si>
    <t>杭州市临安区锦城街道新溪桥村水库移民项目-年产2000套智能配电高低压开关柜生产线项目厂房工程</t>
  </si>
  <si>
    <t>https://ggzy.hzctc.hangzhou.gov.cn/AfficheShow/Home?AfficheID=808c8791-2cf7-4bc2-9f3a-1607ca84cac6&amp;IsInner=0&amp;IsHistory=&amp;ModuleID=22</t>
  </si>
  <si>
    <t>https://ggzy.hzctc.hangzhou.gov.cn/OpenBidRecord/Index?id=0DC66065-A9D0-47EC-8FFF-6A21502AAED1&amp;tenderID=91C8B3A3-E3AE-4A15-BA7C-25A14AF2B776&amp;ModuleID=486</t>
  </si>
  <si>
    <t>https://ggzy.hzctc.hangzhou.gov.cn/OpenBidRecord/OpenParamInfo?openRecordListID=0DC66065-A9D0-47EC-8FFF-6A21502AAED1</t>
  </si>
  <si>
    <t>https://ggzy.hzctc.hangzhou.gov.cn/AfficheShow/Home?AfficheID=13aa889d-e6fc-48be-a656-2152e9cdd225&amp;IsInner=0&amp;IsHistory=0&amp;ModuleID=28</t>
  </si>
  <si>
    <t>8B5B17D7-9284-4FB3-9547-6E9D38969F79</t>
  </si>
  <si>
    <t>e3bf5fbf-1b5c-4dee-957c-067ea68375aa</t>
  </si>
  <si>
    <t>A3301090130980017001251</t>
  </si>
  <si>
    <t>萧山区永兴河流域综合治理工程（先行段）项目监理</t>
  </si>
  <si>
    <t>https://ggzy.hzctc.hangzhou.gov.cn/AfficheShow/Home?AfficheID=0b7b2c07-231a-4dad-834d-56df9d526ed2&amp;IsInner=0&amp;IsHistory=&amp;ModuleID=22</t>
  </si>
  <si>
    <t>具备 水利工程施工监理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</si>
  <si>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投标单位需完成市场主体注册入库。</t>
  </si>
  <si>
    <t>https://ggzy.hzctc.hangzhou.gov.cn/OpenBidRecord/Index?id=8B5B17D7-9284-4FB3-9547-6E9D38969F79&amp;tenderID=e3bf5fbf-1b5c-4dee-957c-067ea68375aa&amp;ModuleID=486</t>
  </si>
  <si>
    <t>https://ggzy.hzctc.hangzhou.gov.cn/AfficheShow/Home?AfficheID=a0620b3f-e20f-4b1d-9d72-9db78288eaef&amp;IsInner=0&amp;IsHistory=0&amp;ModuleID=28</t>
  </si>
  <si>
    <t>综合，取值范围：-2-2：0.5</t>
  </si>
  <si>
    <t>883CBD0D-F21A-4E3F-89CC-777285FEF9DC</t>
  </si>
  <si>
    <t>2fac839a-53be-4e83-8541-f8e53d62711b</t>
  </si>
  <si>
    <t>鹭云启之江城（68号地块）</t>
  </si>
  <si>
    <t>https://ggzy.hzctc.hangzhou.gov.cn/OpenBidRecord/Index?id=883CBD0D-F21A-4E3F-89CC-777285FEF9DC&amp;tenderID=2fac839a-53be-4e83-8541-f8e53d62711b&amp;ModuleID=486</t>
  </si>
  <si>
    <t>https://ggzy.hzctc.hangzhou.gov.cn/AfficheShow/Home?AfficheID=54eef780-5b92-49ce-bab4-7ff669d50908&amp;IsInner=0&amp;IsHistory=0&amp;ModuleID=28</t>
  </si>
  <si>
    <t>D80287E5-5789-4987-8F9C-2AE1F22CE0FE</t>
  </si>
  <si>
    <t>a37b6224-971a-44d9-85b2-24b7d84474cb</t>
  </si>
  <si>
    <t>A3301850210180016001251</t>
  </si>
  <si>
    <t>2023年度临安区湍口镇雪山村永久基本农田集中连片整治项目</t>
  </si>
  <si>
    <t>https://ggzy.hzctc.hangzhou.gov.cn/AfficheShow/Home?AfficheID=2829b765-de93-42c1-b9a8-a4ded7166a12&amp;IsInner=0&amp;IsHistory=&amp;ModuleID=22</t>
  </si>
  <si>
    <t>https://ggzy.hzctc.hangzhou.gov.cn/OpenBidRecord/Index?id=D80287E5-5789-4987-8F9C-2AE1F22CE0FE&amp;tenderID=a37b6224-971a-44d9-85b2-24b7d84474cb&amp;ModuleID=486</t>
  </si>
  <si>
    <t>https://ggzy.hzctc.hangzhou.gov.cn/AfficheShow/Home?AfficheID=30322d1f-cd0f-4c64-a3a9-8874dd057fac&amp;IsInner=0&amp;IsHistory=0&amp;ModuleID=28</t>
  </si>
  <si>
    <t>2F9598DD-535A-4232-8985-FD967C9528BD</t>
  </si>
  <si>
    <t>08BED22A-8D3A-4CFF-B242-73F0E9602011</t>
  </si>
  <si>
    <t>A3301100140507649001211</t>
  </si>
  <si>
    <t>良渚新城第四幼儿园建设项目监理</t>
  </si>
  <si>
    <t>https://ggzy.hzctc.hangzhou.gov.cn/AfficheShow/Home?AfficheID=8e5ed852-a533-442e-a623-40468c57864f&amp;IsInner=0&amp;IsHistory=&amp;ModuleID=22</t>
  </si>
  <si>
    <t>https://ggzy.hzctc.hangzhou.gov.cn/OpenBidRecord/Index?id=2F9598DD-535A-4232-8985-FD967C9528BD&amp;tenderID=08BED22A-8D3A-4CFF-B242-73F0E9602011&amp;ModuleID=486</t>
  </si>
  <si>
    <t>2023/8/2 9:30</t>
  </si>
  <si>
    <t>https://ggzy.hzctc.hangzhou.gov.cn/OpenBidRecord/OpenParamInfo?openRecordListID=2F9598DD-535A-4232-8985-FD967C9528BD</t>
  </si>
  <si>
    <t>https://ggzy.hzctc.hangzhou.gov.cn/AfficheShow/Home?AfficheID=4e70ef52-3cb8-487d-a36e-8f8a5a5a0335&amp;IsInner=0&amp;IsHistory=0&amp;ModuleID=28</t>
  </si>
  <si>
    <t>2C94FE32-658D-47F9-8AC6-5C8F78A84238</t>
  </si>
  <si>
    <t>FCB83BDD-76B3-4863-96F2-C3B85F6F57BC</t>
  </si>
  <si>
    <t>A3301020070507551001221</t>
  </si>
  <si>
    <t>杭海路、张家河弄、采荷支路等道路提升改造项目</t>
  </si>
  <si>
    <t>https://ggzy.hzctc.hangzhou.gov.cn/AfficheShow/Home?AfficheID=81950db5-b0c8-43a4-87bf-eaf383f095d7&amp;IsInner=0&amp;IsHistory=&amp;ModuleID=22</t>
  </si>
  <si>
    <t>https://ggzy.hzctc.hangzhou.gov.cn/OpenBidRecord/Index?id=2C94FE32-658D-47F9-8AC6-5C8F78A84238&amp;tenderID=FCB83BDD-76B3-4863-96F2-C3B85F6F57BC&amp;ModuleID=486</t>
  </si>
  <si>
    <t>https://ggzy.hzctc.hangzhou.gov.cn/OpenBidRecord/OpenParamInfo?openRecordListID=2C94FE32-658D-47F9-8AC6-5C8F78A84238</t>
  </si>
  <si>
    <t>https://ggzy.hzctc.hangzhou.gov.cn/AfficheShow/Home?AfficheID=0f126cab-9cb7-4f37-9036-e3df42820574&amp;IsInner=0&amp;IsHistory=0&amp;ModuleID=28</t>
  </si>
  <si>
    <t>D5F09D58-40F2-46CD-904F-D6CD507CD22A</t>
  </si>
  <si>
    <t>A13B73FE-AB15-4100-BD54-6CA7F1CFC32D</t>
  </si>
  <si>
    <t>A3301020070506918001212</t>
  </si>
  <si>
    <t>浙江省烟草公司质检实验室环境设施建设工程</t>
  </si>
  <si>
    <t>https://ggzy.hzctc.hangzhou.gov.cn/AfficheShow/Home?AfficheID=8072f7c1-0692-4cd7-8faf-3bad0ab4b11e&amp;IsInner=0&amp;IsHistory=&amp;ModuleID=22</t>
  </si>
  <si>
    <t>https://ggzy.hzctc.hangzhou.gov.cn/OpenBidRecord/Index?id=D5F09D58-40F2-46CD-904F-D6CD507CD22A&amp;tenderID=A13B73FE-AB15-4100-BD54-6CA7F1CFC32D&amp;ModuleID=486</t>
  </si>
  <si>
    <t>https://ggzy.hzctc.hangzhou.gov.cn/OpenBidRecord/OpenParamInfo?openRecordListID=D5F09D58-40F2-46CD-904F-D6CD507CD22A</t>
  </si>
  <si>
    <t>https://ggzy.hzctc.hangzhou.gov.cn/AfficheShow/Home?AfficheID=65c2db17-bba7-49c7-bd3e-0758c35793bd&amp;IsInner=0&amp;IsHistory=0&amp;ModuleID=28</t>
  </si>
  <si>
    <t>8A29E31B-76F8-427B-B487-EB1BE19D25C7</t>
  </si>
  <si>
    <t>153c8f9b-ab21-4ada-8dab-8c5cf18cbb80</t>
  </si>
  <si>
    <t>A3301010060280119001231</t>
  </si>
  <si>
    <t>杭新景(杭千)高速公路2023年隧道附属设施维修工程</t>
  </si>
  <si>
    <t>https://ggzy.hzctc.hangzhou.gov.cn/AfficheShow/Home?AfficheID=fd639f01-f26b-4425-8dab-eb5f03acaf56&amp;IsInner=0&amp;IsHistory=&amp;ModuleID=22</t>
  </si>
  <si>
    <t>https://ggzy.hzctc.hangzhou.gov.cn/OpenBidRecord/Index?id=8A29E31B-76F8-427B-B487-EB1BE19D25C7&amp;tenderID=153c8f9b-ab21-4ada-8dab-8c5cf18cbb80&amp;ModuleID=486</t>
  </si>
  <si>
    <t>https://ggzy.hzctc.hangzhou.gov.cn/AfficheShow/Home?AfficheID=56630a62-0369-4a97-a8e7-311e82fde840&amp;IsInner=0&amp;IsHistory=0&amp;ModuleID=28</t>
  </si>
  <si>
    <t>AB7EC866-8F28-4580-B185-9D41AC0EC882</t>
  </si>
  <si>
    <t>D54A0B40-8C2E-4889-AC1F-33F985EE57D9</t>
  </si>
  <si>
    <t>A3301010060507615001291</t>
  </si>
  <si>
    <t>杭州西站枢纽站北区域安置房一期全过程代建</t>
  </si>
  <si>
    <t>https://ggzy.hzctc.hangzhou.gov.cn/AfficheShow/Home?AfficheID=9b111896-ac7c-470c-9388-3280941c2d4c&amp;IsInner=0&amp;IsHistory=&amp;ModuleID=22</t>
  </si>
  <si>
    <t>https://ggzy.hzctc.hangzhou.gov.cn/OpenBidRecord/Index?id=AB7EC866-8F28-4580-B185-9D41AC0EC882&amp;tenderID=D54A0B40-8C2E-4889-AC1F-33F985EE57D9&amp;ModuleID=486</t>
  </si>
  <si>
    <t>https://ggzy.hzctc.hangzhou.gov.cn/AfficheShow/Home?AfficheID=8433ae05-e8e0-4afe-b8f0-ae21fc4d8fcd&amp;IsInner=0&amp;IsHistory=0&amp;ModuleID=28</t>
  </si>
  <si>
    <t>E97518AF-6158-4EE7-B4CA-796BEE0E0430</t>
  </si>
  <si>
    <t>B0083F63-04A2-4497-B693-DEE8F64CCE23</t>
  </si>
  <si>
    <t>A3301100140507572001211</t>
  </si>
  <si>
    <t>南湖科技成果转化新建项目设计</t>
  </si>
  <si>
    <t>https://ggzy.hzctc.hangzhou.gov.cn/AfficheShow/Home?AfficheID=153c7043-5314-4adb-868b-2a7eb3454017&amp;IsInner=0&amp;IsHistory=&amp;ModuleID=22</t>
  </si>
  <si>
    <t>具备设计专业类建筑行业甲级或者具备设计专业类建筑行业建筑工程甲级或者具备设计综合类甲级</t>
  </si>
  <si>
    <t>https://ggzy.hzctc.hangzhou.gov.cn/OpenBidRecord/Index?id=E97518AF-6158-4EE7-B4CA-796BEE0E0430&amp;tenderID=B0083F63-04A2-4497-B693-DEE8F64CCE23&amp;ModuleID=486</t>
  </si>
  <si>
    <t>https://ggzy.hzctc.hangzhou.gov.cn/AfficheShow/Home?AfficheID=027e7080-9933-42cb-a8c7-1f295aed0089&amp;IsInner=0&amp;IsHistory=0&amp;ModuleID=28</t>
  </si>
  <si>
    <t>230E0B25-B192-4062-98C4-B9AF4906473C</t>
  </si>
  <si>
    <t>EFDA5702-CAF5-4511-AC25-B7D1CAE871C8</t>
  </si>
  <si>
    <t>A3301850210507417001111</t>
  </si>
  <si>
    <t>青山湖万丽酒店室内装饰及配套工程</t>
  </si>
  <si>
    <t>https://ggzy.hzctc.hangzhou.gov.cn/AfficheShow/Home?AfficheID=c0a6a890-ae2e-458a-9790-3e184fc52727&amp;IsInner=0&amp;IsHistory=&amp;ModuleID=22</t>
  </si>
  <si>
    <t>https://ggzy.hzctc.hangzhou.gov.cn/OpenBidRecord/Index?id=230E0B25-B192-4062-98C4-B9AF4906473C&amp;tenderID=EFDA5702-CAF5-4511-AC25-B7D1CAE871C8&amp;ModuleID=486</t>
  </si>
  <si>
    <t>2023/8/21 13:00</t>
  </si>
  <si>
    <t>https://ggzy.hzctc.hangzhou.gov.cn/AfficheShow/Home?AfficheID=9735a886-5a4a-4246-bfd9-883339417032&amp;IsInner=0&amp;IsHistory=0&amp;ModuleID=28</t>
  </si>
  <si>
    <t>7FDD9DCC-218C-458A-AF95-FC63EF95ABF0</t>
  </si>
  <si>
    <t>1E261F60-BF30-4C53-A004-76846AEBAA52</t>
  </si>
  <si>
    <t>A3301050100507084001212</t>
  </si>
  <si>
    <t>https://ggzy.hzctc.hangzhou.gov.cn/AfficheShow/Home?AfficheID=f9550154-c865-4c63-8982-6dec673af3ff&amp;IsInner=0&amp;IsHistory=&amp;ModuleID=22</t>
  </si>
  <si>
    <t>同时具备 设计综合类 甲级、施工总承包企业建筑工程(新) 二级 或者同时具备 设计专业类 建筑行业 建筑工程 乙级、施工总承包企业建筑工程(新) 二级</t>
  </si>
  <si>
    <t>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</si>
  <si>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https://ggzy.hzctc.hangzhou.gov.cn/OpenBidRecord/Index?id=7FDD9DCC-218C-458A-AF95-FC63EF95ABF0&amp;tenderID=1E261F60-BF30-4C53-A004-76846AEBAA52&amp;ModuleID=486</t>
  </si>
  <si>
    <t>2023/8/21 13:30</t>
  </si>
  <si>
    <t>09D9C777-B885-41E3-A016-F17207F8877E</t>
  </si>
  <si>
    <t>88DCD440-F7BD-47E1-AF91-9B7A6E4805E4</t>
  </si>
  <si>
    <t>A3301050100507580001211</t>
  </si>
  <si>
    <t>文晖街道流水西苑未来社区设计-施工工程总承包项目</t>
  </si>
  <si>
    <t>https://ggzy.hzctc.hangzhou.gov.cn/AfficheShow/Home?AfficheID=38d98bed-2690-49a5-9a09-c3ed0c3e1219&amp;IsInner=0&amp;IsHistory=&amp;ModuleID=22</t>
  </si>
  <si>
    <t>同时具备 施工总承包企业建筑工程(新) 一级、设计专业类 建筑行业 建筑工程 甲级 或者同时具备 施工总承包企业建筑工程(新) 一级、设计综合类 甲级</t>
  </si>
  <si>
    <t>https://ggzy.hzctc.hangzhou.gov.cn/OpenBidRecord/Index?id=09D9C777-B885-41E3-A016-F17207F8877E&amp;tenderID=88DCD440-F7BD-47E1-AF91-9B7A6E4805E4&amp;ModuleID=486</t>
  </si>
  <si>
    <t>https://ggzy.hzctc.hangzhou.gov.cn/AfficheShow/Home?AfficheID=0396e9f3-110e-4598-bf54-a8419f121603&amp;IsInner=0&amp;IsHistory=0&amp;ModuleID=28</t>
  </si>
  <si>
    <t>6418A482-2522-4E41-8BB2-CB41C93A98A6</t>
  </si>
  <si>
    <t>3208ECE9-DAEB-4199-896F-79E62C0F771B</t>
  </si>
  <si>
    <t>A3301010060507871001221</t>
  </si>
  <si>
    <t>天子岭填埋场生态治理工程（二期）设计</t>
  </si>
  <si>
    <t>https://ggzy.hzctc.hangzhou.gov.cn/AfficheShow/Home?AfficheID=f90b3ab2-4737-4a90-a28e-ee02966d8128&amp;IsInner=0&amp;IsHistory=&amp;ModuleID=22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</si>
  <si>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t>
  </si>
  <si>
    <t>https://ggzy.hzctc.hangzhou.gov.cn/OpenBidRecord/Index?id=6418A482-2522-4E41-8BB2-CB41C93A98A6&amp;tenderID=3208ECE9-DAEB-4199-896F-79E62C0F771B&amp;ModuleID=486</t>
  </si>
  <si>
    <t>https://ggzy.hzctc.hangzhou.gov.cn/AfficheShow/Home?AfficheID=a9c76f67-1875-4bc1-ad19-116b29a02715&amp;IsInner=0&amp;IsHistory=0&amp;ModuleID=28</t>
  </si>
  <si>
    <t>DD7CCEB0-DE3F-416D-837F-A4C7843E671E</t>
  </si>
  <si>
    <t>A9626384-561A-4776-B526-C0CFAA48E285</t>
  </si>
  <si>
    <t>A3301090130507708001211</t>
  </si>
  <si>
    <t>智慧化建设项目-湘湖区块提升项目EPC工程总承包项目</t>
  </si>
  <si>
    <t>https://ggzy.hzctc.hangzhou.gov.cn/AfficheShow/Home?AfficheID=4de47fb3-b4ca-40f0-bbef-1323c8408328&amp;IsInner=0&amp;IsHistory=&amp;ModuleID=22</t>
  </si>
  <si>
    <t>同时具备 设计综合类 甲级、施工总承包企业建筑工程(新) 三级 或者同时具备 设计专业类 建筑行业 建筑工程 甲级、施工总承包企业建筑工程(新) 三级 或者同时具备 施工总承包企业建筑工程(新) 三级、设计专业类 建筑行业 甲级</t>
  </si>
  <si>
    <t>https://ggzy.hzctc.hangzhou.gov.cn/OpenBidRecord/Index?id=DD7CCEB0-DE3F-416D-837F-A4C7843E671E&amp;tenderID=A9626384-561A-4776-B526-C0CFAA48E285&amp;ModuleID=486</t>
  </si>
  <si>
    <t>2023/8/21 14:00</t>
  </si>
  <si>
    <t>https://ggzy.hzctc.hangzhou.gov.cn/AfficheShow/Home?AfficheID=b61798a4-7898-4ce5-ae3b-7d5f36ed4f8b&amp;IsInner=0&amp;IsHistory=0&amp;ModuleID=28</t>
  </si>
  <si>
    <t>0042CF9F-11E5-4A97-849E-E8DD8F1C00FB</t>
  </si>
  <si>
    <t>31067af4-ef34-4cd5-85e5-307fb550e10e</t>
  </si>
  <si>
    <t>A3301220150280044001231</t>
  </si>
  <si>
    <t>桐庐县2023年农村公路路面改造工程（桐郑线水稳部分）</t>
  </si>
  <si>
    <t>https://ggzy.hzctc.hangzhou.gov.cn/AfficheShow/Home?AfficheID=c35bc45b-281d-4b66-b167-729add125814&amp;IsInner=0&amp;IsHistory=&amp;ModuleID=22</t>
  </si>
  <si>
    <t>https://ggzy.hzctc.hangzhou.gov.cn/OpenBidRecord/Index?id=0042CF9F-11E5-4A97-849E-E8DD8F1C00FB&amp;tenderID=31067af4-ef34-4cd5-85e5-307fb550e10e&amp;ModuleID=486</t>
  </si>
  <si>
    <t>2023/8/21 15:00</t>
  </si>
  <si>
    <t>https://ggzy.hzctc.hangzhou.gov.cn/AfficheShow/Home?AfficheID=906ad166-5681-481e-800f-1cf375433ec7&amp;IsInner=0&amp;IsHistory=0&amp;ModuleID=28</t>
  </si>
  <si>
    <t>6062C49D-CD4E-49A0-96D5-B7F58A00D21B</t>
  </si>
  <si>
    <t>66277CB2-05F5-4E0D-AF79-3BF10A787FD4</t>
  </si>
  <si>
    <t>A3301820190507873001221</t>
  </si>
  <si>
    <t>劳村村西乡草莓园城乡风貌提升</t>
  </si>
  <si>
    <t>https://ggzy.hzctc.hangzhou.gov.cn/AfficheShow/Home?AfficheID=01a0949b-dee7-48e8-8c2b-73b62cba0b5b&amp;IsInner=0&amp;IsHistory=&amp;ModuleID=22</t>
  </si>
  <si>
    <t>https://ggzy.hzctc.hangzhou.gov.cn/OpenBidRecord/Index?id=6062C49D-CD4E-49A0-96D5-B7F58A00D21B&amp;tenderID=66277CB2-05F5-4E0D-AF79-3BF10A787FD4&amp;ModuleID=486</t>
  </si>
  <si>
    <t>2023/8/21 8:45</t>
  </si>
  <si>
    <t>https://ggzy.hzctc.hangzhou.gov.cn/OpenBidRecord/OpenParamInfo?openRecordListID=6062C49D-CD4E-49A0-96D5-B7F58A00D21B</t>
  </si>
  <si>
    <t>https://ggzy.hzctc.hangzhou.gov.cn/AfficheShow/Home?AfficheID=7c4ccaf2-3be1-4f6f-bf7b-2f80cb7cd0ed&amp;IsInner=0&amp;IsHistory=0&amp;ModuleID=28</t>
  </si>
  <si>
    <t>FE6C6CAE-BF23-4CA6-A53A-50F4D588D148</t>
  </si>
  <si>
    <t>323D3235-40DD-4867-8F2A-9AA8997E615B</t>
  </si>
  <si>
    <t>A3301110200507766001291</t>
  </si>
  <si>
    <t>泗洲中国古代造纸遗址综保复兴项目-全过程工程咨询项目</t>
  </si>
  <si>
    <t>https://ggzy.hzctc.hangzhou.gov.cn/AfficheShow/Home?AfficheID=a78fab8e-3497-4130-ad0a-f163753d3bc5&amp;IsInner=0&amp;IsHistory=&amp;ModuleID=22</t>
  </si>
  <si>
    <t>具备 综合 或者同时具备 房屋建筑工程 甲级、市政公用工程 甲级</t>
  </si>
  <si>
    <t>投标人资格要求：工程监理：①综合无等级或②同时具备房屋建筑工程甲级和市政公用工程监理甲级资质或③房屋建筑工程甲级和市政公用工程监理甲级资质（联合体单位）。拟派负责人：拟派项目负责人具有注册在投标人单位的国家注册监理工程师或国家一级注册造价工程师或一级注册建造师资格，具有工程类或工程经济类高级及以上职称资格；</t>
  </si>
  <si>
    <t>https://ggzy.hzctc.hangzhou.gov.cn/OpenBidRecord/Index?id=FE6C6CAE-BF23-4CA6-A53A-50F4D588D148&amp;tenderID=323D3235-40DD-4867-8F2A-9AA8997E615B&amp;ModuleID=486</t>
  </si>
  <si>
    <t>2023/8/21 9:00</t>
  </si>
  <si>
    <t>https://ggzy.hzctc.hangzhou.gov.cn/AfficheShow/Home?AfficheID=1e4c2354-2b86-4236-b827-bdda26745e93&amp;IsInner=0&amp;IsHistory=0&amp;ModuleID=28</t>
  </si>
  <si>
    <t>20650349-CDF7-437F-803A-49651D9EFAC1</t>
  </si>
  <si>
    <t>B1806E39-5A53-4D73-A2C5-D0E9358F9FEF</t>
  </si>
  <si>
    <t>A3301110200507866001291</t>
  </si>
  <si>
    <t>富春湾新城公安保障中心--电梯采购</t>
  </si>
  <si>
    <t>https://ggzy.hzctc.hangzhou.gov.cn/AfficheShow/Home?AfficheID=2466414d-5931-46be-a18a-a77497050c7e&amp;IsInner=0&amp;IsHistory=&amp;ModuleID=22</t>
  </si>
  <si>
    <t>https://ggzy.hzctc.hangzhou.gov.cn/OpenBidRecord/Index?id=20650349-CDF7-437F-803A-49651D9EFAC1&amp;tenderID=B1806E39-5A53-4D73-A2C5-D0E9358F9FEF&amp;ModuleID=486</t>
  </si>
  <si>
    <t>https://ggzy.hzctc.hangzhou.gov.cn/AfficheShow/Home?AfficheID=07425dea-19c7-4ebb-a75c-fa78f812bec2&amp;IsInner=0&amp;IsHistory=0&amp;ModuleID=28</t>
  </si>
  <si>
    <t>036D5A9D-3A47-437E-8BD1-9ADFBABB3C7C</t>
  </si>
  <si>
    <t>61F3FE13-BA94-4CB9-B991-2C8735369D91</t>
  </si>
  <si>
    <t>A3301060110507562001212</t>
  </si>
  <si>
    <t>德加未来社区（老旧小区）提升改造项目</t>
  </si>
  <si>
    <t>https://ggzy.hzctc.hangzhou.gov.cn/AfficheShow/Home?AfficheID=cb381c69-56c8-4d52-b07f-60626e2d7342&amp;IsInner=0&amp;IsHistory=&amp;ModuleID=22</t>
  </si>
  <si>
    <t>https://ggzy.hzctc.hangzhou.gov.cn/OpenBidRecord/Index?id=036D5A9D-3A47-437E-8BD1-9ADFBABB3C7C&amp;tenderID=61F3FE13-BA94-4CB9-B991-2C8735369D91&amp;ModuleID=486</t>
  </si>
  <si>
    <t>https://ggzy.hzctc.hangzhou.gov.cn/OpenBidRecord/OpenParamInfo?openRecordListID=036D5A9D-3A47-437E-8BD1-9ADFBABB3C7C</t>
  </si>
  <si>
    <t>https://ggzy.hzctc.hangzhou.gov.cn/AfficheShow/Home?AfficheID=e78fc38a-9ebb-4f69-bc5a-81e2c4f5e6e3&amp;IsInner=0&amp;IsHistory=0&amp;ModuleID=28</t>
  </si>
  <si>
    <t>2AAA261D-7236-4C83-B252-66789C7A2EC9</t>
  </si>
  <si>
    <t>F3057667-D26B-4315-9A3B-64869C60140E</t>
  </si>
  <si>
    <t>A3301100140400028001281</t>
  </si>
  <si>
    <t>仁和街道三白潭村未来乡村项目</t>
  </si>
  <si>
    <t>https://ggzy.hzctc.hangzhou.gov.cn/AfficheShow/Home?AfficheID=f9839be3-88e4-48a9-8119-2f85a06d816f&amp;IsInner=0&amp;IsHistory=&amp;ModuleID=22</t>
  </si>
  <si>
    <t>https://ggzy.hzctc.hangzhou.gov.cn/OpenBidRecord/Index?id=2AAA261D-7236-4C83-B252-66789C7A2EC9&amp;tenderID=F3057667-D26B-4315-9A3B-64869C60140E&amp;ModuleID=486</t>
  </si>
  <si>
    <t>2023/8/21 9:30</t>
  </si>
  <si>
    <t>https://ggzy.hzctc.hangzhou.gov.cn/OpenBidRecord/OpenParamInfo?openRecordListID=2AAA261D-7236-4C83-B252-66789C7A2EC9</t>
  </si>
  <si>
    <t>https://ggzy.hzctc.hangzhou.gov.cn/AfficheShow/Home?AfficheID=CA9B113B-D6C6-42A3-9882-148DA9FD01D6&amp;IsInner=0&amp;IsHistory=0&amp;ModuleID=28</t>
  </si>
  <si>
    <t>5FB8C759-37A6-49AA-9890-FAD2DE864835</t>
  </si>
  <si>
    <t>ee03fb10-935d-4d21-b7eb-26bc172fda50</t>
  </si>
  <si>
    <t>A3301100140980032001251</t>
  </si>
  <si>
    <t>2023年瓶窑镇山塘整治更新项目</t>
  </si>
  <si>
    <t>https://ggzy.hzctc.hangzhou.gov.cn/AfficheShow/Home?AfficheID=9c0e8ed3-5cd3-4437-9351-6f37f84f66e1&amp;IsInner=0&amp;IsHistory=&amp;ModuleID=22</t>
  </si>
  <si>
    <t>https://ggzy.hzctc.hangzhou.gov.cn/OpenBidRecord/Index?id=5FB8C759-37A6-49AA-9890-FAD2DE864835&amp;tenderID=ee03fb10-935d-4d21-b7eb-26bc172fda50&amp;ModuleID=486</t>
  </si>
  <si>
    <t>https://ggzy.hzctc.hangzhou.gov.cn/AfficheShow/Home?AfficheID=4983e438-b12f-429e-8ec1-d470d63cc642&amp;IsInner=0&amp;IsHistory=0&amp;ModuleID=28</t>
  </si>
  <si>
    <t>综合，1-3：0.5</t>
  </si>
  <si>
    <t>83DC58F7-87AC-4701-AD01-8E7F13D2C7ED</t>
  </si>
  <si>
    <t>7668819D-F7D3-47C8-AB05-34503C106284</t>
  </si>
  <si>
    <t>A3301300180400011001281</t>
  </si>
  <si>
    <t>临江A泵站及连接江东二路污水泵站管道工程（北横河段绿化迁移及恢复）</t>
  </si>
  <si>
    <t>https://ggzy.hzctc.hangzhou.gov.cn/AfficheShow/Home?AfficheID=67cefd91-9284-4e4d-85e7-00fbe773d8b0&amp;IsInner=0&amp;IsHistory=&amp;ModuleID=22</t>
  </si>
  <si>
    <t>https://ggzy.hzctc.hangzhou.gov.cn/OpenBidRecord/Index?id=83DC58F7-87AC-4701-AD01-8E7F13D2C7ED&amp;tenderID=7668819D-F7D3-47C8-AB05-34503C106284&amp;ModuleID=486</t>
  </si>
  <si>
    <t>https://ggzy.hzctc.hangzhou.gov.cn/OpenBidRecord/OpenParamInfo?openRecordListID=83DC58F7-87AC-4701-AD01-8E7F13D2C7ED</t>
  </si>
  <si>
    <t>https://ggzy.hzctc.hangzhou.gov.cn/AfficheShow/Home?AfficheID=570F91D8-1116-47BD-8D71-3731A06CFCD3&amp;IsInner=0&amp;IsHistory=0&amp;ModuleID=28</t>
  </si>
  <si>
    <t>F866E2F4-568F-4369-AD9B-6615579BF008</t>
  </si>
  <si>
    <t>A6BECDD9-4BC3-4EE1-A1E8-EE2E3C8818CF</t>
  </si>
  <si>
    <t>A3301100140507749001221</t>
  </si>
  <si>
    <t>南渠河沿岸景观提升项目</t>
  </si>
  <si>
    <t>https://ggzy.hzctc.hangzhou.gov.cn/AfficheShow/Home?AfficheID=a2bf8775-b44b-499e-9b99-1c7c2c920315&amp;IsInner=0&amp;IsHistory=&amp;ModuleID=22</t>
  </si>
  <si>
    <t>https://ggzy.hzctc.hangzhou.gov.cn/OpenBidRecord/Index?id=F866E2F4-568F-4369-AD9B-6615579BF008&amp;tenderID=A6BECDD9-4BC3-4EE1-A1E8-EE2E3C8818CF&amp;ModuleID=486</t>
  </si>
  <si>
    <t>https://ggzy.hzctc.hangzhou.gov.cn/OpenBidRecord/OpenParamInfo?openRecordListID=F866E2F4-568F-4369-AD9B-6615579BF008</t>
  </si>
  <si>
    <t>https://ggzy.hzctc.hangzhou.gov.cn/AfficheShow/Home?AfficheID=01c46fe6-51bd-4773-9793-960a395fb022&amp;IsInner=0&amp;IsHistory=0&amp;ModuleID=28</t>
  </si>
  <si>
    <t>E3A98C46-B6F3-4482-842F-03D0C281E722</t>
  </si>
  <si>
    <t>ead9a6a9-a32d-450a-9479-5089bab91e99</t>
  </si>
  <si>
    <t>A3301010060190001066191</t>
  </si>
  <si>
    <t>映宸里</t>
  </si>
  <si>
    <t>https://ggzy.hzctc.hangzhou.gov.cn/AfficheShow/Home?AfficheID=fe5c507d-5dcf-47ae-aac7-10a04326b8e8&amp;IsInner=0&amp;IsHistory=&amp;ModuleID=22</t>
  </si>
  <si>
    <t>https://ggzy.hzctc.hangzhou.gov.cn/OpenBidRecord/Index?id=E3A98C46-B6F3-4482-842F-03D0C281E722&amp;tenderID=ead9a6a9-a32d-450a-9479-5089bab91e99&amp;ModuleID=486</t>
  </si>
  <si>
    <t>2023/8/22 10:00</t>
  </si>
  <si>
    <t>https://ggzy.hzctc.hangzhou.gov.cn/AfficheShow/Home?AfficheID=289cfd1a-91be-44e9-96e3-8b72411bf16d&amp;IsInner=0&amp;IsHistory=0&amp;ModuleID=28</t>
  </si>
  <si>
    <t>E5722021-CCBB-4C3B-A7B0-8D9150AA3D1B</t>
  </si>
  <si>
    <t>534d899b-b852-4fe4-ba09-4ac7d28ceaa3</t>
  </si>
  <si>
    <t>A3301220150280045001231</t>
  </si>
  <si>
    <t>桐庐县2023年农村公路路面改造工程（标线部分）</t>
  </si>
  <si>
    <t>https://ggzy.hzctc.hangzhou.gov.cn/AfficheShow/Home?AfficheID=0e5bf0b2-c9de-4207-b46d-2fe8fa0ecbb7&amp;IsInner=0&amp;IsHistory=&amp;ModuleID=22</t>
  </si>
  <si>
    <t>具备 专业承包企业公路交通工程公路安全设施分项(新) 二级</t>
  </si>
  <si>
    <t>https://ggzy.hzctc.hangzhou.gov.cn/OpenBidRecord/Index?id=E5722021-CCBB-4C3B-A7B0-8D9150AA3D1B&amp;tenderID=534d899b-b852-4fe4-ba09-4ac7d28ceaa3&amp;ModuleID=486</t>
  </si>
  <si>
    <t>2023/8/22 15:00</t>
  </si>
  <si>
    <t>https://ggzy.hzctc.hangzhou.gov.cn/AfficheShow/Home?AfficheID=53656879-8a3f-4979-952b-2a9b2914f80a&amp;IsInner=0&amp;IsHistory=0&amp;ModuleID=28</t>
  </si>
  <si>
    <t>9517FD19-4E02-4545-95CA-0E4563095EEF</t>
  </si>
  <si>
    <t>449FC103-4F5B-4E7B-B7D9-661DE6F1C38F</t>
  </si>
  <si>
    <t>A3301820190507894001221</t>
  </si>
  <si>
    <t>五马洲建金连接线延伸段基础设施工程</t>
  </si>
  <si>
    <t>https://ggzy.hzctc.hangzhou.gov.cn/AfficheShow/Home?AfficheID=1930ceb8-2201-4ccd-a90f-8140ecaf5e79&amp;IsInner=0&amp;IsHistory=&amp;ModuleID=22</t>
  </si>
  <si>
    <t>https://ggzy.hzctc.hangzhou.gov.cn/OpenBidRecord/Index?id=9517FD19-4E02-4545-95CA-0E4563095EEF&amp;tenderID=449FC103-4F5B-4E7B-B7D9-661DE6F1C38F&amp;ModuleID=486</t>
  </si>
  <si>
    <t>2023/8/22 8:45</t>
  </si>
  <si>
    <t>https://ggzy.hzctc.hangzhou.gov.cn/OpenBidRecord/OpenParamInfo?openRecordListID=9517FD19-4E02-4545-95CA-0E4563095EEF</t>
  </si>
  <si>
    <t>https://ggzy.hzctc.hangzhou.gov.cn/AfficheShow/Home?AfficheID=f9513c38-df05-49f9-ad12-679659402c08&amp;IsInner=0&amp;IsHistory=0&amp;ModuleID=28</t>
  </si>
  <si>
    <t>AF774CA8-5E43-4E80-9A69-9B80159A83D6</t>
  </si>
  <si>
    <t>dafdeade-8d72-4a8a-b121-064c633ed7d9</t>
  </si>
  <si>
    <t>A3301090130980019001251</t>
  </si>
  <si>
    <t>2022年度美丽河湖综合整治——萧山区浦阳镇小茅山主河综合整治工程</t>
  </si>
  <si>
    <t>https://ggzy.hzctc.hangzhou.gov.cn/AfficheShow/Home?AfficheID=d2e94e15-ca68-419a-96cf-c29297b9c772&amp;IsInner=0&amp;IsHistory=&amp;ModuleID=22</t>
  </si>
  <si>
    <t>https://ggzy.hzctc.hangzhou.gov.cn/OpenBidRecord/Index?id=AF774CA8-5E43-4E80-9A69-9B80159A83D6&amp;tenderID=dafdeade-8d72-4a8a-b121-064c633ed7d9&amp;ModuleID=486</t>
  </si>
  <si>
    <t>2023/8/22 9:00</t>
  </si>
  <si>
    <t>https://ggzy.hzctc.hangzhou.gov.cn/AfficheShow/Home?AfficheID=24dfe50c-3b37-480e-835b-b08f00286286&amp;IsInner=0&amp;IsHistory=0&amp;ModuleID=28</t>
  </si>
  <si>
    <t>FE7AC3ED-2CA5-4AC0-9D4A-7616645A43A5</t>
  </si>
  <si>
    <t>2067F186-CA50-4EAD-A45D-192144652E2F</t>
  </si>
  <si>
    <t>A3301060110507896001221</t>
  </si>
  <si>
    <t>袁浦路及袁富路交叉口提升改造工程</t>
  </si>
  <si>
    <t>https://ggzy.hzctc.hangzhou.gov.cn/AfficheShow/Home?AfficheID=2275af19-8a48-4d8c-a531-b47c680b81c6&amp;IsInner=0&amp;IsHistory=&amp;ModuleID=22</t>
  </si>
  <si>
    <t>https://ggzy.hzctc.hangzhou.gov.cn/OpenBidRecord/Index?id=FE7AC3ED-2CA5-4AC0-9D4A-7616645A43A5&amp;tenderID=2067F186-CA50-4EAD-A45D-192144652E2F&amp;ModuleID=486</t>
  </si>
  <si>
    <t>https://ggzy.hzctc.hangzhou.gov.cn/OpenBidRecord/OpenParamInfo?openRecordListID=FE7AC3ED-2CA5-4AC0-9D4A-7616645A43A5</t>
  </si>
  <si>
    <t>https://ggzy.hzctc.hangzhou.gov.cn/AfficheShow/Home?AfficheID=52845231-23fb-4913-9975-2250484c53d8&amp;IsInner=0&amp;IsHistory=0&amp;ModuleID=28</t>
  </si>
  <si>
    <t>774CDC0B-3D9E-46E2-90F9-1724AC3FD3CB</t>
  </si>
  <si>
    <t>263647E9-3601-487D-9D4D-6A0DB8046197</t>
  </si>
  <si>
    <t>A3301850210507867001211</t>
  </si>
  <si>
    <t>浙西天路户外圈旅游设施提升项目（湍口镇域）-湍口镇重点区块（三联）综合改造工程</t>
  </si>
  <si>
    <t>https://ggzy.hzctc.hangzhou.gov.cn/AfficheShow/Home?AfficheID=42a7e56c-736f-4510-96dc-fd04be0525de&amp;IsInner=0&amp;IsHistory=&amp;ModuleID=22</t>
  </si>
  <si>
    <t>https://ggzy.hzctc.hangzhou.gov.cn/OpenBidRecord/Index?id=774CDC0B-3D9E-46E2-90F9-1724AC3FD3CB&amp;tenderID=263647E9-3601-487D-9D4D-6A0DB8046197&amp;ModuleID=486</t>
  </si>
  <si>
    <t>https://ggzy.hzctc.hangzhou.gov.cn/OpenBidRecord/OpenParamInfo?openRecordListID=774CDC0B-3D9E-46E2-90F9-1724AC3FD3CB</t>
  </si>
  <si>
    <t>https://ggzy.hzctc.hangzhou.gov.cn/AfficheShow/Home?AfficheID=3f352b03-99e4-452b-a1c2-962c332b61b1&amp;IsInner=0&amp;IsHistory=0&amp;ModuleID=28</t>
  </si>
  <si>
    <t>C91EA5D2-4324-44C4-BAEA-D236B8373583</t>
  </si>
  <si>
    <t>DD4D05FB-A6C0-4A26-B040-8B9BDFB328E9</t>
  </si>
  <si>
    <t>A3301100140400029001281</t>
  </si>
  <si>
    <t>瓶窑镇苕溪-北湖绿道提升改造项目一期</t>
  </si>
  <si>
    <t>https://ggzy.hzctc.hangzhou.gov.cn/AfficheShow/Home?AfficheID=a1a18c28-a1f5-4f3e-b786-5bb046195b97&amp;IsInner=0&amp;IsHistory=&amp;ModuleID=22</t>
  </si>
  <si>
    <t>https://ggzy.hzctc.hangzhou.gov.cn/OpenBidRecord/Index?id=C91EA5D2-4324-44C4-BAEA-D236B8373583&amp;tenderID=DD4D05FB-A6C0-4A26-B040-8B9BDFB328E9&amp;ModuleID=486</t>
  </si>
  <si>
    <t>2023/8/22 9:30</t>
  </si>
  <si>
    <t>https://ggzy.hzctc.hangzhou.gov.cn/OpenBidRecord/OpenParamInfo?openRecordListID=C91EA5D2-4324-44C4-BAEA-D236B8373583</t>
  </si>
  <si>
    <t>https://ggzy.hzctc.hangzhou.gov.cn/AfficheShow/Home?AfficheID=945DA390-9E82-4C11-B2D8-64D264D2C35F&amp;IsInner=0&amp;IsHistory=0&amp;ModuleID=28</t>
  </si>
  <si>
    <t>8BC9984A-DA61-4580-9C92-075B5A98BCC7</t>
  </si>
  <si>
    <t>513AC05E-BC6D-4B27-8F79-04FF2A593BE9</t>
  </si>
  <si>
    <t>A3301131280507619001221</t>
  </si>
  <si>
    <t>崇超路（运溪路-运河）</t>
  </si>
  <si>
    <t>https://ggzy.hzctc.hangzhou.gov.cn/AfficheShow/Home?AfficheID=a2bacc29-2435-4b40-a93e-cbb29efab605&amp;IsInner=0&amp;IsHistory=&amp;ModuleID=22</t>
  </si>
  <si>
    <t>https://ggzy.hzctc.hangzhou.gov.cn/OpenBidRecord/Index?id=8BC9984A-DA61-4580-9C92-075B5A98BCC7&amp;tenderID=513AC05E-BC6D-4B27-8F79-04FF2A593BE9&amp;ModuleID=486</t>
  </si>
  <si>
    <t>https://ggzy.hzctc.hangzhou.gov.cn/OpenBidRecord/OpenParamInfo?openRecordListID=8BC9984A-DA61-4580-9C92-075B5A98BCC7</t>
  </si>
  <si>
    <t>https://ggzy.hzctc.hangzhou.gov.cn/AfficheShow/Home?AfficheID=e9ab643d-7a90-4f12-924e-28a91536bf96&amp;IsInner=0&amp;IsHistory=0&amp;ModuleID=28</t>
  </si>
  <si>
    <t>4CDF738E-2D49-423B-AF44-D988B3302FDC</t>
  </si>
  <si>
    <t>3E532F34-2B34-4AB1-918E-996CA2F42BC7</t>
  </si>
  <si>
    <t>A3301020070507833001211</t>
  </si>
  <si>
    <t>采荷街道2023年老旧小区综合改造提升工程(新凯苑社区、人民社区、青荷苑社区)</t>
  </si>
  <si>
    <t>https://ggzy.hzctc.hangzhou.gov.cn/AfficheShow/Home?AfficheID=d454dd31-1c0d-435b-befb-6a0eef378d41&amp;IsInner=0&amp;IsHistory=&amp;ModuleID=22</t>
  </si>
  <si>
    <t>https://ggzy.hzctc.hangzhou.gov.cn/OpenBidRecord/Index?id=4CDF738E-2D49-423B-AF44-D988B3302FDC&amp;tenderID=3E532F34-2B34-4AB1-918E-996CA2F42BC7&amp;ModuleID=486</t>
  </si>
  <si>
    <t>https://ggzy.hzctc.hangzhou.gov.cn/OpenBidRecord/OpenParamInfo?openRecordListID=4CDF738E-2D49-423B-AF44-D988B3302FDC</t>
  </si>
  <si>
    <t>https://ggzy.hzctc.hangzhou.gov.cn/AfficheShow/Home?AfficheID=b0cd6276-c318-44e1-aba4-b9e4849d69ee&amp;IsInner=0&amp;IsHistory=0&amp;ModuleID=28</t>
  </si>
  <si>
    <t>90CEFA8F-7B1D-47E1-BEC1-35BFEF67E66D</t>
  </si>
  <si>
    <t>C7908C53-A2F6-46C5-979F-D1128B80FFE4</t>
  </si>
  <si>
    <t>A3301100140507870001211</t>
  </si>
  <si>
    <t>良渚文化中心项目涉地铁保护监测服务</t>
  </si>
  <si>
    <t>https://ggzy.hzctc.hangzhou.gov.cn/AfficheShow/Home?AfficheID=513db992-a61a-4abe-be37-3516b6f585b2&amp;IsInner=0&amp;IsHistory=&amp;ModuleID=22</t>
  </si>
  <si>
    <t>同时具备 勘察专业类 岩土工程 岩土工程勘察 甲级、勘察专业类 工程测量 甲级 或者具备 勘察综合类 甲级 或者同时具备 勘察专业类 工程测量 甲级、勘察专业类 岩土工程 甲级</t>
  </si>
  <si>
    <t>本项目对地铁线路范围影响监测，包含水平位移、竖向位移、相对收敛、全断面三维激光扫描、地铁结构病害及缺陷调查检测（含裂缝检测）等。</t>
  </si>
  <si>
    <t>https://ggzy.hzctc.hangzhou.gov.cn/OpenBidRecord/Index?id=90CEFA8F-7B1D-47E1-BEC1-35BFEF67E66D&amp;tenderID=C7908C53-A2F6-46C5-979F-D1128B80FFE4&amp;ModuleID=486</t>
  </si>
  <si>
    <t>2023/8/23 13:30</t>
  </si>
  <si>
    <t>https://ggzy.hzctc.hangzhou.gov.cn/AfficheShow/Home?AfficheID=b213476c-6712-403e-a4bb-53645c91dc20&amp;IsInner=0&amp;IsHistory=0&amp;ModuleID=28</t>
  </si>
  <si>
    <t>794F6D40-181A-4F47-A361-9607775154EB</t>
  </si>
  <si>
    <t>C599F9A4-DD5D-4D74-A179-2FF3A47AD7AF</t>
  </si>
  <si>
    <t>A3301131280507909001211</t>
  </si>
  <si>
    <t>临平区职高勘察</t>
  </si>
  <si>
    <t>https://ggzy.hzctc.hangzhou.gov.cn/AfficheShow/Home?AfficheID=833eed01-759f-4570-bb96-ae4e8c917789&amp;IsInner=0&amp;IsHistory=&amp;ModuleID=22</t>
  </si>
  <si>
    <t>具备勘察专业类岩土工程岩土工程勘察甲级或者具备勘察专业类岩土工程甲级或者具备勘察综合类甲级</t>
  </si>
  <si>
    <t>https://ggzy.hzctc.hangzhou.gov.cn/OpenBidRecord/Index?id=794F6D40-181A-4F47-A361-9607775154EB&amp;tenderID=C599F9A4-DD5D-4D74-A179-2FF3A47AD7AF&amp;ModuleID=486</t>
  </si>
  <si>
    <t>https://ggzy.hzctc.hangzhou.gov.cn/AfficheShow/Home?AfficheID=b71b24ad-b62b-476d-a660-72d87da4cfc1&amp;IsInner=0&amp;IsHistory=0&amp;ModuleID=28</t>
  </si>
  <si>
    <t>D776630D-5E04-4A0B-852C-C98AF60556AB</t>
  </si>
  <si>
    <t>6B3EEE0B-A407-4A70-949B-F46295E0F2C7</t>
  </si>
  <si>
    <t>A3301020070507789001211</t>
  </si>
  <si>
    <t>四堡七堡单元JG1402-28地块36班中学全过程工程咨询</t>
  </si>
  <si>
    <t>https://ggzy.hzctc.hangzhou.gov.cn/AfficheShow/Home?AfficheID=8c9b4161-dcc1-49d2-8fb2-83347bc2842a&amp;IsInner=0&amp;IsHistory=&amp;ModuleID=22</t>
  </si>
  <si>
    <t>https://ggzy.hzctc.hangzhou.gov.cn/OpenBidRecord/Index?id=D776630D-5E04-4A0B-852C-C98AF60556AB&amp;tenderID=6B3EEE0B-A407-4A70-949B-F46295E0F2C7&amp;ModuleID=486</t>
  </si>
  <si>
    <t>https://ggzy.hzctc.hangzhou.gov.cn/AfficheShow/Home?AfficheID=4e434c63-d450-49f1-ac54-45d72a1a0cdb&amp;IsInner=0&amp;IsHistory=0&amp;ModuleID=28</t>
  </si>
  <si>
    <t>80048592-47D0-4FD8-AF9B-A343365A6CC0</t>
  </si>
  <si>
    <t>35426169-6FF7-47E9-BC80-41BBFB8C6D5E</t>
  </si>
  <si>
    <t>A3301820190507887001211</t>
  </si>
  <si>
    <t>国家电网公司职业病防治院迁建项目（一期）监理</t>
  </si>
  <si>
    <t>https://ggzy.hzctc.hangzhou.gov.cn/AfficheShow/Home?AfficheID=04061b07-0d8f-4f50-af0a-f19b37a5544a&amp;IsInner=0&amp;IsHistory=&amp;ModuleID=22</t>
  </si>
  <si>
    <t>https://ggzy.hzctc.hangzhou.gov.cn/OpenBidRecord/Index?id=80048592-47D0-4FD8-AF9B-A343365A6CC0&amp;tenderID=35426169-6FF7-47E9-BC80-41BBFB8C6D5E&amp;ModuleID=486</t>
  </si>
  <si>
    <t>2023/8/23 8:45</t>
  </si>
  <si>
    <t>https://ggzy.hzctc.hangzhou.gov.cn/OpenBidRecord/OpenParamInfo?openRecordListID=80048592-47D0-4FD8-AF9B-A343365A6CC0</t>
  </si>
  <si>
    <t>https://ggzy.hzctc.hangzhou.gov.cn/AfficheShow/Home?AfficheID=6f3332b8-97b0-4387-9f93-afa191c39ae2&amp;IsInner=0&amp;IsHistory=0&amp;ModuleID=28</t>
  </si>
  <si>
    <t>E52B0B26-CBC0-4550-86C7-0DA9B61C037A</t>
  </si>
  <si>
    <t>84204512-ec68-4d36-bce2-2d93d37f4740</t>
  </si>
  <si>
    <t>A3301850210980024001251</t>
  </si>
  <si>
    <t>杭州市龙岗“浙西雪乡”蔬菜标准地改革项目</t>
  </si>
  <si>
    <t>https://ggzy.hzctc.hangzhou.gov.cn/AfficheShow/Home?AfficheID=a8ec595f-e90f-4c15-be06-100620701ca4&amp;IsInner=0&amp;IsHistory=&amp;ModuleID=22</t>
  </si>
  <si>
    <t>https://ggzy.hzctc.hangzhou.gov.cn/OpenBidRecord/Index?id=E52B0B26-CBC0-4550-86C7-0DA9B61C037A&amp;tenderID=84204512-ec68-4d36-bce2-2d93d37f4740&amp;ModuleID=486</t>
  </si>
  <si>
    <t>2023/8/23 9:00</t>
  </si>
  <si>
    <t>https://ggzy.hzctc.hangzhou.gov.cn/AfficheShow/Home?AfficheID=329c9684-27f1-4c0d-b32b-a21109e0fa16&amp;IsInner=0&amp;IsHistory=0&amp;ModuleID=28</t>
  </si>
  <si>
    <t>83D043BC-F819-4BD6-B0E3-AEECC44C7CB1</t>
  </si>
  <si>
    <t>0A05427D-37F0-4438-9453-8EEB796B8F3B</t>
  </si>
  <si>
    <t>A3301090130507829001211</t>
  </si>
  <si>
    <t>坎山初中拆扩建（一期）项目监理</t>
  </si>
  <si>
    <t>https://ggzy.hzctc.hangzhou.gov.cn/AfficheShow/Home?AfficheID=4313d004-687d-4356-be18-a3fdae07e1b5&amp;IsInner=0&amp;IsHistory=&amp;ModuleID=22</t>
  </si>
  <si>
    <t>https://ggzy.hzctc.hangzhou.gov.cn/OpenBidRecord/Index?id=83D043BC-F819-4BD6-B0E3-AEECC44C7CB1&amp;tenderID=0A05427D-37F0-4438-9453-8EEB796B8F3B&amp;ModuleID=486</t>
  </si>
  <si>
    <t>https://ggzy.hzctc.hangzhou.gov.cn/OpenBidRecord/OpenParamInfo?openRecordListID=83D043BC-F819-4BD6-B0E3-AEECC44C7CB1</t>
  </si>
  <si>
    <t>https://ggzy.hzctc.hangzhou.gov.cn/AfficheShow/Home?AfficheID=423d88ab-65a3-4d5d-a4c1-0bc4693e3953&amp;IsInner=0&amp;IsHistory=0&amp;ModuleID=28</t>
  </si>
  <si>
    <t>8D68F94C-958F-4A0E-B7D2-2062DB69567F</t>
  </si>
  <si>
    <t>F54A1FA8-9A5D-4068-B88E-AA6E8D8A4A28</t>
  </si>
  <si>
    <t>A3301110200507935001211</t>
  </si>
  <si>
    <t>春华村南渠南侧北地块公租房项目</t>
  </si>
  <si>
    <t>https://ggzy.hzctc.hangzhou.gov.cn/AfficheShow/Home?AfficheID=c2e49f97-66b3-458d-a029-78d399eddda0&amp;IsInner=0&amp;IsHistory=&amp;ModuleID=22</t>
  </si>
  <si>
    <t>https://ggzy.hzctc.hangzhou.gov.cn/OpenBidRecord/Index?id=8D68F94C-958F-4A0E-B7D2-2062DB69567F&amp;tenderID=F54A1FA8-9A5D-4068-B88E-AA6E8D8A4A28&amp;ModuleID=486</t>
  </si>
  <si>
    <t>https://ggzy.hzctc.hangzhou.gov.cn/OpenBidRecord/OpenParamInfo?openRecordListID=8D68F94C-958F-4A0E-B7D2-2062DB69567F</t>
  </si>
  <si>
    <t>https://ggzy.hzctc.hangzhou.gov.cn/AfficheShow/Home?AfficheID=992bf175-7057-4797-99b1-9051af59b48e&amp;IsInner=0&amp;IsHistory=0&amp;ModuleID=28</t>
  </si>
  <si>
    <t>8B2AB794-A083-4735-BCC2-CC2000C6CFB4</t>
  </si>
  <si>
    <t>08FCFAB7-ED92-4164-8170-3970040D0A64</t>
  </si>
  <si>
    <t>A3301010060507648001221</t>
  </si>
  <si>
    <t>天城单元徐家洋路(A33-08 地块西北-天城路)道路工程</t>
  </si>
  <si>
    <t>https://ggzy.hzctc.hangzhou.gov.cn/AfficheShow/Home?AfficheID=9ca0320b-1299-4b1d-997e-c56eaad2bc07&amp;IsInner=0&amp;IsHistory=&amp;ModuleID=22</t>
  </si>
  <si>
    <t>https://ggzy.hzctc.hangzhou.gov.cn/OpenBidRecord/Index?id=8B2AB794-A083-4735-BCC2-CC2000C6CFB4&amp;tenderID=08FCFAB7-ED92-4164-8170-3970040D0A64&amp;ModuleID=486</t>
  </si>
  <si>
    <t>https://ggzy.hzctc.hangzhou.gov.cn/OpenBidRecord/OpenParamInfo?openRecordListID=8B2AB794-A083-4735-BCC2-CC2000C6CFB4</t>
  </si>
  <si>
    <t>https://ggzy.hzctc.hangzhou.gov.cn/AfficheShow/Home?AfficheID=a9c3e5ec-a59b-450e-b66c-ba3e465d0f1e&amp;IsInner=0&amp;IsHistory=0&amp;ModuleID=28</t>
  </si>
  <si>
    <t>79FD5DAC-090F-49B7-8288-2EB25BA72DDD</t>
  </si>
  <si>
    <t>A4DED6DE-B105-4AD6-8589-C40DC3919848</t>
  </si>
  <si>
    <t>A3301010060507745001211</t>
  </si>
  <si>
    <t>四堡七堡单元JG1402-A33-40地块36班小学、JG1402-R22-41地块18班幼儿园</t>
  </si>
  <si>
    <t>https://ggzy.hzctc.hangzhou.gov.cn/AfficheShow/Home?AfficheID=8845cd45-f9a3-474f-9e3d-895c16c4f350&amp;IsInner=0&amp;IsHistory=&amp;ModuleID=22</t>
  </si>
  <si>
    <t>https://ggzy.hzctc.hangzhou.gov.cn/OpenBidRecord/Index?id=79FD5DAC-090F-49B7-8288-2EB25BA72DDD&amp;tenderID=A4DED6DE-B105-4AD6-8589-C40DC3919848&amp;ModuleID=486</t>
  </si>
  <si>
    <t>https://ggzy.hzctc.hangzhou.gov.cn/OpenBidRecord/OpenParamInfo?openRecordListID=79FD5DAC-090F-49B7-8288-2EB25BA72DDD</t>
  </si>
  <si>
    <t>https://ggzy.hzctc.hangzhou.gov.cn/AfficheShow/Home?AfficheID=5b39d8bc-5919-41fe-81f7-0de451754f79&amp;IsInner=0&amp;IsHistory=0&amp;ModuleID=28</t>
  </si>
  <si>
    <t>D46A75BC-E896-49C0-9964-6A0ED602B4B9</t>
  </si>
  <si>
    <t>4A8C5C16-F6C0-4BCB-810E-BFE3DFBFCF61</t>
  </si>
  <si>
    <t>A3301131280507912001221</t>
  </si>
  <si>
    <t>九曲营宋韵历史街区提升改造项目</t>
  </si>
  <si>
    <t>https://ggzy.hzctc.hangzhou.gov.cn/AfficheShow/Home?AfficheID=c10a6d47-70e3-4b2a-b70b-01ba778d5d7b&amp;IsInner=0&amp;IsHistory=&amp;ModuleID=22</t>
  </si>
  <si>
    <t>https://ggzy.hzctc.hangzhou.gov.cn/OpenBidRecord/Index?id=D46A75BC-E896-49C0-9964-6A0ED602B4B9&amp;tenderID=4A8C5C16-F6C0-4BCB-810E-BFE3DFBFCF61&amp;ModuleID=486</t>
  </si>
  <si>
    <t>2023/8/23 9:30</t>
  </si>
  <si>
    <t>https://ggzy.hzctc.hangzhou.gov.cn/OpenBidRecord/OpenParamInfo?openRecordListID=D46A75BC-E896-49C0-9964-6A0ED602B4B9</t>
  </si>
  <si>
    <t>https://ggzy.hzctc.hangzhou.gov.cn/AfficheShow/Home?AfficheID=335b037f-c736-4b2f-b4c2-6a0dc9183b5e&amp;IsInner=0&amp;IsHistory=0&amp;ModuleID=28</t>
  </si>
  <si>
    <t>综合，3-8：0.5</t>
  </si>
  <si>
    <t>93041D71-0492-486E-9BB4-B46136D2F739</t>
  </si>
  <si>
    <t>C458DE04-655E-4629-A4E1-25245DB1C30D</t>
  </si>
  <si>
    <t>A3301100140507600001212</t>
  </si>
  <si>
    <t>余政储出[2018]37号地块建设项目</t>
  </si>
  <si>
    <t>https://ggzy.hzctc.hangzhou.gov.cn/AfficheShow/Home?AfficheID=53861cdd-7c0f-4d09-a5d9-375d306cda93&amp;IsInner=0&amp;IsHistory=&amp;ModuleID=22</t>
  </si>
  <si>
    <t>https://ggzy.hzctc.hangzhou.gov.cn/OpenBidRecord/Index?id=93041D71-0492-486E-9BB4-B46136D2F739&amp;tenderID=C458DE04-655E-4629-A4E1-25245DB1C30D&amp;ModuleID=486</t>
  </si>
  <si>
    <t>https://ggzy.hzctc.hangzhou.gov.cn/OpenBidRecord/OpenParamInfo?openRecordListID=93041D71-0492-486E-9BB4-B46136D2F739</t>
  </si>
  <si>
    <t>https://ggzy.hzctc.hangzhou.gov.cn/AfficheShow/Home?AfficheID=92f26113-34f2-40a9-b8f6-ada212828ccc&amp;IsInner=0&amp;IsHistory=0&amp;ModuleID=28</t>
  </si>
  <si>
    <t>18C10EF4-7FC4-4D1B-9779-4B442C899F6D</t>
  </si>
  <si>
    <t>7098FCAD-D659-425E-BBA9-C086973341C0</t>
  </si>
  <si>
    <t>A3301010060507900001211</t>
  </si>
  <si>
    <t>国科大杭州高等研究院石龙山先行启动区改造装修工程（谷鼎园区-环境学院）</t>
  </si>
  <si>
    <t>https://ggzy.hzctc.hangzhou.gov.cn/AfficheShow/Home?AfficheID=215c6f32-7f41-4b18-b00b-f361afd67c44&amp;IsInner=0&amp;IsHistory=&amp;ModuleID=22</t>
  </si>
  <si>
    <t>https://ggzy.hzctc.hangzhou.gov.cn/OpenBidRecord/Index?id=18C10EF4-7FC4-4D1B-9779-4B442C899F6D&amp;tenderID=7098FCAD-D659-425E-BBA9-C086973341C0&amp;ModuleID=486</t>
  </si>
  <si>
    <t>https://ggzy.hzctc.hangzhou.gov.cn/OpenBidRecord/OpenParamInfo?openRecordListID=18C10EF4-7FC4-4D1B-9779-4B442C899F6D</t>
  </si>
  <si>
    <t>https://ggzy.hzctc.hangzhou.gov.cn/AfficheShow/Home?AfficheID=ec74a243-e173-407c-8268-0045ab8cd507&amp;IsInner=0&amp;IsHistory=0&amp;ModuleID=28</t>
  </si>
  <si>
    <t>3D9CD326-8468-4FB6-B93D-334B30D8468E</t>
  </si>
  <si>
    <t>7E413E28-861D-420E-A342-033B3C6B9165</t>
  </si>
  <si>
    <t>A3301010060400133001281</t>
  </si>
  <si>
    <t>东新路等绿地养护</t>
  </si>
  <si>
    <t>https://ggzy.hzctc.hangzhou.gov.cn/AfficheShow/Home?AfficheID=d777a0f0-80e6-4df2-aa48-b638bc00d59e&amp;IsInner=0&amp;IsHistory=&amp;ModuleID=22</t>
  </si>
  <si>
    <t>https://ggzy.hzctc.hangzhou.gov.cn/OpenBidRecord/Index?id=3D9CD326-8468-4FB6-B93D-334B30D8468E&amp;tenderID=7E413E28-861D-420E-A342-033B3C6B9165&amp;ModuleID=486</t>
  </si>
  <si>
    <t>https://ggzy.hzctc.hangzhou.gov.cn/OpenBidRecord/OpenParamInfo?openRecordListID=3D9CD326-8468-4FB6-B93D-334B30D8468E</t>
  </si>
  <si>
    <t>https://ggzy.hzctc.hangzhou.gov.cn/AfficheShow/Home?AfficheID=FE7A4B64-10A5-44AE-9BCA-81353DB93DBC&amp;IsInner=0&amp;IsHistory=0&amp;ModuleID=28</t>
  </si>
  <si>
    <t>综合，权重系数：5-10：1
浮动系数：5-10：0.5</t>
  </si>
  <si>
    <t>D3507ACA-2DE8-4C73-A6B4-0F27B1E8D543</t>
  </si>
  <si>
    <t>9A2E6DC0-69E3-4E28-968D-F068C2CAB855</t>
  </si>
  <si>
    <t>A3301131280507845001291</t>
  </si>
  <si>
    <t>华丰路（区界-天华路）工程设计</t>
  </si>
  <si>
    <t>https://ggzy.hzctc.hangzhou.gov.cn/AfficheShow/Home?AfficheID=d6d9b552-846c-4f96-9174-99a0a6da3ca7&amp;IsInner=0&amp;IsHistory=&amp;ModuleID=22</t>
  </si>
  <si>
    <t>具备 设计综合类 甲级 或者具备 设计专业类  市政行业（燃气工程、轨道交通工程除外） 乙级 或者具备 设计专业类 市政公用行业 乙级 或者具备 设计专业类 市政公用行业 道路工程设计 乙级</t>
  </si>
  <si>
    <t>https://ggzy.hzctc.hangzhou.gov.cn/OpenBidRecord/Index?id=D3507ACA-2DE8-4C73-A6B4-0F27B1E8D543&amp;tenderID=9A2E6DC0-69E3-4E28-968D-F068C2CAB855&amp;ModuleID=486</t>
  </si>
  <si>
    <t>2023/8/24 13:30</t>
  </si>
  <si>
    <t>https://ggzy.hzctc.hangzhou.gov.cn/AfficheShow/Home?AfficheID=af0aedf0-42cd-40ab-84d7-dfc9baa3d951&amp;IsInner=0&amp;IsHistory=0&amp;ModuleID=28</t>
  </si>
  <si>
    <t>6D28366C-64CD-4BBC-9A71-3A7A4C7832E2</t>
  </si>
  <si>
    <t>693CF492-EF33-4746-9746-A06B038319F3</t>
  </si>
  <si>
    <t>A3301100140507882001211</t>
  </si>
  <si>
    <t>仁和街道社区卫生服务中心迁建项目设计</t>
  </si>
  <si>
    <t>https://ggzy.hzctc.hangzhou.gov.cn/AfficheShow/Home?AfficheID=9af71025-2e64-4822-a4cb-16cdbc076fd4&amp;IsInner=0&amp;IsHistory=&amp;ModuleID=22</t>
  </si>
  <si>
    <t>https://ggzy.hzctc.hangzhou.gov.cn/OpenBidRecord/Index?id=6D28366C-64CD-4BBC-9A71-3A7A4C7832E2&amp;tenderID=693CF492-EF33-4746-9746-A06B038319F3&amp;ModuleID=486</t>
  </si>
  <si>
    <t>https://ggzy.hzctc.hangzhou.gov.cn/AfficheShow/Home?AfficheID=d51f63c3-5a7e-41f3-b23c-542c3ac635a0&amp;IsInner=0&amp;IsHistory=0&amp;ModuleID=28</t>
  </si>
  <si>
    <t>D239E207-3EE0-4757-9445-D2958F0609D4</t>
  </si>
  <si>
    <t>fd928536-1e19-4615-b629-9df796a4afc0</t>
  </si>
  <si>
    <t>A3301820190280032001231</t>
  </si>
  <si>
    <t>2023年道路交通安全隐患治理工程</t>
  </si>
  <si>
    <t>https://ggzy.hzctc.hangzhou.gov.cn/AfficheShow/Home?AfficheID=70f758fa-d463-4441-be36-2779167f0716&amp;IsInner=0&amp;IsHistory=&amp;ModuleID=22</t>
  </si>
  <si>
    <t>https://ggzy.hzctc.hangzhou.gov.cn/OpenBidRecord/Index?id=D239E207-3EE0-4757-9445-D2958F0609D4&amp;tenderID=fd928536-1e19-4615-b629-9df796a4afc0&amp;ModuleID=486</t>
  </si>
  <si>
    <t>2023/8/24 8:45</t>
  </si>
  <si>
    <t>https://ggzy.hzctc.hangzhou.gov.cn/AfficheShow/Home?AfficheID=d50aee54-9c11-49cb-9126-60c8825b652f&amp;IsInner=0&amp;IsHistory=0&amp;ModuleID=28</t>
  </si>
  <si>
    <t>B75B69AB-C2C9-48F4-A524-5EC7858042CB</t>
  </si>
  <si>
    <t>DB0E41DD-EEAC-4B3D-88CE-124E59CA657E</t>
  </si>
  <si>
    <t>A3301060110507808001221</t>
  </si>
  <si>
    <t>西溪湿地生物多样性保护展示工程（二期）</t>
  </si>
  <si>
    <t>https://ggzy.hzctc.hangzhou.gov.cn/AfficheShow/Home?AfficheID=9097d825-e3a1-4a03-92ef-388513fc0d88&amp;IsInner=0&amp;IsHistory=&amp;ModuleID=22</t>
  </si>
  <si>
    <t>https://ggzy.hzctc.hangzhou.gov.cn/OpenBidRecord/Index?id=B75B69AB-C2C9-48F4-A524-5EC7858042CB&amp;tenderID=DB0E41DD-EEAC-4B3D-88CE-124E59CA657E&amp;ModuleID=486</t>
  </si>
  <si>
    <t>2023/8/24 9:00</t>
  </si>
  <si>
    <t>https://ggzy.hzctc.hangzhou.gov.cn/OpenBidRecord/OpenParamInfo?openRecordListID=B75B69AB-C2C9-48F4-A524-5EC7858042CB</t>
  </si>
  <si>
    <t>https://ggzy.hzctc.hangzhou.gov.cn/AfficheShow/Home?AfficheID=8f3c8003-8145-47b6-8307-c3eb067df2f8&amp;IsInner=0&amp;IsHistory=0&amp;ModuleID=28</t>
  </si>
  <si>
    <t>FCD588B9-6751-4DD5-B41E-284FB54A33A5</t>
  </si>
  <si>
    <t>4842E362-4E3A-4B2F-BF6A-C9BAEDA89329</t>
  </si>
  <si>
    <t>A3301131280507711001211</t>
  </si>
  <si>
    <t>杭政储出[2022]64号地块项目监理</t>
  </si>
  <si>
    <t>https://ggzy.hzctc.hangzhou.gov.cn/AfficheShow/Home?AfficheID=5e6d08e6-52c4-4ba3-bcbb-b34640273146&amp;IsInner=0&amp;IsHistory=&amp;ModuleID=22</t>
  </si>
  <si>
    <t>https://ggzy.hzctc.hangzhou.gov.cn/OpenBidRecord/Index?id=FCD588B9-6751-4DD5-B41E-284FB54A33A5&amp;tenderID=4842E362-4E3A-4B2F-BF6A-C9BAEDA89329&amp;ModuleID=486</t>
  </si>
  <si>
    <t>2023/8/24 9:30</t>
  </si>
  <si>
    <t>https://ggzy.hzctc.hangzhou.gov.cn/OpenBidRecord/OpenParamInfo?openRecordListID=FCD588B9-6751-4DD5-B41E-284FB54A33A5</t>
  </si>
  <si>
    <t>https://ggzy.hzctc.hangzhou.gov.cn/AfficheShow/Home?AfficheID=ff0a6bff-fa34-44f4-9548-1fbd40d88d76&amp;IsInner=0&amp;IsHistory=0&amp;ModuleID=28</t>
  </si>
  <si>
    <t>B8E25272-E657-4589-ADDC-32CEF5F89408</t>
  </si>
  <si>
    <t>DB7276AE-8A83-4C0C-BB0A-B26D0EA831F9</t>
  </si>
  <si>
    <t>A3301100140507891001211</t>
  </si>
  <si>
    <t>钱江经济开发区树东路以南公租房项目</t>
  </si>
  <si>
    <t>https://ggzy.hzctc.hangzhou.gov.cn/AfficheShow/Home?AfficheID=737ba4ae-d06a-46db-9add-f91c2eb144fe&amp;IsInner=0&amp;IsHistory=&amp;ModuleID=22</t>
  </si>
  <si>
    <t>https://ggzy.hzctc.hangzhou.gov.cn/OpenBidRecord/Index?id=B8E25272-E657-4589-ADDC-32CEF5F89408&amp;tenderID=DB7276AE-8A83-4C0C-BB0A-B26D0EA831F9&amp;ModuleID=486</t>
  </si>
  <si>
    <t>https://ggzy.hzctc.hangzhou.gov.cn/OpenBidRecord/OpenParamInfo?openRecordListID=B8E25272-E657-4589-ADDC-32CEF5F89408</t>
  </si>
  <si>
    <t>https://ggzy.hzctc.hangzhou.gov.cn/AfficheShow/Home?AfficheID=d0c139f8-47b0-4414-ac4c-49c08bbbfec8&amp;IsInner=0&amp;IsHistory=0&amp;ModuleID=28</t>
  </si>
  <si>
    <t>B963AD4B-1E16-40B5-9CA5-6FF053B3B5A9</t>
  </si>
  <si>
    <t>BBF1CDD4-FE72-407A-9772-767BF67F0EE0</t>
  </si>
  <si>
    <t>A3301300180507879001221</t>
  </si>
  <si>
    <t>义蓬街道新益村农村生活污水处理设施提升改造项目</t>
  </si>
  <si>
    <t>https://ggzy.hzctc.hangzhou.gov.cn/AfficheShow/Home?AfficheID=7ea9ed29-2e47-4a1b-a3da-75c775b3fe86&amp;IsInner=0&amp;IsHistory=&amp;ModuleID=22</t>
  </si>
  <si>
    <t>市政公用工程专业承包</t>
  </si>
  <si>
    <t>市政公用工程</t>
  </si>
  <si>
    <t>https://ggzy.hzctc.hangzhou.gov.cn/OpenBidRecord/Index?id=B963AD4B-1E16-40B5-9CA5-6FF053B3B5A9&amp;tenderID=BBF1CDD4-FE72-407A-9772-767BF67F0EE0&amp;ModuleID=486</t>
  </si>
  <si>
    <t>https://ggzy.hzctc.hangzhou.gov.cn/OpenBidRecord/OpenParamInfo?openRecordListID=B963AD4B-1E16-40B5-9CA5-6FF053B3B5A9</t>
  </si>
  <si>
    <t>https://ggzy.hzctc.hangzhou.gov.cn/AfficheShow/Home?AfficheID=40454681-ff8d-4f89-a12c-c16883a3e555&amp;IsInner=0&amp;IsHistory=0&amp;ModuleID=28</t>
  </si>
  <si>
    <t>C1B97EA4-C702-4B70-ABDC-4A4ED0E01FCD</t>
  </si>
  <si>
    <t>F4762DA4-5484-4CE3-8CBE-1D4F004A1EC9</t>
  </si>
  <si>
    <t>A3301020070507713001211</t>
  </si>
  <si>
    <t>四堡七堡单元JG1402-28地块36班中学工程</t>
  </si>
  <si>
    <t>https://ggzy.hzctc.hangzhou.gov.cn/AfficheShow/Home?AfficheID=7acf5124-9397-4584-8cec-b7aca8d93bf8&amp;IsInner=0&amp;IsHistory=&amp;ModuleID=22</t>
  </si>
  <si>
    <t>https://ggzy.hzctc.hangzhou.gov.cn/OpenBidRecord/Index?id=C1B97EA4-C702-4B70-ABDC-4A4ED0E01FCD&amp;tenderID=F4762DA4-5484-4CE3-8CBE-1D4F004A1EC9&amp;ModuleID=486</t>
  </si>
  <si>
    <t>https://ggzy.hzctc.hangzhou.gov.cn/OpenBidRecord/OpenParamInfo?openRecordListID=C1B97EA4-C702-4B70-ABDC-4A4ED0E01FCD</t>
  </si>
  <si>
    <t>https://ggzy.hzctc.hangzhou.gov.cn/AfficheShow/Home?AfficheID=ebb1531e-fdb4-42f9-8edd-e60d5c851fb9&amp;IsInner=0&amp;IsHistory=0&amp;ModuleID=28</t>
  </si>
  <si>
    <t>138A4B4B-C0F5-4D02-AFE6-ADEE5C1AB646</t>
  </si>
  <si>
    <t>fc1fbab7-9d22-4ab0-ab26-156759a5e8f0</t>
  </si>
  <si>
    <t>A3301010060280122001231</t>
  </si>
  <si>
    <t>杭新景(杭千)高速公路2023年声屏障增设工程</t>
  </si>
  <si>
    <t>https://ggzy.hzctc.hangzhou.gov.cn/AfficheShow/Home?AfficheID=46c66899-2080-4343-9e3a-ec92749cc57c&amp;IsInner=0&amp;IsHistory=&amp;ModuleID=22</t>
  </si>
  <si>
    <t>https://ggzy.hzctc.hangzhou.gov.cn/OpenBidRecord/Index?id=138A4B4B-C0F5-4D02-AFE6-ADEE5C1AB646&amp;tenderID=fc1fbab7-9d22-4ab0-ab26-156759a5e8f0&amp;ModuleID=486</t>
  </si>
  <si>
    <t>https://ggzy.hzctc.hangzhou.gov.cn/AfficheShow/Home?AfficheID=43ac833a-1c62-44cc-bd21-960ed0e29db2&amp;IsInner=0&amp;IsHistory=0&amp;ModuleID=28</t>
  </si>
  <si>
    <t>13635684-F67C-4B45-9B62-329934B6AEBC</t>
  </si>
  <si>
    <t>225033B5-FE0A-4B58-B395-F0EF025B91E6</t>
  </si>
  <si>
    <t>A3301050100507799001211</t>
  </si>
  <si>
    <t>米市巷街道大塘巷未来社区设计-采购-施工（EPC）总承包</t>
  </si>
  <si>
    <t>https://ggzy.hzctc.hangzhou.gov.cn/AfficheShow/Home?AfficheID=9c9a91c5-f572-46a1-95d0-71b8b5052722&amp;IsInner=0&amp;IsHistory=&amp;ModuleID=22</t>
  </si>
  <si>
    <t>同时具备 施工总承包企业建筑工程(新) 一级、设计综合类 甲级 或者同时具备 设计专业类 建筑行业 建筑工程 甲级、施工总承包企业建筑工程(新) 一级</t>
  </si>
  <si>
    <t>https://ggzy.hzctc.hangzhou.gov.cn/OpenBidRecord/Index?id=13635684-F67C-4B45-9B62-329934B6AEBC&amp;tenderID=225033B5-FE0A-4B58-B395-F0EF025B91E6&amp;ModuleID=486</t>
  </si>
  <si>
    <t>2023/8/25 13:30</t>
  </si>
  <si>
    <t>https://ggzy.hzctc.hangzhou.gov.cn/AfficheShow/Home?AfficheID=2255b14c-bb62-4c9f-8bbe-1aca0d7a4f71&amp;IsInner=0&amp;IsHistory=0&amp;ModuleID=28</t>
  </si>
  <si>
    <t>B6A0F982-13D1-4919-BDD7-FEC07681CACC</t>
  </si>
  <si>
    <t>55D6C465-F07F-4BFB-98D1-FE45C74DAB14</t>
  </si>
  <si>
    <t>A3301090130507773001211</t>
  </si>
  <si>
    <t>科技城西单元XSCQ0604-R2-15地块公租房建设项目设计</t>
  </si>
  <si>
    <t>https://ggzy.hzctc.hangzhou.gov.cn/AfficheShow/Home?AfficheID=0610ce39-000d-4e4c-8b0d-8a7f159f6e1a&amp;IsInner=0&amp;IsHistory=&amp;ModuleID=22</t>
  </si>
  <si>
    <t>https://ggzy.hzctc.hangzhou.gov.cn/OpenBidRecord/Index?id=B6A0F982-13D1-4919-BDD7-FEC07681CACC&amp;tenderID=55D6C465-F07F-4BFB-98D1-FE45C74DAB14&amp;ModuleID=486</t>
  </si>
  <si>
    <t>2023/8/25 14:00</t>
  </si>
  <si>
    <t>https://ggzy.hzctc.hangzhou.gov.cn/AfficheShow/Home?AfficheID=82ede34b-0133-4c17-94c3-dfb3fe092a19&amp;IsInner=0&amp;IsHistory=0&amp;ModuleID=28</t>
  </si>
  <si>
    <t>9ECC87F2-4047-49D0-94D6-8D8CDF9B228D</t>
  </si>
  <si>
    <t>A67B18BC-4464-4C4A-9C71-6E5FBC962F8E</t>
  </si>
  <si>
    <t>A3301060110507926001221</t>
  </si>
  <si>
    <t>四何路（袁浦路-杭新景绿化带）道路工程一期</t>
  </si>
  <si>
    <t>https://ggzy.hzctc.hangzhou.gov.cn/AfficheShow/Home?AfficheID=6494ffef-155d-40e8-996c-f5b5456cd2eb&amp;IsInner=0&amp;IsHistory=&amp;ModuleID=22</t>
  </si>
  <si>
    <t>https://ggzy.hzctc.hangzhou.gov.cn/OpenBidRecord/Index?id=9ECC87F2-4047-49D0-94D6-8D8CDF9B228D&amp;tenderID=A67B18BC-4464-4C4A-9C71-6E5FBC962F8E&amp;ModuleID=486</t>
  </si>
  <si>
    <t>2023/8/25 9:00</t>
  </si>
  <si>
    <t>https://ggzy.hzctc.hangzhou.gov.cn/OpenBidRecord/OpenParamInfo?openRecordListID=9ECC87F2-4047-49D0-94D6-8D8CDF9B228D</t>
  </si>
  <si>
    <t>https://ggzy.hzctc.hangzhou.gov.cn/AfficheShow/Home?AfficheID=7ca21efc-9cdf-4ca6-8147-a3d880e04466&amp;IsInner=0&amp;IsHistory=0&amp;ModuleID=28</t>
  </si>
  <si>
    <t>A466F4C3-B3A8-499D-80F4-986CCF5B5771</t>
  </si>
  <si>
    <t>74A0C636-8D34-4520-B314-CC3B41FAFAF0</t>
  </si>
  <si>
    <t>A3301080120507959001211</t>
  </si>
  <si>
    <t>月亮湾地下停车场工程设计</t>
  </si>
  <si>
    <t>https://ggzy.hzctc.hangzhou.gov.cn/AfficheShow/Home?AfficheID=118bf0c2-ab0b-4f32-8edb-cdea45dd4e7c&amp;IsInner=0&amp;IsHistory=&amp;ModuleID=22</t>
  </si>
  <si>
    <t>具备 设计综合类 甲级 或者同时具备 设计专业类  建筑行业 建筑工程 乙级、设计专项类 风景园林工程设计 乙级</t>
  </si>
  <si>
    <t>https://ggzy.hzctc.hangzhou.gov.cn/OpenBidRecord/Index?id=A466F4C3-B3A8-499D-80F4-986CCF5B5771&amp;tenderID=74A0C636-8D34-4520-B314-CC3B41FAFAF0&amp;ModuleID=486</t>
  </si>
  <si>
    <t>2023/8/25 9:30</t>
  </si>
  <si>
    <t>https://ggzy.hzctc.hangzhou.gov.cn/AfficheShow/Home?AfficheID=d3a5e921-2ca6-46ce-8c42-88e47147ca63&amp;IsInner=0&amp;IsHistory=0&amp;ModuleID=28</t>
  </si>
  <si>
    <t>B1034F1C-1DA2-47F3-B0B7-D5164D6BF010</t>
  </si>
  <si>
    <t>91880716-8E11-40BA-8A5E-418CF2DB1696</t>
  </si>
  <si>
    <t>A3301100140508113001121</t>
  </si>
  <si>
    <t>康良路（京杭大运河-运溪高架）工程一期（运溪高架-湖杭高铁）</t>
  </si>
  <si>
    <t>https://ggzy.hzctc.hangzhou.gov.cn/AfficheShow/Home?AfficheID=dc0ce1d9-3a13-4125-81ec-cba043a97426&amp;IsInner=0&amp;IsHistory=&amp;ModuleID=22</t>
  </si>
  <si>
    <t>https://ggzy.hzctc.hangzhou.gov.cn/OpenBidRecord/Index?id=B1034F1C-1DA2-47F3-B0B7-D5164D6BF010&amp;tenderID=91880716-8E11-40BA-8A5E-418CF2DB1696&amp;ModuleID=486</t>
  </si>
  <si>
    <t>00BB32E8-0CF3-48AC-ABB9-E83C1A741BA3</t>
  </si>
  <si>
    <t>C0541DDE-44C3-41FA-B996-B0A4DE9E9440</t>
  </si>
  <si>
    <t>A3301220150507956001211</t>
  </si>
  <si>
    <t>桐庐县富春江镇高端装备制造产业园建设工程</t>
  </si>
  <si>
    <t>https://ggzy.hzctc.hangzhou.gov.cn/AfficheShow/Home?AfficheID=4f254ca6-3369-403e-a368-937783cd28ff&amp;IsInner=0&amp;IsHistory=&amp;ModuleID=22</t>
  </si>
  <si>
    <t>https://ggzy.hzctc.hangzhou.gov.cn/OpenBidRecord/Index?id=00BB32E8-0CF3-48AC-ABB9-E83C1A741BA3&amp;tenderID=C0541DDE-44C3-41FA-B996-B0A4DE9E9440&amp;ModuleID=486</t>
  </si>
  <si>
    <t>https://ggzy.hzctc.hangzhou.gov.cn/OpenBidRecord/OpenParamInfo?openRecordListID=00BB32E8-0CF3-48AC-ABB9-E83C1A741BA3</t>
  </si>
  <si>
    <t>https://ggzy.hzctc.hangzhou.gov.cn/AfficheShow/Home?AfficheID=d0a0058c-97eb-40c4-b333-31eac3ac5ad3&amp;IsInner=0&amp;IsHistory=0&amp;ModuleID=28</t>
  </si>
  <si>
    <t>2829EFF2-2F66-45B7-AC60-B806087657A1</t>
  </si>
  <si>
    <t>FEEFB0B0-A387-4888-9474-4DA6CF07AA44</t>
  </si>
  <si>
    <t>A3301100140507960001211</t>
  </si>
  <si>
    <t>中泰中心小学食堂改造工程</t>
  </si>
  <si>
    <t>https://ggzy.hzctc.hangzhou.gov.cn/AfficheShow/Home?AfficheID=00656a3a-0038-4ff2-b5eb-15a7b4657152&amp;IsInner=0&amp;IsHistory=&amp;ModuleID=22</t>
  </si>
  <si>
    <t>https://ggzy.hzctc.hangzhou.gov.cn/OpenBidRecord/Index?id=2829EFF2-2F66-45B7-AC60-B806087657A1&amp;tenderID=FEEFB0B0-A387-4888-9474-4DA6CF07AA44&amp;ModuleID=486</t>
  </si>
  <si>
    <t>https://ggzy.hzctc.hangzhou.gov.cn/OpenBidRecord/OpenParamInfo?openRecordListID=2829EFF2-2F66-45B7-AC60-B806087657A1</t>
  </si>
  <si>
    <t>https://ggzy.hzctc.hangzhou.gov.cn/AfficheShow/Home?AfficheID=a7f058e6-d484-41e9-b72b-b5989680e264&amp;IsInner=0&amp;IsHistory=0&amp;ModuleID=28</t>
  </si>
  <si>
    <t>A47FE8EB-00A5-4DD1-81F4-886E8A33647A</t>
  </si>
  <si>
    <t>43072E69-6316-404E-B7C3-98FC83A433C1</t>
  </si>
  <si>
    <t>A3301060110507847001211</t>
  </si>
  <si>
    <t>翠苑街道黄姑山社区学院路59号及天目山路228、230、234号、曲荷巷18号老旧小区提升改造项目EPC总承包</t>
  </si>
  <si>
    <t>https://ggzy.hzctc.hangzhou.gov.cn/AfficheShow/Home?AfficheID=2e0a5c68-963c-45d1-a852-5231ed5398ff&amp;IsInner=0&amp;IsHistory=&amp;ModuleID=22</t>
  </si>
  <si>
    <t>同时具备 设计综合类 甲级、施工总承包企业建筑工程(新) 三级 或者同时具备 设计专业类 建筑行业 乙级、施工总承包企业建筑工程(新) 三级 或者同时具备 施工总承包企业建筑工程(新) 三级、设计专业类 建筑行业 建筑工程 乙级</t>
  </si>
  <si>
    <t>https://ggzy.hzctc.hangzhou.gov.cn/OpenBidRecord/Index?id=A47FE8EB-00A5-4DD1-81F4-886E8A33647A&amp;tenderID=43072E69-6316-404E-B7C3-98FC83A433C1&amp;ModuleID=486</t>
  </si>
  <si>
    <t>2023/8/28 12:00</t>
  </si>
  <si>
    <t>https://ggzy.hzctc.hangzhou.gov.cn/AfficheShow/Home?AfficheID=435aa111-3e4f-4534-9385-20e7cc70342c&amp;IsInner=0&amp;IsHistory=0&amp;ModuleID=28</t>
  </si>
  <si>
    <t>22C8B781-43A2-41DE-B297-269C1B9FB51C</t>
  </si>
  <si>
    <t>46EA6F39-0E34-43E7-AA83-A7BCB1B5058F</t>
  </si>
  <si>
    <t>A3301060110507846001211</t>
  </si>
  <si>
    <t>翠苑街道古荡湾社区华星路95号、黄姑山社区天目山路338等4个老旧小区提升改造EPC工程总承包</t>
  </si>
  <si>
    <t>https://ggzy.hzctc.hangzhou.gov.cn/AfficheShow/Home?AfficheID=a35d286d-fbb4-4a0f-b148-c1e3459830f8&amp;IsInner=0&amp;IsHistory=&amp;ModuleID=22</t>
  </si>
  <si>
    <t>同时具备 施工总承包企业建筑工程(新) 三级、设计专业类 建筑行业 乙级 或者同时具备 施工总承包企业建筑工程(新) 三级、设计专业类 建筑行业 建筑工程 乙级 或者同时具备 设计综合类  甲级、施工总承包企业建筑工程(新) 三级</t>
  </si>
  <si>
    <t>https://ggzy.hzctc.hangzhou.gov.cn/OpenBidRecord/Index?id=22C8B781-43A2-41DE-B297-269C1B9FB51C&amp;tenderID=46EA6F39-0E34-43E7-AA83-A7BCB1B5058F&amp;ModuleID=486</t>
  </si>
  <si>
    <t>https://ggzy.hzctc.hangzhou.gov.cn/AfficheShow/Home?AfficheID=c469e917-3aed-4c24-8ed1-39bd27103313&amp;IsInner=0&amp;IsHistory=0&amp;ModuleID=28</t>
  </si>
  <si>
    <t>A27CC741-54FF-4872-853D-3E93315645D0</t>
  </si>
  <si>
    <t>6478984d-fe0f-4986-95ab-6c6951ee97f0</t>
  </si>
  <si>
    <t>A3301850210180020001211</t>
  </si>
  <si>
    <t>锦南街道兰锦未来社区建设项目</t>
  </si>
  <si>
    <t>https://ggzy.hzctc.hangzhou.gov.cn/AfficheShow/Home?AfficheID=4816d5a4-7664-4f6d-86c4-ea3a8dcd833e&amp;IsInner=0&amp;IsHistory=&amp;ModuleID=22</t>
  </si>
  <si>
    <t>https://ggzy.hzctc.hangzhou.gov.cn/OpenBidRecord/Index?id=A27CC741-54FF-4872-853D-3E93315645D0&amp;tenderID=6478984d-fe0f-4986-95ab-6c6951ee97f0&amp;ModuleID=486</t>
  </si>
  <si>
    <t>2023/8/28 13:00</t>
  </si>
  <si>
    <t>https://ggzy.hzctc.hangzhou.gov.cn/AfficheShow/Home?AfficheID=2feede70-d275-44ca-8b75-325dd80ddfee&amp;IsInner=0&amp;IsHistory=0&amp;ModuleID=28</t>
  </si>
  <si>
    <t>CDA541AF-643A-4F54-9CA0-742787ADF2EA</t>
  </si>
  <si>
    <t>883608FF-3BCD-4BA9-B4B5-25D9782471D9</t>
  </si>
  <si>
    <t>A3301050100507792001291</t>
  </si>
  <si>
    <t>皋亭经济合作社商业综合用房(4)地下三层机械车库</t>
  </si>
  <si>
    <t>https://ggzy.hzctc.hangzhou.gov.cn/AfficheShow/Home?AfficheID=bd75c68e-b0a5-437c-9e0e-9abb53fd51c2&amp;IsInner=0&amp;IsHistory=&amp;ModuleID=22</t>
  </si>
  <si>
    <t>具备独立法人资格的机械车库设备制造商或代理商资质；</t>
  </si>
  <si>
    <t>https://ggzy.hzctc.hangzhou.gov.cn/OpenBidRecord/Index?id=CDA541AF-643A-4F54-9CA0-742787ADF2EA&amp;tenderID=883608FF-3BCD-4BA9-B4B5-25D9782471D9&amp;ModuleID=486</t>
  </si>
  <si>
    <t>2023/8/28 13:30</t>
  </si>
  <si>
    <t>https://ggzy.hzctc.hangzhou.gov.cn/AfficheShow/Home?AfficheID=ec5de20e-f827-475c-8e15-297c24d48ec5&amp;IsInner=0&amp;IsHistory=0&amp;ModuleID=28</t>
  </si>
  <si>
    <t>F8D1A2E6-0890-4DDF-A4E1-BED82939DDF9</t>
  </si>
  <si>
    <t>1e6c3223-1062-4f05-bd27-1d8a04891316</t>
  </si>
  <si>
    <t>A3301100140280056001231</t>
  </si>
  <si>
    <t>2023年黄湖镇“四好农村路”建设项目</t>
  </si>
  <si>
    <t>https://ggzy.hzctc.hangzhou.gov.cn/AfficheShow/Home?AfficheID=c432e922-1b45-4444-9d31-9b459f305755&amp;IsInner=0&amp;IsHistory=&amp;ModuleID=22</t>
  </si>
  <si>
    <t>https://ggzy.hzctc.hangzhou.gov.cn/OpenBidRecord/Index?id=F8D1A2E6-0890-4DDF-A4E1-BED82939DDF9&amp;tenderID=1e6c3223-1062-4f05-bd27-1d8a04891316&amp;ModuleID=486</t>
  </si>
  <si>
    <t>https://ggzy.hzctc.hangzhou.gov.cn/AfficheShow/Home?AfficheID=a9cac7c1-6ded-4f3b-901a-2714933b2d0c&amp;IsInner=0&amp;IsHistory=0&amp;ModuleID=28</t>
  </si>
  <si>
    <t>A3FA98C1-0BD6-4258-A5B9-82C4F67D25F0</t>
  </si>
  <si>
    <t>C5CF45DE-234B-4B31-A35A-6F9280A59DC5</t>
  </si>
  <si>
    <t>A3301080120507992001221</t>
  </si>
  <si>
    <t>紫云路项目</t>
  </si>
  <si>
    <t>https://ggzy.hzctc.hangzhou.gov.cn/AfficheShow/Home?AfficheID=94d19aca-c6e1-4d6b-ba5d-ddb1cac67228&amp;IsInner=0&amp;IsHistory=&amp;ModuleID=22</t>
  </si>
  <si>
    <t>https://ggzy.hzctc.hangzhou.gov.cn/OpenBidRecord/Index?id=A3FA98C1-0BD6-4258-A5B9-82C4F67D25F0&amp;tenderID=C5CF45DE-234B-4B31-A35A-6F9280A59DC5&amp;ModuleID=486</t>
  </si>
  <si>
    <t>2023/8/28 9:15</t>
  </si>
  <si>
    <t>https://ggzy.hzctc.hangzhou.gov.cn/OpenBidRecord/OpenParamInfo?openRecordListID=A3FA98C1-0BD6-4258-A5B9-82C4F67D25F0</t>
  </si>
  <si>
    <t>https://ggzy.hzctc.hangzhou.gov.cn/AfficheShow/Home?AfficheID=7aec3e2a-d8ec-4ca9-8f43-0e298baceaa4&amp;IsInner=0&amp;IsHistory=0&amp;ModuleID=28</t>
  </si>
  <si>
    <t>0919D733-D501-4D89-A775-3D1F278F71FD</t>
  </si>
  <si>
    <t>0E3C8CBE-324D-40BB-843F-1EF97F047EAE</t>
  </si>
  <si>
    <t>A3301020070507264001211</t>
  </si>
  <si>
    <t>杭政储出[2016]20号地块商业商务用房（杭州国际中心）设计</t>
  </si>
  <si>
    <t>https://ggzy.hzctc.hangzhou.gov.cn/AfficheShow/Home?AfficheID=83b67a65-14f3-48cb-807a-730547b1aa40&amp;IsInner=0&amp;IsHistory=&amp;ModuleID=22</t>
  </si>
  <si>
    <t>https://ggzy.hzctc.hangzhou.gov.cn/OpenBidRecord/Index?id=0919D733-D501-4D89-A775-3D1F278F71FD&amp;tenderID=0E3C8CBE-324D-40BB-843F-1EF97F047EAE&amp;ModuleID=486</t>
  </si>
  <si>
    <t>2023/8/28 9:30</t>
  </si>
  <si>
    <t>https://ggzy.hzctc.hangzhou.gov.cn/AfficheShow/Home?AfficheID=82bd99e8-4f06-45d5-beb6-1a800d34b77a&amp;IsInner=0&amp;IsHistory=0&amp;ModuleID=28</t>
  </si>
  <si>
    <t>2D4BF976-42B4-43B9-810E-7F44FEA86574</t>
  </si>
  <si>
    <t>E550269D-EAC0-4730-B3EB-C98F3DF2108C</t>
  </si>
  <si>
    <t>A3301020070507461001212</t>
  </si>
  <si>
    <t>荷花塘未来社区第二邻里中心项目</t>
  </si>
  <si>
    <t>https://ggzy.hzctc.hangzhou.gov.cn/AfficheShow/Home?AfficheID=23137f61-0d31-4868-816c-f0327bf36d6c&amp;IsInner=0&amp;IsHistory=&amp;ModuleID=22</t>
  </si>
  <si>
    <t>https://ggzy.hzctc.hangzhou.gov.cn/OpenBidRecord/Index?id=2D4BF976-42B4-43B9-810E-7F44FEA86574&amp;tenderID=E550269D-EAC0-4730-B3EB-C98F3DF2108C&amp;ModuleID=486</t>
  </si>
  <si>
    <t>https://ggzy.hzctc.hangzhou.gov.cn/OpenBidRecord/OpenParamInfo?openRecordListID=2D4BF976-42B4-43B9-810E-7F44FEA86574</t>
  </si>
  <si>
    <t>https://ggzy.hzctc.hangzhou.gov.cn/AfficheShow/Home?AfficheID=2ef7f68c-4b66-46ff-856d-e181e721dc62&amp;IsInner=0&amp;IsHistory=0&amp;ModuleID=28</t>
  </si>
  <si>
    <t>C90654E7-1CE9-487D-8412-56FB8501C2B0</t>
  </si>
  <si>
    <t>44136847-C43F-4783-9EA2-AF0E8207E990</t>
  </si>
  <si>
    <t>A3301100140507721001212</t>
  </si>
  <si>
    <t>市委党校余杭区分校（区行政学校）新建项目地质勘察（一桩一勘）</t>
  </si>
  <si>
    <t>https://ggzy.hzctc.hangzhou.gov.cn/AfficheShow/Home?AfficheID=d4054b71-50e2-44f0-accd-c526f73678c6&amp;IsInner=0&amp;IsHistory=&amp;ModuleID=22</t>
  </si>
  <si>
    <t>具备 勘察综合类 甲级 或者具备 勘察专业类 岩土工程 岩土工程勘察 甲级 或者具备 勘察专业类 岩土工程 甲级</t>
  </si>
  <si>
    <t>https://ggzy.hzctc.hangzhou.gov.cn/OpenBidRecord/Index?id=C90654E7-1CE9-487D-8412-56FB8501C2B0&amp;tenderID=44136847-C43F-4783-9EA2-AF0E8207E990&amp;ModuleID=486</t>
  </si>
  <si>
    <t>2023/8/29 13:00</t>
  </si>
  <si>
    <t>https://ggzy.hzctc.hangzhou.gov.cn/AfficheShow/Home?AfficheID=64e1257b-ac16-4d08-b849-d6134e9f96b6&amp;IsInner=0&amp;IsHistory=0&amp;ModuleID=28</t>
  </si>
  <si>
    <t>15407D49-732E-4A37-880C-E669A2F440D8</t>
  </si>
  <si>
    <t>8A184500-25B6-47D6-BA32-3729E55034E1</t>
  </si>
  <si>
    <t>A3301090130507759001211</t>
  </si>
  <si>
    <t>红垦单元FG02-01、02、03地块公租房建设项目方案设计、初步设计</t>
  </si>
  <si>
    <t>https://ggzy.hzctc.hangzhou.gov.cn/AfficheShow/Home?AfficheID=d5ea7dea-d544-44f1-ae7e-d0ce64aba928&amp;IsInner=0&amp;IsHistory=&amp;ModuleID=22</t>
  </si>
  <si>
    <t>https://ggzy.hzctc.hangzhou.gov.cn/OpenBidRecord/Index?id=15407D49-732E-4A37-880C-E669A2F440D8&amp;tenderID=8A184500-25B6-47D6-BA32-3729E55034E1&amp;ModuleID=486</t>
  </si>
  <si>
    <t>2023/8/29 14:00</t>
  </si>
  <si>
    <t>https://ggzy.hzctc.hangzhou.gov.cn/AfficheShow/Home?AfficheID=47f4ceb8-c13b-4d45-86db-095599655900&amp;IsInner=0&amp;IsHistory=0&amp;ModuleID=28</t>
  </si>
  <si>
    <t>82F36D85-F706-494D-BF2F-C6A8F7AD8AE3</t>
  </si>
  <si>
    <t>0E6175B5-69FB-40A5-8DA0-F68C457140E5</t>
  </si>
  <si>
    <t>A3301820190505970001111</t>
  </si>
  <si>
    <t>国家电网公司职业病防治院迁建项目（一期）</t>
  </si>
  <si>
    <t>https://ggzy.hzctc.hangzhou.gov.cn/OpenBidRecord/Index?id=82F36D85-F706-494D-BF2F-C6A8F7AD8AE3&amp;tenderID=0E6175B5-69FB-40A5-8DA0-F68C457140E5&amp;ModuleID=486</t>
  </si>
  <si>
    <t>2023/8/29 15:00</t>
  </si>
  <si>
    <t>https://ggzy.hzctc.hangzhou.gov.cn/AfficheShow/Home?AfficheID=4dd788fc-c03b-4be2-8b1d-9fe18c559156&amp;IsInner=0&amp;IsHistory=0&amp;ModuleID=28</t>
  </si>
  <si>
    <t>B3955E5D-2B7E-48D4-A97A-2D8025BB3C13</t>
  </si>
  <si>
    <t>1878AF90-F4F5-4EBB-947B-06356D5B92A0</t>
  </si>
  <si>
    <t>A3301090130507874001221</t>
  </si>
  <si>
    <t>南阳大道北伸（塘新线-钱塘快速路）</t>
  </si>
  <si>
    <t>https://ggzy.hzctc.hangzhou.gov.cn/AfficheShow/Home?AfficheID=7c56ec09-33b2-4ab8-8ca2-b017b5a0e605&amp;IsInner=0&amp;IsHistory=&amp;ModuleID=22</t>
  </si>
  <si>
    <t>https://ggzy.hzctc.hangzhou.gov.cn/OpenBidRecord/Index?id=B3955E5D-2B7E-48D4-A97A-2D8025BB3C13&amp;tenderID=1878AF90-F4F5-4EBB-947B-06356D5B92A0&amp;ModuleID=486</t>
  </si>
  <si>
    <t>2023/8/29 8:45</t>
  </si>
  <si>
    <t>https://ggzy.hzctc.hangzhou.gov.cn/OpenBidRecord/OpenParamInfo?openRecordListID=B3955E5D-2B7E-48D4-A97A-2D8025BB3C13</t>
  </si>
  <si>
    <t>https://ggzy.hzctc.hangzhou.gov.cn/AfficheShow/Home?AfficheID=059a31e4-c420-472b-a9e0-74b638286647&amp;IsInner=0&amp;IsHistory=0&amp;ModuleID=28</t>
  </si>
  <si>
    <t>6EBE3570-3069-4890-8F86-376C74FE6B35</t>
  </si>
  <si>
    <t>277501E3-3305-4590-ABA5-340680978A05</t>
  </si>
  <si>
    <t>A3301110200508016001211</t>
  </si>
  <si>
    <t>春华村南渠南侧北地块公租房项目监理</t>
  </si>
  <si>
    <t>https://ggzy.hzctc.hangzhou.gov.cn/AfficheShow/Home?AfficheID=f5c36515-6e21-41b1-8dd3-1fe457b1c75f&amp;IsInner=0&amp;IsHistory=&amp;ModuleID=22</t>
  </si>
  <si>
    <t>https://ggzy.hzctc.hangzhou.gov.cn/OpenBidRecord/Index?id=6EBE3570-3069-4890-8F86-376C74FE6B35&amp;tenderID=277501E3-3305-4590-ABA5-340680978A05&amp;ModuleID=486</t>
  </si>
  <si>
    <t>2023/8/29 9:00</t>
  </si>
  <si>
    <t>https://ggzy.hzctc.hangzhou.gov.cn/OpenBidRecord/OpenParamInfo?openRecordListID=6EBE3570-3069-4890-8F86-376C74FE6B35</t>
  </si>
  <si>
    <t>https://ggzy.hzctc.hangzhou.gov.cn/AfficheShow/Home?AfficheID=d5b3df3c-df25-4fb6-bab0-116a45b46a6e&amp;IsInner=0&amp;IsHistory=0&amp;ModuleID=28</t>
  </si>
  <si>
    <t>004B5B3A-2B42-44E3-8217-83D5F09B6323</t>
  </si>
  <si>
    <t>FDFEF51F-C8A6-4969-B4EB-41077915B885</t>
  </si>
  <si>
    <t>A3301850210508008001211</t>
  </si>
  <si>
    <t>太湖源镇众社村民族共富工坊项目</t>
  </si>
  <si>
    <t>https://ggzy.hzctc.hangzhou.gov.cn/AfficheShow/Home?AfficheID=f9500875-6714-4807-8429-5fb030490d40&amp;IsInner=0&amp;IsHistory=&amp;ModuleID=22</t>
  </si>
  <si>
    <t>https://ggzy.hzctc.hangzhou.gov.cn/OpenBidRecord/Index?id=004B5B3A-2B42-44E3-8217-83D5F09B6323&amp;tenderID=FDFEF51F-C8A6-4969-B4EB-41077915B885&amp;ModuleID=486</t>
  </si>
  <si>
    <t>https://ggzy.hzctc.hangzhou.gov.cn/OpenBidRecord/OpenParamInfo?openRecordListID=004B5B3A-2B42-44E3-8217-83D5F09B6323</t>
  </si>
  <si>
    <t>https://ggzy.hzctc.hangzhou.gov.cn/AfficheShow/Home?AfficheID=03f77d15-a1a2-478d-a4fb-e4e01ab1579d&amp;IsInner=0&amp;IsHistory=0&amp;ModuleID=28</t>
  </si>
  <si>
    <t>BCA1C79F-72BC-4B1B-BF52-53E878865509</t>
  </si>
  <si>
    <t>F6ADAC2D-2D6C-4726-BF18-066992C365EC</t>
  </si>
  <si>
    <t>A3301060110507857001261</t>
  </si>
  <si>
    <t>双浦第一小学智能化工程</t>
  </si>
  <si>
    <t>https://ggzy.hzctc.hangzhou.gov.cn/AfficheShow/Home?AfficheID=01d20aa5-8d72-4f7c-bacb-dc02da885a36&amp;IsInner=0&amp;IsHistory=&amp;ModuleID=22</t>
  </si>
  <si>
    <t>https://ggzy.hzctc.hangzhou.gov.cn/OpenBidRecord/Index?id=BCA1C79F-72BC-4B1B-BF52-53E878865509&amp;tenderID=F6ADAC2D-2D6C-4726-BF18-066992C365EC&amp;ModuleID=486</t>
  </si>
  <si>
    <t>https://ggzy.hzctc.hangzhou.gov.cn/OpenBidRecord/OpenParamInfo?openRecordListID=BCA1C79F-72BC-4B1B-BF52-53E878865509</t>
  </si>
  <si>
    <t>https://ggzy.hzctc.hangzhou.gov.cn/AfficheShow/Home?AfficheID=feda05f7-e832-4672-bbb7-33c2e2a2e42a&amp;IsInner=0&amp;IsHistory=0&amp;ModuleID=28</t>
  </si>
  <si>
    <t>DF2BD938-F753-4F83-92C4-69850E6A1E8C</t>
  </si>
  <si>
    <t>fe8edfe1-69fd-4d7d-ab20-39e4e0a27386</t>
  </si>
  <si>
    <t>A3301850210980025001251</t>
  </si>
  <si>
    <t>英公水库至太湖源水厂引水工程输水管道安装工程二标（天目山段）13-22.5km</t>
  </si>
  <si>
    <t>https://ggzy.hzctc.hangzhou.gov.cn/AfficheShow/Home?AfficheID=5ad8e633-b86d-45f4-9f88-24b49dd3f8b7&amp;IsInner=0&amp;IsHistory=&amp;ModuleID=22</t>
  </si>
  <si>
    <t>https://ggzy.hzctc.hangzhou.gov.cn/OpenBidRecord/Index?id=DF2BD938-F753-4F83-92C4-69850E6A1E8C&amp;tenderID=fe8edfe1-69fd-4d7d-ab20-39e4e0a27386&amp;ModuleID=486</t>
  </si>
  <si>
    <t>https://ggzy.hzctc.hangzhou.gov.cn/AfficheShow/Home?AfficheID=cfecbc22-2e69-46e7-8089-006fbdc58c06&amp;IsInner=0&amp;IsHistory=0&amp;ModuleID=28</t>
  </si>
  <si>
    <t>C0A3D1C8-4DB8-45FA-ADB8-E2F117E18C8C</t>
  </si>
  <si>
    <t>C9994CDB-C8E1-40D7-8348-6D4193726D00</t>
  </si>
  <si>
    <t>A3301060110507962001211</t>
  </si>
  <si>
    <t>杭政工出[2022]24号杭金投新一代信息技术设备制造项目设计</t>
  </si>
  <si>
    <t>https://ggzy.hzctc.hangzhou.gov.cn/AfficheShow/Home?AfficheID=43b88502-0ac7-432e-a6e1-3de192b3abcb&amp;IsInner=0&amp;IsHistory=&amp;ModuleID=22</t>
  </si>
  <si>
    <t>https://ggzy.hzctc.hangzhou.gov.cn/OpenBidRecord/Index?id=C0A3D1C8-4DB8-45FA-ADB8-E2F117E18C8C&amp;tenderID=C9994CDB-C8E1-40D7-8348-6D4193726D00&amp;ModuleID=486</t>
  </si>
  <si>
    <t>2023/8/29 9:15</t>
  </si>
  <si>
    <t>https://ggzy.hzctc.hangzhou.gov.cn/AfficheShow/Home?AfficheID=47ea5060-2d7f-483f-aedc-7a9a34479093&amp;IsInner=0&amp;IsHistory=0&amp;ModuleID=28</t>
  </si>
  <si>
    <t>678A4B68-99EF-4303-8E47-EC7E5B50B523</t>
  </si>
  <si>
    <t>5ACE17AB-8DB6-4458-9F17-C8B4079B9927</t>
  </si>
  <si>
    <t>A3301010060507571001211</t>
  </si>
  <si>
    <t>丽景路公交首末站工程监理项目</t>
  </si>
  <si>
    <t>https://ggzy.hzctc.hangzhou.gov.cn/AfficheShow/Home?AfficheID=3c31fd25-f226-4105-ab1c-910ced2dc447&amp;IsInner=0&amp;IsHistory=&amp;ModuleID=22</t>
  </si>
  <si>
    <t>施工图范围内的土建、安装、室外景观及配套工程等全部工程的监理及质量缺陷期的全过程监理。;投标单位须完成市场主体注册入库。</t>
  </si>
  <si>
    <t>https://ggzy.hzctc.hangzhou.gov.cn/OpenBidRecord/Index?id=678A4B68-99EF-4303-8E47-EC7E5B50B523&amp;tenderID=5ACE17AB-8DB6-4458-9F17-C8B4079B9927&amp;ModuleID=486</t>
  </si>
  <si>
    <t>2023/8/29 9:30</t>
  </si>
  <si>
    <t>https://ggzy.hzctc.hangzhou.gov.cn/OpenBidRecord/OpenParamInfo?openRecordListID=678A4B68-99EF-4303-8E47-EC7E5B50B523</t>
  </si>
  <si>
    <t>https://ggzy.hzctc.hangzhou.gov.cn/AfficheShow/Home?AfficheID=4b944e50-c089-4f37-a36c-773aae558752&amp;IsInner=0&amp;IsHistory=0&amp;ModuleID=28</t>
  </si>
  <si>
    <t>997AEF60-CB15-4BC0-A964-004B8618FA84</t>
  </si>
  <si>
    <t>11867A50-6729-45E2-9AD9-4E22CC868F34</t>
  </si>
  <si>
    <t>A3301100140507928001221</t>
  </si>
  <si>
    <t>余杭街道未来乡村示范带建设项目（一期）</t>
  </si>
  <si>
    <t>https://ggzy.hzctc.hangzhou.gov.cn/AfficheShow/Home?AfficheID=9edcc407-ceb0-4b66-858e-0b04bce368f0&amp;IsInner=0&amp;IsHistory=&amp;ModuleID=22</t>
  </si>
  <si>
    <t>https://ggzy.hzctc.hangzhou.gov.cn/OpenBidRecord/Index?id=997AEF60-CB15-4BC0-A964-004B8618FA84&amp;tenderID=11867A50-6729-45E2-9AD9-4E22CC868F34&amp;ModuleID=486</t>
  </si>
  <si>
    <t>https://ggzy.hzctc.hangzhou.gov.cn/OpenBidRecord/OpenParamInfo?openRecordListID=997AEF60-CB15-4BC0-A964-004B8618FA84</t>
  </si>
  <si>
    <t>https://ggzy.hzctc.hangzhou.gov.cn/AfficheShow/Home?AfficheID=406c9df1-a339-436c-8d3f-fdd072f0fc6d&amp;IsInner=0&amp;IsHistory=0&amp;ModuleID=28</t>
  </si>
  <si>
    <t>7920EE67-3088-47BC-A4AC-DE29D15E3EF0</t>
  </si>
  <si>
    <t>C784466C-5E62-4013-88F6-14F043EDA167</t>
  </si>
  <si>
    <t>A3301131280507914001221</t>
  </si>
  <si>
    <t>桐扣街（星韵路-星源路）工程</t>
  </si>
  <si>
    <t>https://ggzy.hzctc.hangzhou.gov.cn/AfficheShow/Home?AfficheID=eb4ce9ed-82ae-46da-88d7-32bafb1b52b1&amp;IsInner=0&amp;IsHistory=&amp;ModuleID=22</t>
  </si>
  <si>
    <t>https://ggzy.hzctc.hangzhou.gov.cn/OpenBidRecord/Index?id=7920EE67-3088-47BC-A4AC-DE29D15E3EF0&amp;tenderID=C784466C-5E62-4013-88F6-14F043EDA167&amp;ModuleID=486</t>
  </si>
  <si>
    <t>https://ggzy.hzctc.hangzhou.gov.cn/OpenBidRecord/OpenParamInfo?openRecordListID=7920EE67-3088-47BC-A4AC-DE29D15E3EF0</t>
  </si>
  <si>
    <t>https://ggzy.hzctc.hangzhou.gov.cn/AfficheShow/Home?AfficheID=7cc531b4-af51-400f-a13a-691fe81a4a62&amp;IsInner=0&amp;IsHistory=0&amp;ModuleID=28</t>
  </si>
  <si>
    <t>2C87DFDB-0D1A-423E-A189-1F906F71256D</t>
  </si>
  <si>
    <t>C9466348-2A90-4646-A5B8-18F78C9F8E1B</t>
  </si>
  <si>
    <t>A3301010060400134001281</t>
  </si>
  <si>
    <t>杭政储出（2017）16号地块地下社会停车库景观工程</t>
  </si>
  <si>
    <t>https://ggzy.hzctc.hangzhou.gov.cn/AfficheShow/Home?AfficheID=989b6f24-d630-48f5-872b-9c1d7d95ae98&amp;IsInner=0&amp;IsHistory=&amp;ModuleID=22</t>
  </si>
  <si>
    <t>https://ggzy.hzctc.hangzhou.gov.cn/OpenBidRecord/Index?id=2C87DFDB-0D1A-423E-A189-1F906F71256D&amp;tenderID=C9466348-2A90-4646-A5B8-18F78C9F8E1B&amp;ModuleID=486</t>
  </si>
  <si>
    <t>https://ggzy.hzctc.hangzhou.gov.cn/OpenBidRecord/OpenParamInfo?openRecordListID=2C87DFDB-0D1A-423E-A189-1F906F71256D</t>
  </si>
  <si>
    <t>https://ggzy.hzctc.hangzhou.gov.cn/AfficheShow/Home?AfficheID=525D5813-F28A-471B-A387-C2B5F1F6C1E0&amp;IsInner=0&amp;IsHistory=0&amp;ModuleID=28</t>
  </si>
  <si>
    <t>F5C68986-8CD2-4D1D-AEDD-04F47EEFE1D4</t>
  </si>
  <si>
    <t>EEF168D6-3346-4EF0-900E-739276557A16</t>
  </si>
  <si>
    <t>A3301300180507890001211</t>
  </si>
  <si>
    <t>浙江省未成年犯管教所改建二期工程监理</t>
  </si>
  <si>
    <t>https://ggzy.hzctc.hangzhou.gov.cn/AfficheShow/Home?AfficheID=15e2fef5-ab93-4645-9153-7ab97dee01c3&amp;IsInner=0&amp;IsHistory=&amp;ModuleID=22</t>
  </si>
  <si>
    <t>https://ggzy.hzctc.hangzhou.gov.cn/OpenBidRecord/Index?id=F5C68986-8CD2-4D1D-AEDD-04F47EEFE1D4&amp;tenderID=EEF168D6-3346-4EF0-900E-739276557A16&amp;ModuleID=486</t>
  </si>
  <si>
    <t>https://ggzy.hzctc.hangzhou.gov.cn/OpenBidRecord/OpenParamInfo?openRecordListID=F5C68986-8CD2-4D1D-AEDD-04F47EEFE1D4</t>
  </si>
  <si>
    <t>B4CAAE8E-E79C-45F0-8CDB-6D35DDD3EF64</t>
  </si>
  <si>
    <t>C7CEEAB8-DFCC-457C-838F-30C1998B0E2F</t>
  </si>
  <si>
    <t>A3301131280507610001211</t>
  </si>
  <si>
    <t>https://ggzy.hzctc.hangzhou.gov.cn/AfficheShow/Home?AfficheID=6d251d1a-10bb-44c5-b917-bf00ff557551&amp;IsInner=0&amp;IsHistory=&amp;ModuleID=22</t>
  </si>
  <si>
    <t>具备 设计综合类 甲级 或者具备 设计专业类  建筑行业 建筑工程 乙级 或者具备 设计专业类 建筑行业 乙级</t>
  </si>
  <si>
    <t>https://ggzy.hzctc.hangzhou.gov.cn/OpenBidRecord/Index?id=B4CAAE8E-E79C-45F0-8CDB-6D35DDD3EF64&amp;tenderID=C7CEEAB8-DFCC-457C-838F-30C1998B0E2F&amp;ModuleID=486</t>
  </si>
  <si>
    <t>2023/8/3 13:30</t>
  </si>
  <si>
    <t>9C83BC68-BDCC-47FC-BDDA-75ED40D88FC3</t>
  </si>
  <si>
    <t>4A5FC065-39B3-48E9-8F60-220179E2A650</t>
  </si>
  <si>
    <t>A3301100140507607001211</t>
  </si>
  <si>
    <t>杭政储出（2023）1号地块开发项目设计</t>
  </si>
  <si>
    <t>https://ggzy.hzctc.hangzhou.gov.cn/AfficheShow/Home?AfficheID=15a5caaf-0b6f-45f6-8bab-9c3dbda8c4af&amp;IsInner=0&amp;IsHistory=&amp;ModuleID=22</t>
  </si>
  <si>
    <t>https://ggzy.hzctc.hangzhou.gov.cn/OpenBidRecord/Index?id=9C83BC68-BDCC-47FC-BDDA-75ED40D88FC3&amp;tenderID=4A5FC065-39B3-48E9-8F60-220179E2A650&amp;ModuleID=486</t>
  </si>
  <si>
    <t>https://ggzy.hzctc.hangzhou.gov.cn/AfficheShow/Home?AfficheID=53e60a02-7558-405d-accb-af3e435c0776&amp;IsInner=0&amp;IsHistory=0&amp;ModuleID=28</t>
  </si>
  <si>
    <t>163260F5-2567-4977-A0B1-9B08930EA940</t>
  </si>
  <si>
    <t>D9D17D5C-A869-46CB-A307-F623100D91FB</t>
  </si>
  <si>
    <t>A3301090130507357001221</t>
  </si>
  <si>
    <t>杭州市第二水源输水通道工程江南线过江段（一阶段）修复工程（EPC）工程总承包项目</t>
  </si>
  <si>
    <t>https://ggzy.hzctc.hangzhou.gov.cn/AfficheShow/Home?AfficheID=cb26d1eb-d810-47b8-8d5e-97842727e46f&amp;IsInner=0&amp;IsHistory=&amp;ModuleID=22</t>
  </si>
  <si>
    <t>同时具备 设计综合类 甲级、施工总承包企业市政公用工程(新) 一级 或者同时具备 设计专业类 市政公用行业 甲级、施工总承包企业市政公用工程(新) 一级 或者同时具备 设计专业类 市政行业（燃气工程、轨道交通工程除外） 甲级、施工总承包企业市政公用工程(新) 一级 或者同时具备 施工总承包企业市政公用工程(新) 一级、设计专业类 市政公用行业 城市隧道工程 甲级</t>
  </si>
  <si>
    <t>https://ggzy.hzctc.hangzhou.gov.cn/OpenBidRecord/Index?id=163260F5-2567-4977-A0B1-9B08930EA940&amp;tenderID=D9D17D5C-A869-46CB-A307-F623100D91FB&amp;ModuleID=486</t>
  </si>
  <si>
    <t>2023/8/3 14:00</t>
  </si>
  <si>
    <t>https://ggzy.hzctc.hangzhou.gov.cn/AfficheShow/Home?AfficheID=3ff92a43-73f2-4a43-aee6-a08e178e6bbc&amp;IsInner=0&amp;IsHistory=0&amp;ModuleID=28</t>
  </si>
  <si>
    <t>17E0724F-2F87-4CE8-8B33-59898C04DCCB</t>
  </si>
  <si>
    <t>ED0BF914-B1FD-46A5-826A-6843B557698B</t>
  </si>
  <si>
    <t>A3301300180507598001221</t>
  </si>
  <si>
    <t>杭州市第三固废处置中心医疗废物高温蒸煮项目设计</t>
  </si>
  <si>
    <t>https://ggzy.hzctc.hangzhou.gov.cn/AfficheShow/Home?AfficheID=d93e3d14-87ac-446c-a800-7b38b07a721e&amp;IsInner=0&amp;IsHistory=&amp;ModuleID=22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</si>
  <si>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 或者具备 设计专业类 市政公用行业 甲级</t>
  </si>
  <si>
    <t>https://ggzy.hzctc.hangzhou.gov.cn/OpenBidRecord/Index?id=17E0724F-2F87-4CE8-8B33-59898C04DCCB&amp;tenderID=ED0BF914-B1FD-46A5-826A-6843B557698B&amp;ModuleID=486</t>
  </si>
  <si>
    <t>https://ggzy.hzctc.hangzhou.gov.cn/AfficheShow/Home?AfficheID=68ffc0c1-64f0-4c6b-8841-6f3595d3968e&amp;IsInner=0&amp;IsHistory=0&amp;ModuleID=28</t>
  </si>
  <si>
    <t>FEBBEDDA-0261-4806-B85F-3BBB3A0C99AA</t>
  </si>
  <si>
    <t>0674C914-FCFA-4526-BD28-8C1635A7DFB9</t>
  </si>
  <si>
    <t>A3301820190507577001211</t>
  </si>
  <si>
    <t>建德新农都农产品批发市场项目</t>
  </si>
  <si>
    <t>https://ggzy.hzctc.hangzhou.gov.cn/AfficheShow/Home?AfficheID=1d8aa2d4-aedd-4700-bf4b-c248b414e310&amp;IsInner=0&amp;IsHistory=&amp;ModuleID=22</t>
  </si>
  <si>
    <t>https://ggzy.hzctc.hangzhou.gov.cn/OpenBidRecord/Index?id=FEBBEDDA-0261-4806-B85F-3BBB3A0C99AA&amp;tenderID=0674C914-FCFA-4526-BD28-8C1635A7DFB9&amp;ModuleID=486</t>
  </si>
  <si>
    <t>2023/8/3 8:45</t>
  </si>
  <si>
    <t>https://ggzy.hzctc.hangzhou.gov.cn/OpenBidRecord/OpenParamInfo?openRecordListID=FEBBEDDA-0261-4806-B85F-3BBB3A0C99AA</t>
  </si>
  <si>
    <t>https://ggzy.hzctc.hangzhou.gov.cn/AfficheShow/Home?AfficheID=b6a6b830-7301-4601-af81-70d5490818b9&amp;IsInner=0&amp;IsHistory=0&amp;ModuleID=28</t>
  </si>
  <si>
    <t>EEA6F7D0-8A10-46D9-8AE2-E27D75BB5976</t>
  </si>
  <si>
    <t>C10E1768-F845-48C3-9502-72919E7D02F0</t>
  </si>
  <si>
    <t>A3301220150507720001211</t>
  </si>
  <si>
    <t>百江镇老政府至文体中心区域空间提升改造项目</t>
  </si>
  <si>
    <t>https://ggzy.hzctc.hangzhou.gov.cn/AfficheShow/Home?AfficheID=0c4ab3be-ac25-4f72-927a-6f0992cfef32&amp;IsInner=0&amp;IsHistory=&amp;ModuleID=22</t>
  </si>
  <si>
    <t>https://ggzy.hzctc.hangzhou.gov.cn/OpenBidRecord/Index?id=EEA6F7D0-8A10-46D9-8AE2-E27D75BB5976&amp;tenderID=C10E1768-F845-48C3-9502-72919E7D02F0&amp;ModuleID=486</t>
  </si>
  <si>
    <t>2023/8/3 9:00</t>
  </si>
  <si>
    <t>https://ggzy.hzctc.hangzhou.gov.cn/OpenBidRecord/OpenParamInfo?openRecordListID=EEA6F7D0-8A10-46D9-8AE2-E27D75BB5976</t>
  </si>
  <si>
    <t>https://ggzy.hzctc.hangzhou.gov.cn/AfficheShow/Home?AfficheID=08c9c87e-36fe-456e-aa2f-5c53d9cec9aa&amp;IsInner=0&amp;IsHistory=0&amp;ModuleID=28</t>
  </si>
  <si>
    <t>C2CD811C-3894-47D7-8EF3-939A50EA7A1F</t>
  </si>
  <si>
    <t>A113BB49-F04C-4389-A05D-17C07C68A92C</t>
  </si>
  <si>
    <t>A3301850210507553001211</t>
  </si>
  <si>
    <t>苕溪两岸城区段综合整治及配套设施提升工程-衣锦街(苕溪南街-天目路)综合整治工程总承包（EPC）项目</t>
  </si>
  <si>
    <t>https://ggzy.hzctc.hangzhou.gov.cn/AfficheShow/Home?AfficheID=7e0e7b06-284c-4b60-b43b-738888607da4&amp;IsInner=0&amp;IsHistory=&amp;ModuleID=22</t>
  </si>
  <si>
    <t>同时具备 施工总承包企业建筑工程(新) 二级、设计综合类 甲级 或者同时具备 施工总承包企业建筑工程(新) 二级、设计专项类 风景园林工程设计 甲级、设计专业类 建筑行业 建筑工程 甲级、设计专业类 市政公用行业 道路工程设计 乙级 或者同时具备 施工总承包企业建筑工程(新) 二级、设计专项类 风景园林工程设计 甲级、设计专业类 市政公用行业 乙级、设计专业类 建筑行业 建筑工程 甲级 或者同时具备 施工总承包企业建筑工程(新) 二级、设计专项类 风景园林工程设计 甲级、设计专业类 建筑行业 建筑工程 甲级、设计专业类 市政行业（燃气工程、轨道交通工程除外） 乙级</t>
  </si>
  <si>
    <t>https://ggzy.hzctc.hangzhou.gov.cn/OpenBidRecord/Index?id=C2CD811C-3894-47D7-8EF3-939A50EA7A1F&amp;tenderID=A113BB49-F04C-4389-A05D-17C07C68A92C&amp;ModuleID=486</t>
  </si>
  <si>
    <t>https://ggzy.hzctc.hangzhou.gov.cn/AfficheShow/Home?AfficheID=8ff4b4c1-b561-44f9-93cc-da20f9e69d0d&amp;IsInner=0&amp;IsHistory=0&amp;ModuleID=28</t>
  </si>
  <si>
    <t>BF0C17FA-FB26-4D48-ADB6-29ADE6674C3E</t>
  </si>
  <si>
    <t>ccd2a02a-f25e-4700-abce-b31b59e313bd</t>
  </si>
  <si>
    <t>A3301850210180017001251</t>
  </si>
  <si>
    <t>2023年度临安区於潜镇扶西村等3村永久基本农田集中连片整治项目</t>
  </si>
  <si>
    <t>https://ggzy.hzctc.hangzhou.gov.cn/AfficheShow/Home?AfficheID=342cca27-8baa-4645-b316-1f6f7507097b&amp;IsInner=0&amp;IsHistory=&amp;ModuleID=22</t>
  </si>
  <si>
    <t>https://ggzy.hzctc.hangzhou.gov.cn/OpenBidRecord/Index?id=BF0C17FA-FB26-4D48-ADB6-29ADE6674C3E&amp;tenderID=ccd2a02a-f25e-4700-abce-b31b59e313bd&amp;ModuleID=486</t>
  </si>
  <si>
    <t>https://ggzy.hzctc.hangzhou.gov.cn/AfficheShow/Home?AfficheID=43de0610-fd00-464b-a120-68ca95486369&amp;IsInner=0&amp;IsHistory=0&amp;ModuleID=28</t>
  </si>
  <si>
    <t>B31017B2-836F-4293-AECE-1EC966607C89</t>
  </si>
  <si>
    <t>FE1FD4FA-26E3-4BEB-B531-DA873DE84784</t>
  </si>
  <si>
    <t>A3301060110507626001311</t>
  </si>
  <si>
    <t>杭政储出【2023】49号地块商业商务用房项目设计</t>
  </si>
  <si>
    <t>https://ggzy.hzctc.hangzhou.gov.cn/OpenBidRecord/Index?id=B31017B2-836F-4293-AECE-1EC966607C89&amp;tenderID=FE1FD4FA-26E3-4BEB-B531-DA873DE84784&amp;ModuleID=486</t>
  </si>
  <si>
    <t>2023/8/3 9:15</t>
  </si>
  <si>
    <t>https://ggzy.hzctc.hangzhou.gov.cn/AfficheShow/Home?AfficheID=d38103da-ed14-4061-9553-6681bce2410b&amp;IsInner=0&amp;IsHistory=0&amp;ModuleID=28</t>
  </si>
  <si>
    <t>969C7DBF-65B2-4E5F-9202-0623E4DAA12C</t>
  </si>
  <si>
    <t>9519C596-7135-45D4-9387-D16CBC718C79</t>
  </si>
  <si>
    <t>A3301131280507621001211</t>
  </si>
  <si>
    <t>横塘小学工程二期</t>
  </si>
  <si>
    <t>https://ggzy.hzctc.hangzhou.gov.cn/AfficheShow/Home?AfficheID=eb756e26-4a49-4c89-bfb4-ecdb9e520a20&amp;IsInner=0&amp;IsHistory=&amp;ModuleID=22</t>
  </si>
  <si>
    <t>https://ggzy.hzctc.hangzhou.gov.cn/OpenBidRecord/Index?id=969C7DBF-65B2-4E5F-9202-0623E4DAA12C&amp;tenderID=9519C596-7135-45D4-9387-D16CBC718C79&amp;ModuleID=486</t>
  </si>
  <si>
    <t>2023/8/3 9:30</t>
  </si>
  <si>
    <t>https://ggzy.hzctc.hangzhou.gov.cn/OpenBidRecord/OpenParamInfo?openRecordListID=969C7DBF-65B2-4E5F-9202-0623E4DAA12C</t>
  </si>
  <si>
    <t>https://ggzy.hzctc.hangzhou.gov.cn/AfficheShow/Home?AfficheID=4f82d3ff-5438-458f-8bd0-ebb4ffa80dd8&amp;IsInner=0&amp;IsHistory=0&amp;ModuleID=28</t>
  </si>
  <si>
    <t>0AB1387D-2E93-4345-A141-B0349AD95D66</t>
  </si>
  <si>
    <t>243885D8-8F72-418E-9E89-02E24314E563</t>
  </si>
  <si>
    <t>A3301100140507680001211</t>
  </si>
  <si>
    <t>余政工出[2022]19号电气机械和器材制造项目监理</t>
  </si>
  <si>
    <t>https://ggzy.hzctc.hangzhou.gov.cn/AfficheShow/Home?AfficheID=328dff30-3df7-449d-ae3e-30089ff038a0&amp;IsInner=0&amp;IsHistory=&amp;ModuleID=22</t>
  </si>
  <si>
    <t>https://ggzy.hzctc.hangzhou.gov.cn/OpenBidRecord/Index?id=0AB1387D-2E93-4345-A141-B0349AD95D66&amp;tenderID=243885D8-8F72-418E-9E89-02E24314E563&amp;ModuleID=486</t>
  </si>
  <si>
    <t>https://ggzy.hzctc.hangzhou.gov.cn/OpenBidRecord/OpenParamInfo?openRecordListID=0AB1387D-2E93-4345-A141-B0349AD95D66</t>
  </si>
  <si>
    <t>https://ggzy.hzctc.hangzhou.gov.cn/AfficheShow/Home?AfficheID=0e8ecce6-ec77-4a9a-8cfa-f425b18ce9fb&amp;IsInner=0&amp;IsHistory=0&amp;ModuleID=28</t>
  </si>
  <si>
    <t>770162AB-9018-4EA1-B67B-A4E5BDEAEDE5</t>
  </si>
  <si>
    <t>8D7E99E4-59A9-4088-9B2E-8DF75F202624</t>
  </si>
  <si>
    <t>A3301100140507563001211</t>
  </si>
  <si>
    <t>杭州知味观食品工厂制作车间改造项目</t>
  </si>
  <si>
    <t>https://ggzy.hzctc.hangzhou.gov.cn/AfficheShow/Home?AfficheID=af9f34e0-97e1-45f4-b4ba-078df0407f67&amp;IsInner=0&amp;IsHistory=&amp;ModuleID=22</t>
  </si>
  <si>
    <t>https://ggzy.hzctc.hangzhou.gov.cn/OpenBidRecord/Index?id=770162AB-9018-4EA1-B67B-A4E5BDEAEDE5&amp;tenderID=8D7E99E4-59A9-4088-9B2E-8DF75F202624&amp;ModuleID=486</t>
  </si>
  <si>
    <t>https://ggzy.hzctc.hangzhou.gov.cn/OpenBidRecord/OpenParamInfo?openRecordListID=770162AB-9018-4EA1-B67B-A4E5BDEAEDE5</t>
  </si>
  <si>
    <t>https://ggzy.hzctc.hangzhou.gov.cn/AfficheShow/Home?AfficheID=c2728a38-43fb-4899-92f2-d12a64aaea01&amp;IsInner=0&amp;IsHistory=0&amp;ModuleID=28</t>
  </si>
  <si>
    <t>5E939DA5-15E0-4411-8537-60CA4CFA9C73</t>
  </si>
  <si>
    <t>186f34d7-09bd-47e0-91f8-fccb26773478</t>
  </si>
  <si>
    <t>A3301010060190001067191</t>
  </si>
  <si>
    <t>丽澜轩</t>
  </si>
  <si>
    <t>https://ggzy.hzctc.hangzhou.gov.cn/AfficheShow/Home?AfficheID=520b0a77-e8b0-4e60-ab03-001366f1aef6&amp;IsInner=0&amp;IsHistory=&amp;ModuleID=22</t>
  </si>
  <si>
    <t>https://ggzy.hzctc.hangzhou.gov.cn/OpenBidRecord/Index?id=5E939DA5-15E0-4411-8537-60CA4CFA9C73&amp;tenderID=186f34d7-09bd-47e0-91f8-fccb26773478&amp;ModuleID=486</t>
  </si>
  <si>
    <t>2023/8/30 10:00</t>
  </si>
  <si>
    <t>https://ggzy.hzctc.hangzhou.gov.cn/AfficheShow/Home?AfficheID=ef4c0d5b-a52a-4c1a-8759-55b705acde19&amp;IsInner=0&amp;IsHistory=0&amp;ModuleID=28</t>
  </si>
  <si>
    <t>B31CA558-89E9-419A-94CB-12EC76003143</t>
  </si>
  <si>
    <t>4FFBB540-08EA-46E2-AF40-C439EFF14E8C</t>
  </si>
  <si>
    <t>A3301010060507980001221</t>
  </si>
  <si>
    <t>运河东路(钱江路-之江路) 道路工程涉地铁 6号线地铁保护监测</t>
  </si>
  <si>
    <t>https://ggzy.hzctc.hangzhou.gov.cn/AfficheShow/Home?AfficheID=2c7ed1b9-1625-494b-ba51-08e2c6b63428&amp;IsInner=0&amp;IsHistory=&amp;ModuleID=22</t>
  </si>
  <si>
    <t>具备 勘察综合类 甲级 或者同时具备 勘察专业类  工程测量 甲级、勘察专业类 岩土工程 岩土工程勘察 甲级</t>
  </si>
  <si>
    <t>https://ggzy.hzctc.hangzhou.gov.cn/OpenBidRecord/Index?id=B31CA558-89E9-419A-94CB-12EC76003143&amp;tenderID=4FFBB540-08EA-46E2-AF40-C439EFF14E8C&amp;ModuleID=486</t>
  </si>
  <si>
    <t>2023/8/30 13:30</t>
  </si>
  <si>
    <t>https://ggzy.hzctc.hangzhou.gov.cn/AfficheShow/Home?AfficheID=5cbc1e3e-bd0f-44c0-987c-a1c8ca033381&amp;IsInner=0&amp;IsHistory=0&amp;ModuleID=28</t>
  </si>
  <si>
    <t>D0884D55-4256-4DE5-965F-C67B1DB6AA26</t>
  </si>
  <si>
    <t>8B296A63-73E3-4CC1-91DD-6636D82237EF</t>
  </si>
  <si>
    <t>A3301010060507984001221</t>
  </si>
  <si>
    <t>新风路-运河东路地下连通道设计</t>
  </si>
  <si>
    <t>https://ggzy.hzctc.hangzhou.gov.cn/AfficheShow/Home?AfficheID=7ab26b48-4005-419d-992a-ee959e327c48&amp;IsInner=0&amp;IsHistory=&amp;ModuleID=22</t>
  </si>
  <si>
    <t>具备 设计综合类 甲级 或者具备 设计专业类 市政公用行业 甲级 或者具备 设计专业类 市政行业（燃气工程、轨道交通工程除外） 甲级</t>
  </si>
  <si>
    <t>https://ggzy.hzctc.hangzhou.gov.cn/OpenBidRecord/Index?id=D0884D55-4256-4DE5-965F-C67B1DB6AA26&amp;tenderID=8B296A63-73E3-4CC1-91DD-6636D82237EF&amp;ModuleID=486</t>
  </si>
  <si>
    <t>F4E3391A-2237-4720-B937-F1820A8FF383</t>
  </si>
  <si>
    <t>9B023624-DEB7-4C05-9FD6-9ECA7B49F395</t>
  </si>
  <si>
    <t>A3301020070507965001211</t>
  </si>
  <si>
    <t>数字商贸城单元JG1803-M1/M2-15地块工业用房项目（一期、二期）设计</t>
  </si>
  <si>
    <t>https://ggzy.hzctc.hangzhou.gov.cn/AfficheShow/Home?AfficheID=355aa541-35b6-48cb-8529-e9209d3f4e5a&amp;IsInner=0&amp;IsHistory=&amp;ModuleID=22</t>
  </si>
  <si>
    <t>https://ggzy.hzctc.hangzhou.gov.cn/OpenBidRecord/Index?id=F4E3391A-2237-4720-B937-F1820A8FF383&amp;tenderID=9B023624-DEB7-4C05-9FD6-9ECA7B49F395&amp;ModuleID=486</t>
  </si>
  <si>
    <t>https://ggzy.hzctc.hangzhou.gov.cn/AfficheShow/Home?AfficheID=6efb1cb1-37d1-46a1-8bc3-65c4dfbb257f&amp;IsInner=0&amp;IsHistory=0&amp;ModuleID=28</t>
  </si>
  <si>
    <t>B0C9F64D-2B90-4296-84E6-8FF806C41517</t>
  </si>
  <si>
    <t>2616d9d9-33e6-472a-9913-c938c547281f</t>
  </si>
  <si>
    <t>A3301010060280126001231</t>
  </si>
  <si>
    <t>杭州港萧山港区临浦作业区（一期）工程勘察及初步设计</t>
  </si>
  <si>
    <t>https://ggzy.hzctc.hangzhou.gov.cn/AfficheShow/Home?AfficheID=4acedb92-109c-4c3f-a08d-3db2d460760f&amp;IsInner=0&amp;IsHistory=&amp;ModuleID=22</t>
  </si>
  <si>
    <t>https://ggzy.hzctc.hangzhou.gov.cn/OpenBidRecord/Index?id=B0C9F64D-2B90-4296-84E6-8FF806C41517&amp;tenderID=2616d9d9-33e6-472a-9913-c938c547281f&amp;ModuleID=486</t>
  </si>
  <si>
    <t>https://ggzy.hzctc.hangzhou.gov.cn/AfficheShow/Home?AfficheID=748dbe4b-b958-4667-812d-b52c42d64949&amp;IsInner=0&amp;IsHistory=0&amp;ModuleID=28</t>
  </si>
  <si>
    <t>29A2827C-439C-4DB7-B80C-26A8A45421B2</t>
  </si>
  <si>
    <t>A86F961E-73B4-4077-B74D-FAB5C4A13D86</t>
  </si>
  <si>
    <t>A3301090130507950001211</t>
  </si>
  <si>
    <t>生物科技谷GMP标准厂房项目一期2号、3号地块设计</t>
  </si>
  <si>
    <t>https://ggzy.hzctc.hangzhou.gov.cn/AfficheShow/Home?AfficheID=8cd9850c-3d27-42a7-95c3-1fb878efb362&amp;IsInner=0&amp;IsHistory=&amp;ModuleID=22</t>
  </si>
  <si>
    <t>具备 设计专业类 建筑行业 甲级 或者具备 设计专业类 建筑行业 建筑工程 甲级 或者具备 设计综合类 甲级</t>
  </si>
  <si>
    <t>https://ggzy.hzctc.hangzhou.gov.cn/OpenBidRecord/Index?id=29A2827C-439C-4DB7-B80C-26A8A45421B2&amp;tenderID=A86F961E-73B4-4077-B74D-FAB5C4A13D86&amp;ModuleID=486</t>
  </si>
  <si>
    <t>2023/8/30 14:00</t>
  </si>
  <si>
    <t>https://ggzy.hzctc.hangzhou.gov.cn/AfficheShow/Home?AfficheID=161cd66c-145c-41a5-b850-fbe44f3824cc&amp;IsInner=0&amp;IsHistory=0&amp;ModuleID=28</t>
  </si>
  <si>
    <t>034F7E09-5B39-4122-8AD1-619BA9A9C1D6</t>
  </si>
  <si>
    <t>26BC0130-496D-404F-8E8E-2F23755016F3</t>
  </si>
  <si>
    <t>A3301820190507975001211</t>
  </si>
  <si>
    <t>航头镇“稻和灵栖”高效生态农业示范园--现代化农事服务中心建设</t>
  </si>
  <si>
    <t>https://ggzy.hzctc.hangzhou.gov.cn/AfficheShow/Home?AfficheID=7af9e022-8a3d-48f5-98a5-2566a4ce4721&amp;IsInner=0&amp;IsHistory=&amp;ModuleID=22</t>
  </si>
  <si>
    <t>https://ggzy.hzctc.hangzhou.gov.cn/OpenBidRecord/Index?id=034F7E09-5B39-4122-8AD1-619BA9A9C1D6&amp;tenderID=26BC0130-496D-404F-8E8E-2F23755016F3&amp;ModuleID=486</t>
  </si>
  <si>
    <t>2023/8/30 8:45</t>
  </si>
  <si>
    <t>https://ggzy.hzctc.hangzhou.gov.cn/OpenBidRecord/OpenParamInfo?openRecordListID=034F7E09-5B39-4122-8AD1-619BA9A9C1D6</t>
  </si>
  <si>
    <t>https://ggzy.hzctc.hangzhou.gov.cn/AfficheShow/Home?AfficheID=21797887-0870-4db0-bfe3-9ccec750ecdd&amp;IsInner=0&amp;IsHistory=0&amp;ModuleID=28</t>
  </si>
  <si>
    <t>2B12E3CA-4C0A-4B6C-9E7B-B13F5ADEA2EA</t>
  </si>
  <si>
    <t>EB462A96-F71C-4E78-81B9-E3A13FBC3843</t>
  </si>
  <si>
    <t>A3301110200508018001211</t>
  </si>
  <si>
    <t>春华村南渠南侧南地块公租房项目监理</t>
  </si>
  <si>
    <t>https://ggzy.hzctc.hangzhou.gov.cn/AfficheShow/Home?AfficheID=6ef70d9b-bab2-4db1-934f-9a6cf6bcc900&amp;IsInner=0&amp;IsHistory=&amp;ModuleID=22</t>
  </si>
  <si>
    <t>https://ggzy.hzctc.hangzhou.gov.cn/OpenBidRecord/Index?id=2B12E3CA-4C0A-4B6C-9E7B-B13F5ADEA2EA&amp;tenderID=EB462A96-F71C-4E78-81B9-E3A13FBC3843&amp;ModuleID=486</t>
  </si>
  <si>
    <t>2023/8/30 9:00</t>
  </si>
  <si>
    <t>https://ggzy.hzctc.hangzhou.gov.cn/OpenBidRecord/OpenParamInfo?openRecordListID=2B12E3CA-4C0A-4B6C-9E7B-B13F5ADEA2EA</t>
  </si>
  <si>
    <t>https://ggzy.hzctc.hangzhou.gov.cn/AfficheShow/Home?AfficheID=5b538f8b-b2d9-4ef5-b142-0b2221b65092&amp;IsInner=0&amp;IsHistory=0&amp;ModuleID=28</t>
  </si>
  <si>
    <t>6CB708FC-2398-4A44-87A8-DD481838BB5C</t>
  </si>
  <si>
    <t>403D1612-87B7-441B-8D1F-A65A7C16D8FF</t>
  </si>
  <si>
    <t>A3301110200508001001221</t>
  </si>
  <si>
    <t>2021年度富阳区新时代美丽乡村创建项目（第三批）-东洲街道鸡笼山村节点建设工程</t>
  </si>
  <si>
    <t>https://ggzy.hzctc.hangzhou.gov.cn/AfficheShow/Home?AfficheID=046d4473-b45c-45c9-991f-9e26be6ea977&amp;IsInner=0&amp;IsHistory=&amp;ModuleID=22</t>
  </si>
  <si>
    <t>https://ggzy.hzctc.hangzhou.gov.cn/OpenBidRecord/Index?id=6CB708FC-2398-4A44-87A8-DD481838BB5C&amp;tenderID=403D1612-87B7-441B-8D1F-A65A7C16D8FF&amp;ModuleID=486</t>
  </si>
  <si>
    <t>https://ggzy.hzctc.hangzhou.gov.cn/OpenBidRecord/OpenParamInfo?openRecordListID=6CB708FC-2398-4A44-87A8-DD481838BB5C</t>
  </si>
  <si>
    <t>https://ggzy.hzctc.hangzhou.gov.cn/AfficheShow/Home?AfficheID=465db7c1-b2ab-47fe-a8b9-989c3a083320&amp;IsInner=0&amp;IsHistory=0&amp;ModuleID=28</t>
  </si>
  <si>
    <t>DA7BFE42-8D87-405C-B994-878081282712</t>
  </si>
  <si>
    <t>5CAED5F9-7704-402D-A9BB-F48DF7AA56ED</t>
  </si>
  <si>
    <t>A3301850210508019001211</t>
  </si>
  <si>
    <t>苕溪学府幼儿园装修项目</t>
  </si>
  <si>
    <t>https://ggzy.hzctc.hangzhou.gov.cn/AfficheShow/Home?AfficheID=4624212d-94ca-472d-91c9-86a6934a653b&amp;IsInner=0&amp;IsHistory=&amp;ModuleID=22</t>
  </si>
  <si>
    <t>https://ggzy.hzctc.hangzhou.gov.cn/OpenBidRecord/Index?id=DA7BFE42-8D87-405C-B994-878081282712&amp;tenderID=5CAED5F9-7704-402D-A9BB-F48DF7AA56ED&amp;ModuleID=486</t>
  </si>
  <si>
    <t>https://ggzy.hzctc.hangzhou.gov.cn/OpenBidRecord/OpenParamInfo?openRecordListID=DA7BFE42-8D87-405C-B994-878081282712</t>
  </si>
  <si>
    <t>https://ggzy.hzctc.hangzhou.gov.cn/AfficheShow/Home?AfficheID=bf96b761-465e-4665-8518-37ea9f0c53b2&amp;IsInner=0&amp;IsHistory=0&amp;ModuleID=28</t>
  </si>
  <si>
    <t>18BFE09E-6519-4D90-9BC0-3FF82640A924</t>
  </si>
  <si>
    <t>71ce2b57-530e-4442-9b1d-7db35ebebb52</t>
  </si>
  <si>
    <t>A3301850210980026001251</t>
  </si>
  <si>
    <t>英公水库至太湖源水厂引水工程输水管道安装工程二标（天目山段）13-22.5km监理</t>
  </si>
  <si>
    <t>https://ggzy.hzctc.hangzhou.gov.cn/AfficheShow/Home?AfficheID=3c94d706-6074-44ba-82d8-8e284d080381&amp;IsInner=0&amp;IsHistory=&amp;ModuleID=22</t>
  </si>
  <si>
    <t>具备 水利水电工程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</si>
  <si>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t>
  </si>
  <si>
    <t>https://ggzy.hzctc.hangzhou.gov.cn/OpenBidRecord/Index?id=18BFE09E-6519-4D90-9BC0-3FF82640A924&amp;tenderID=71ce2b57-530e-4442-9b1d-7db35ebebb52&amp;ModuleID=486</t>
  </si>
  <si>
    <t>https://ggzy.hzctc.hangzhou.gov.cn/AfficheShow/Home?AfficheID=94dbda7a-945d-497f-80ce-cc53ab4c15f9&amp;IsInner=0&amp;IsHistory=0&amp;ModuleID=28</t>
  </si>
  <si>
    <t>ABD53CAF-E8F2-4C7D-A7AD-F199110EA520</t>
  </si>
  <si>
    <t>F9348DDA-0D68-439D-9F07-9F59855BA5BA</t>
  </si>
  <si>
    <t>A3301100140507703001212</t>
  </si>
  <si>
    <t>余政储出[2018]37号地块建设项目监理</t>
  </si>
  <si>
    <t>https://ggzy.hzctc.hangzhou.gov.cn/AfficheShow/Home?AfficheID=230b6ef9-6a52-4992-a3f8-57aefa4ac801&amp;IsInner=0&amp;IsHistory=&amp;ModuleID=22</t>
  </si>
  <si>
    <t>https://ggzy.hzctc.hangzhou.gov.cn/OpenBidRecord/Index?id=ABD53CAF-E8F2-4C7D-A7AD-F199110EA520&amp;tenderID=F9348DDA-0D68-439D-9F07-9F59855BA5BA&amp;ModuleID=486</t>
  </si>
  <si>
    <t>2023/8/30 9:30</t>
  </si>
  <si>
    <t>https://ggzy.hzctc.hangzhou.gov.cn/OpenBidRecord/OpenParamInfo?openRecordListID=ABD53CAF-E8F2-4C7D-A7AD-F199110EA520</t>
  </si>
  <si>
    <t>https://ggzy.hzctc.hangzhou.gov.cn/AfficheShow/Home?AfficheID=e32c2de6-c21f-4afb-bfb9-6e6d4fe77bc2&amp;IsInner=0&amp;IsHistory=0&amp;ModuleID=28</t>
  </si>
  <si>
    <t>67ABE276-4851-475D-9B8A-F329087F30B4</t>
  </si>
  <si>
    <t>6ac3e260-8597-4140-aed9-20954a775832</t>
  </si>
  <si>
    <t>A3301100140980033001251</t>
  </si>
  <si>
    <t>2022年度余杭区良渚街道石桥村高标准农田示范区建设项目</t>
  </si>
  <si>
    <t>https://ggzy.hzctc.hangzhou.gov.cn/AfficheShow/Home?AfficheID=c709ace9-37d3-41b1-94fa-7ce56a1d1a4a&amp;IsInner=0&amp;IsHistory=&amp;ModuleID=22</t>
  </si>
  <si>
    <t>https://ggzy.hzctc.hangzhou.gov.cn/OpenBidRecord/Index?id=67ABE276-4851-475D-9B8A-F329087F30B4&amp;tenderID=6ac3e260-8597-4140-aed9-20954a775832&amp;ModuleID=486</t>
  </si>
  <si>
    <t>https://ggzy.hzctc.hangzhou.gov.cn/AfficheShow/Home?AfficheID=88ce88aa-c2d6-456f-8654-0e8caf4e816a&amp;IsInner=0&amp;IsHistory=0&amp;ModuleID=28</t>
  </si>
  <si>
    <t>综合，3.5-5.5：0.5</t>
  </si>
  <si>
    <t>EB22B2CA-4022-4E06-AF1A-B3FDA4E278EF</t>
  </si>
  <si>
    <t>35C5A7F9-56E8-48B1-A88D-075619757EF9</t>
  </si>
  <si>
    <t>A3301020070507880001211</t>
  </si>
  <si>
    <t>采荷街道2023年老旧小区综合改造提升工程（洁莲社区）</t>
  </si>
  <si>
    <t>https://ggzy.hzctc.hangzhou.gov.cn/AfficheShow/Home?AfficheID=9b23f86d-c6a6-41b1-a09e-33163f8f1c61&amp;IsInner=0&amp;IsHistory=&amp;ModuleID=22</t>
  </si>
  <si>
    <t>https://ggzy.hzctc.hangzhou.gov.cn/OpenBidRecord/Index?id=EB22B2CA-4022-4E06-AF1A-B3FDA4E278EF&amp;tenderID=35C5A7F9-56E8-48B1-A88D-075619757EF9&amp;ModuleID=486</t>
  </si>
  <si>
    <t>https://ggzy.hzctc.hangzhou.gov.cn/OpenBidRecord/OpenParamInfo?openRecordListID=EB22B2CA-4022-4E06-AF1A-B3FDA4E278EF</t>
  </si>
  <si>
    <t>https://ggzy.hzctc.hangzhou.gov.cn/AfficheShow/Home?AfficheID=6aed858b-59e2-4284-b6f6-53f2359152a1&amp;IsInner=0&amp;IsHistory=0&amp;ModuleID=28</t>
  </si>
  <si>
    <t>30CDD286-A465-45C9-9464-6058E5954A4D</t>
  </si>
  <si>
    <t>499CBDE4-4D16-473D-BD6D-5490FCDF0D01</t>
  </si>
  <si>
    <t>A3301090130507465001211</t>
  </si>
  <si>
    <t>2023年度（新街）老旧小区综合改造提升-红垦社区EPC工程总承包</t>
  </si>
  <si>
    <t>https://ggzy.hzctc.hangzhou.gov.cn/AfficheShow/Home?AfficheID=e13586ba-0853-48c2-888b-267e15ee3edb&amp;IsInner=0&amp;IsHistory=&amp;ModuleID=22</t>
  </si>
  <si>
    <t>同时具备 设计综合类 甲级、施工总承包企业建筑工程(新) 三级 或者同时具备 设计专业类 建筑行业 建筑工程 乙级、施工总承包企业建筑工程(新) 三级 或者同时具备 施工总承包企业建筑工程(新) 三级、设计专业类 建筑行业 乙级</t>
  </si>
  <si>
    <t>https://ggzy.hzctc.hangzhou.gov.cn/OpenBidRecord/Index?id=30CDD286-A465-45C9-9464-6058E5954A4D&amp;tenderID=499CBDE4-4D16-473D-BD6D-5490FCDF0D01&amp;ModuleID=486</t>
  </si>
  <si>
    <t>2023/8/4 14:00</t>
  </si>
  <si>
    <t>https://ggzy.hzctc.hangzhou.gov.cn/AfficheShow/Home?AfficheID=3e3fea05-d8c5-4e24-8750-abe3f0253015&amp;IsInner=0&amp;IsHistory=0&amp;ModuleID=28</t>
  </si>
  <si>
    <t>F47D0D8D-0D85-4948-AC54-D66E8F8C0069</t>
  </si>
  <si>
    <t>2211c040-f8c4-4097-9550-95da7bc4a75b</t>
  </si>
  <si>
    <t>A3301100140280051001231</t>
  </si>
  <si>
    <t>2023 年径山镇“四好农村路”建设项目</t>
  </si>
  <si>
    <t>https://ggzy.hzctc.hangzhou.gov.cn/AfficheShow/Home?AfficheID=af754fe3-3004-4362-8213-6060606cb6de&amp;IsInner=0&amp;IsHistory=&amp;ModuleID=22</t>
  </si>
  <si>
    <t>https://ggzy.hzctc.hangzhou.gov.cn/OpenBidRecord/Index?id=F47D0D8D-0D85-4948-AC54-D66E8F8C0069&amp;tenderID=2211c040-f8c4-4097-9550-95da7bc4a75b&amp;ModuleID=486</t>
  </si>
  <si>
    <t>2023/8/4 19:00</t>
  </si>
  <si>
    <t>https://ggzy.hzctc.hangzhou.gov.cn/AfficheShow/Home?AfficheID=4af35057-74ce-4053-bfa4-9f57ed3448b1&amp;IsInner=0&amp;IsHistory=0&amp;ModuleID=28</t>
  </si>
  <si>
    <t>034AEC08-01A9-4AEC-A252-E088DC2A14B1</t>
  </si>
  <si>
    <t>aaafbfef-6b7f-486f-b806-adced782e098</t>
  </si>
  <si>
    <t>A3301100140280050001231</t>
  </si>
  <si>
    <t>2023年闲林街道“四好农村路”建设项目</t>
  </si>
  <si>
    <t>https://ggzy.hzctc.hangzhou.gov.cn/AfficheShow/Home?AfficheID=3ad88f7f-2510-446a-a902-c133da2d348b&amp;IsInner=0&amp;IsHistory=&amp;ModuleID=22</t>
  </si>
  <si>
    <t>https://ggzy.hzctc.hangzhou.gov.cn/OpenBidRecord/Index?id=034AEC08-01A9-4AEC-A252-E088DC2A14B1&amp;tenderID=aaafbfef-6b7f-486f-b806-adced782e098&amp;ModuleID=486</t>
  </si>
  <si>
    <t>https://ggzy.hzctc.hangzhou.gov.cn/AfficheShow/Home?AfficheID=3ccb4f6a-a3e2-4249-a8c2-9fcab0c3ffc6&amp;IsInner=0&amp;IsHistory=0&amp;ModuleID=28</t>
  </si>
  <si>
    <t>C587ABB1-E117-49C2-B400-0D19A5AC59F2</t>
  </si>
  <si>
    <t>C113B3B2-6AAF-4255-9578-54ECDEEDF63C</t>
  </si>
  <si>
    <t>A3301060110507625001211</t>
  </si>
  <si>
    <t>西溪中学2023年室内外维修工程</t>
  </si>
  <si>
    <t>https://ggzy.hzctc.hangzhou.gov.cn/AfficheShow/Home?AfficheID=16458ace-a725-4da4-b365-c9edd8996b46&amp;IsInner=0&amp;IsHistory=&amp;ModuleID=22</t>
  </si>
  <si>
    <t>https://ggzy.hzctc.hangzhou.gov.cn/OpenBidRecord/Index?id=C587ABB1-E117-49C2-B400-0D19A5AC59F2&amp;tenderID=C113B3B2-6AAF-4255-9578-54ECDEEDF63C&amp;ModuleID=486</t>
  </si>
  <si>
    <t>2023/8/4 9:00</t>
  </si>
  <si>
    <t>https://ggzy.hzctc.hangzhou.gov.cn/OpenBidRecord/OpenParamInfo?openRecordListID=C587ABB1-E117-49C2-B400-0D19A5AC59F2</t>
  </si>
  <si>
    <t>https://ggzy.hzctc.hangzhou.gov.cn/AfficheShow/Home?AfficheID=3c84b156-3e71-4f9a-b3c4-9aa6120b41ee&amp;IsInner=0&amp;IsHistory=0&amp;ModuleID=28</t>
  </si>
  <si>
    <t>BB6A6172-8266-4788-941D-E7329FDA858E</t>
  </si>
  <si>
    <t>0356ED74-884B-4A1A-B7EB-B9F392395909</t>
  </si>
  <si>
    <t>A3301060110507672001211</t>
  </si>
  <si>
    <t>中国美术学院象山校区学生宿舍装修改造项目</t>
  </si>
  <si>
    <t>https://ggzy.hzctc.hangzhou.gov.cn/AfficheShow/Home?AfficheID=ce06ef95-1b77-4a4a-b31a-bb82b88f4aac&amp;IsInner=0&amp;IsHistory=&amp;ModuleID=22</t>
  </si>
  <si>
    <t>https://ggzy.hzctc.hangzhou.gov.cn/OpenBidRecord/Index?id=BB6A6172-8266-4788-941D-E7329FDA858E&amp;tenderID=0356ED74-884B-4A1A-B7EB-B9F392395909&amp;ModuleID=486</t>
  </si>
  <si>
    <t>https://ggzy.hzctc.hangzhou.gov.cn/OpenBidRecord/OpenParamInfo?openRecordListID=BB6A6172-8266-4788-941D-E7329FDA858E</t>
  </si>
  <si>
    <t>https://ggzy.hzctc.hangzhou.gov.cn/AfficheShow/Home?AfficheID=7cddb9be-04e8-4e8b-b386-7a58cb736790&amp;IsInner=0&amp;IsHistory=0&amp;ModuleID=28</t>
  </si>
  <si>
    <t>4368CEF8-9E01-454D-AADC-53BC2594BB41</t>
  </si>
  <si>
    <t>C54E00F8-639C-4A04-BDCB-2168066CCE82</t>
  </si>
  <si>
    <t>A3301850210507688001211</t>
  </si>
  <si>
    <t>天目山自然生态研学城一期（YQSL-01-01、YQSL-01-02地块）设计</t>
  </si>
  <si>
    <t>https://ggzy.hzctc.hangzhou.gov.cn/AfficheShow/Home?AfficheID=93a8378a-1137-47bf-a099-dc1160313800&amp;IsInner=0&amp;IsHistory=&amp;ModuleID=22</t>
  </si>
  <si>
    <t>https://ggzy.hzctc.hangzhou.gov.cn/OpenBidRecord/Index?id=4368CEF8-9E01-454D-AADC-53BC2594BB41&amp;tenderID=C54E00F8-639C-4A04-BDCB-2168066CCE82&amp;ModuleID=486</t>
  </si>
  <si>
    <t>https://ggzy.hzctc.hangzhou.gov.cn/AfficheShow/Home?AfficheID=25728a0e-29de-4cd0-959b-629746466355&amp;IsInner=0&amp;IsHistory=0&amp;ModuleID=28</t>
  </si>
  <si>
    <t>29D3A279-735B-447E-9859-F8E52B0078CF</t>
  </si>
  <si>
    <t>6d370677-7811-4f1d-b732-7acc51361b4e</t>
  </si>
  <si>
    <t>A3301100140280052001231</t>
  </si>
  <si>
    <t>2023年余杭街道“四好农村路”建设项目</t>
  </si>
  <si>
    <t>https://ggzy.hzctc.hangzhou.gov.cn/AfficheShow/Home?AfficheID=74470d12-a6d9-4e9a-a5b7-e634e4d998fa&amp;IsInner=0&amp;IsHistory=&amp;ModuleID=22</t>
  </si>
  <si>
    <t>https://ggzy.hzctc.hangzhou.gov.cn/OpenBidRecord/Index?id=29D3A279-735B-447E-9859-F8E52B0078CF&amp;tenderID=6d370677-7811-4f1d-b732-7acc51361b4e&amp;ModuleID=486</t>
  </si>
  <si>
    <t>2023/8/7 13:30</t>
  </si>
  <si>
    <t>https://ggzy.hzctc.hangzhou.gov.cn/AfficheShow/Home?AfficheID=6d89c588-9a7f-44db-9c10-de7e8d67841b&amp;IsInner=0&amp;IsHistory=0&amp;ModuleID=28</t>
  </si>
  <si>
    <t>028B5773-270E-47F3-BD39-B6FB18E74368</t>
  </si>
  <si>
    <t>140DBEE4-ED20-4D27-AB91-B7596794F24B</t>
  </si>
  <si>
    <t>A3301090130507702001221</t>
  </si>
  <si>
    <t>民围路（抢险湾路至信益线）</t>
  </si>
  <si>
    <t>https://ggzy.hzctc.hangzhou.gov.cn/AfficheShow/Home?AfficheID=03a395ba-4ee1-4fb7-91f5-d07e5317d05e&amp;IsInner=0&amp;IsHistory=&amp;ModuleID=22</t>
  </si>
  <si>
    <t>https://ggzy.hzctc.hangzhou.gov.cn/OpenBidRecord/Index?id=028B5773-270E-47F3-BD39-B6FB18E74368&amp;tenderID=140DBEE4-ED20-4D27-AB91-B7596794F24B&amp;ModuleID=486</t>
  </si>
  <si>
    <t>2023/8/7 8:45</t>
  </si>
  <si>
    <t>https://ggzy.hzctc.hangzhou.gov.cn/OpenBidRecord/OpenParamInfo?openRecordListID=028B5773-270E-47F3-BD39-B6FB18E74368</t>
  </si>
  <si>
    <t>https://ggzy.hzctc.hangzhou.gov.cn/AfficheShow/Home?AfficheID=863358ef-2afb-47ea-b053-d4a5f45d8cc1&amp;IsInner=0&amp;IsHistory=0&amp;ModuleID=28</t>
  </si>
  <si>
    <t>FC14EDB5-273B-4EC8-B53F-4F9325D60F30</t>
  </si>
  <si>
    <t>FBE6DF1D-E4F2-4DC6-B6DC-0A46A584013B</t>
  </si>
  <si>
    <t>A3301820190507666001211</t>
  </si>
  <si>
    <t>建德市殡仪馆（陵园）迁建工程</t>
  </si>
  <si>
    <t>https://ggzy.hzctc.hangzhou.gov.cn/AfficheShow/Home?AfficheID=c8912eeb-7b5e-4966-b8a1-1b6d17647d4d&amp;IsInner=0&amp;IsHistory=&amp;ModuleID=22</t>
  </si>
  <si>
    <t>https://ggzy.hzctc.hangzhou.gov.cn/OpenBidRecord/Index?id=FC14EDB5-273B-4EC8-B53F-4F9325D60F30&amp;tenderID=FBE6DF1D-E4F2-4DC6-B6DC-0A46A584013B&amp;ModuleID=486</t>
  </si>
  <si>
    <t>https://ggzy.hzctc.hangzhou.gov.cn/OpenBidRecord/OpenParamInfo?openRecordListID=FC14EDB5-273B-4EC8-B53F-4F9325D60F30</t>
  </si>
  <si>
    <t>https://ggzy.hzctc.hangzhou.gov.cn/AfficheShow/Home?AfficheID=b6663332-c9ad-4fc7-a2e5-e2ad57014532&amp;IsInner=0&amp;IsHistory=0&amp;ModuleID=28</t>
  </si>
  <si>
    <t>4E770727-8B96-4E0F-8880-2C2AFCED1AA2</t>
  </si>
  <si>
    <t>1C2F70BF-30B5-4D10-B845-ECDDA359BAF5</t>
  </si>
  <si>
    <t>A3301090130507587001211</t>
  </si>
  <si>
    <t>所前中心幼儿园扩建及公园停车场工程</t>
  </si>
  <si>
    <t>https://ggzy.hzctc.hangzhou.gov.cn/AfficheShow/Home?AfficheID=61b2037e-322c-45a7-ad63-3afd880699b5&amp;IsInner=0&amp;IsHistory=&amp;ModuleID=22</t>
  </si>
  <si>
    <t>https://ggzy.hzctc.hangzhou.gov.cn/OpenBidRecord/Index?id=4E770727-8B96-4E0F-8880-2C2AFCED1AA2&amp;tenderID=1C2F70BF-30B5-4D10-B845-ECDDA359BAF5&amp;ModuleID=486</t>
  </si>
  <si>
    <t>2023/8/7 9:00</t>
  </si>
  <si>
    <t>https://ggzy.hzctc.hangzhou.gov.cn/OpenBidRecord/OpenParamInfo?openRecordListID=4E770727-8B96-4E0F-8880-2C2AFCED1AA2</t>
  </si>
  <si>
    <t>https://ggzy.hzctc.hangzhou.gov.cn/AfficheShow/Home?AfficheID=2e33f8ed-0613-40ed-ac37-dbfdb48da051&amp;IsInner=0&amp;IsHistory=0&amp;ModuleID=28</t>
  </si>
  <si>
    <t>E1B2335D-C6F4-4712-8E67-992AD877A2C9</t>
  </si>
  <si>
    <t>F4253AFB-AB75-4E03-A07A-8F359EC7CF63</t>
  </si>
  <si>
    <t>A3301110200507843001111</t>
  </si>
  <si>
    <t>春华村南渠南侧南地块公租房项目</t>
  </si>
  <si>
    <t>https://ggzy.hzctc.hangzhou.gov.cn/AfficheShow/Home?AfficheID=7a403290-def4-411e-bce0-29e457752cc9&amp;IsInner=0&amp;IsHistory=&amp;ModuleID=22</t>
  </si>
  <si>
    <t>https://ggzy.hzctc.hangzhou.gov.cn/OpenBidRecord/Index?id=E1B2335D-C6F4-4712-8E67-992AD877A2C9&amp;tenderID=F4253AFB-AB75-4E03-A07A-8F359EC7CF63&amp;ModuleID=486</t>
  </si>
  <si>
    <t>E2B49AF7-01C5-4A0A-AC84-157869CB6274</t>
  </si>
  <si>
    <t>D697DF35-D0FC-4B1B-B5D3-D75EEE621CA0</t>
  </si>
  <si>
    <t>A3301110200507509001291</t>
  </si>
  <si>
    <t>泗洲中国古代造纸遗址综保复兴项目-遗址公园工程设计</t>
  </si>
  <si>
    <t>https://ggzy.hzctc.hangzhou.gov.cn/AfficheShow/Home?AfficheID=7fad25cc-1ff3-4cec-99e0-9e7bf020216d&amp;IsInner=0&amp;IsHistory=&amp;ModuleID=22</t>
  </si>
  <si>
    <t>具备 设计专业类 建筑行业 建筑工程 甲级 或者同时具备 设计专项类 风景园林工程设计 甲级、设计专业类 建筑行业 甲级 或者具备 设计综合类 甲级</t>
  </si>
  <si>
    <t>投标单位需具备：具备1、文物保护工程（勘察设计）乙级及以上资质和设计综合类甲级或2、文物保护工程（勘察设计）乙级及以上资质和设计专项类风景园林工程设计甲级和建筑行业甲级或3、文物保护工程（勘察设计）乙级及以上资质和设计专项类风景园林工程设计甲级和建筑行业甲级（建筑工程）资质</t>
  </si>
  <si>
    <t>https://ggzy.hzctc.hangzhou.gov.cn/OpenBidRecord/Index?id=E2B49AF7-01C5-4A0A-AC84-157869CB6274&amp;tenderID=D697DF35-D0FC-4B1B-B5D3-D75EEE621CA0&amp;ModuleID=486</t>
  </si>
  <si>
    <t>https://ggzy.hzctc.hangzhou.gov.cn/AfficheShow/Home?AfficheID=29f6d340-8b4e-4445-9d45-835569099710&amp;IsInner=0&amp;IsHistory=0&amp;ModuleID=28</t>
  </si>
  <si>
    <t>2F79C056-CC86-49A6-AAAA-BFB9FDC54F94</t>
  </si>
  <si>
    <t>6DA09D7E-80B9-4A07-9983-1503162FDF6E</t>
  </si>
  <si>
    <t>A3301100140507661001211</t>
  </si>
  <si>
    <t>良渚新城第六幼儿园建设项目监理</t>
  </si>
  <si>
    <t>https://ggzy.hzctc.hangzhou.gov.cn/AfficheShow/Home?AfficheID=35b74cf8-b220-471d-9333-e7450e842095&amp;IsInner=0&amp;IsHistory=&amp;ModuleID=22</t>
  </si>
  <si>
    <t>https://ggzy.hzctc.hangzhou.gov.cn/OpenBidRecord/Index?id=2F79C056-CC86-49A6-AAAA-BFB9FDC54F94&amp;tenderID=6DA09D7E-80B9-4A07-9983-1503162FDF6E&amp;ModuleID=486</t>
  </si>
  <si>
    <t>2023/8/7 9:30</t>
  </si>
  <si>
    <t>https://ggzy.hzctc.hangzhou.gov.cn/OpenBidRecord/OpenParamInfo?openRecordListID=2F79C056-CC86-49A6-AAAA-BFB9FDC54F94</t>
  </si>
  <si>
    <t>https://ggzy.hzctc.hangzhou.gov.cn/AfficheShow/Home?AfficheID=3775b645-3d8d-4681-90e7-65a80a521d76&amp;IsInner=0&amp;IsHistory=0&amp;ModuleID=28</t>
  </si>
  <si>
    <t>CB5CF2A6-D0C2-4E22-A8BE-9FEF395453F2</t>
  </si>
  <si>
    <t>A5B6B8C0-22C4-4E0B-8BDF-F0EEBA3ACF0F</t>
  </si>
  <si>
    <t>A3301131280506126001212</t>
  </si>
  <si>
    <t>小林高科产业园及基础设施配套项目幕墙工程</t>
  </si>
  <si>
    <t>https://ggzy.hzctc.hangzhou.gov.cn/AfficheShow/Home?AfficheID=ebbad201-c20b-4f3e-985b-269a62c29425&amp;IsInner=0&amp;IsHistory=&amp;ModuleID=22</t>
  </si>
  <si>
    <t>https://ggzy.hzctc.hangzhou.gov.cn/OpenBidRecord/Index?id=CB5CF2A6-D0C2-4E22-A8BE-9FEF395453F2&amp;tenderID=A5B6B8C0-22C4-4E0B-8BDF-F0EEBA3ACF0F&amp;ModuleID=486</t>
  </si>
  <si>
    <t>https://ggzy.hzctc.hangzhou.gov.cn/OpenBidRecord/OpenParamInfo?openRecordListID=CB5CF2A6-D0C2-4E22-A8BE-9FEF395453F2</t>
  </si>
  <si>
    <t>https://ggzy.hzctc.hangzhou.gov.cn/AfficheShow/Home?AfficheID=5b32a8c2-3f12-4f65-89b5-7ff57a860e6f&amp;IsInner=0&amp;IsHistory=0&amp;ModuleID=28</t>
  </si>
  <si>
    <t>EB27BE54-7886-49F4-A414-5798A6F535D1</t>
  </si>
  <si>
    <t>AD7FEB69-9203-4A1A-B6C8-25D4C9A3B4B9</t>
  </si>
  <si>
    <t>A3301050100507472001211</t>
  </si>
  <si>
    <t>长庆街道浙大御跸未来社区设计-施工工程总承包</t>
  </si>
  <si>
    <t>https://ggzy.hzctc.hangzhou.gov.cn/AfficheShow/Home?AfficheID=88acfda0-5d7b-4dfb-82a1-ad544be37ced&amp;IsInner=0&amp;IsHistory=&amp;ModuleID=22</t>
  </si>
  <si>
    <t>https://ggzy.hzctc.hangzhou.gov.cn/OpenBidRecord/Index?id=EB27BE54-7886-49F4-A414-5798A6F535D1&amp;tenderID=AD7FEB69-9203-4A1A-B6C8-25D4C9A3B4B9&amp;ModuleID=486</t>
  </si>
  <si>
    <t>https://ggzy.hzctc.hangzhou.gov.cn/AfficheShow/Home?AfficheID=cf93cbb9-9672-450b-a08c-8bdbb90ef357&amp;IsInner=0&amp;IsHistory=0&amp;ModuleID=28</t>
  </si>
  <si>
    <t>6545DE9D-69DD-458D-9625-D8FFCFA1B617</t>
  </si>
  <si>
    <t>0C68548B-7044-489D-9D0A-0D93D08570C4</t>
  </si>
  <si>
    <t>A3301100140507594001211</t>
  </si>
  <si>
    <t>中泰中心粮库设计</t>
  </si>
  <si>
    <t>https://ggzy.hzctc.hangzhou.gov.cn/AfficheShow/Home?AfficheID=160cd5fa-6722-459b-b8db-81c9f653e19e&amp;IsInner=0&amp;IsHistory=&amp;ModuleID=22</t>
  </si>
  <si>
    <t>具备 设计综合类 甲级 或者同时具备 设计专业类 建筑行业 乙级、设计专业类 商物粮行业 甲级 或者同时具备 设计专业类 建筑行业 建筑工程 乙级、设计专业类 商物粮行业 甲级 或者同时具备 设计专业类 商物粮行业 粮食工程 甲级、设计专业类 建筑行业 乙级 或者同时具备 设计专业类 建筑行业 建筑工程 乙级、设计专业类 商物粮行业 粮食工程 甲级</t>
  </si>
  <si>
    <t>https://ggzy.hzctc.hangzhou.gov.cn/OpenBidRecord/Index?id=6545DE9D-69DD-458D-9625-D8FFCFA1B617&amp;tenderID=0C68548B-7044-489D-9D0A-0D93D08570C4&amp;ModuleID=486</t>
  </si>
  <si>
    <t>https://ggzy.hzctc.hangzhou.gov.cn/AfficheShow/Home?AfficheID=623e6bb6-b72d-4f6e-bf02-a0975ec42a7f&amp;IsInner=0&amp;IsHistory=0&amp;ModuleID=28</t>
  </si>
  <si>
    <t>AF3DD616-059D-4EA2-AAF2-963210B35386</t>
  </si>
  <si>
    <t>213C32C2-4D03-46A6-A660-76AB6D37EA64</t>
  </si>
  <si>
    <t>A3301100140507739001221</t>
  </si>
  <si>
    <t>良渚新城棕榈路（莫干山路—储运路）综合提升工程设计</t>
  </si>
  <si>
    <t>https://ggzy.hzctc.hangzhou.gov.cn/AfficheShow/Home?AfficheID=4ed811e0-05ca-43a6-9577-874b6c416dc9&amp;IsInner=0&amp;IsHistory=&amp;ModuleID=22</t>
  </si>
  <si>
    <t>具备设计综合类甲级或者具备设计专业类市政公用行业甲级或者具备设计专业类市政行业（燃气工程、轨道交通工程除外）甲级或者同时具备设计专业类市政公用行业排水工程设计甲级、设计专业类市政公用行业桥梁工程甲级、设计专业类市政公用行业道路工程设计甲级</t>
  </si>
  <si>
    <t>https://ggzy.hzctc.hangzhou.gov.cn/OpenBidRecord/Index?id=AF3DD616-059D-4EA2-AAF2-963210B35386&amp;tenderID=213C32C2-4D03-46A6-A660-76AB6D37EA64&amp;ModuleID=486</t>
  </si>
  <si>
    <t>2023/8/8 13:30</t>
  </si>
  <si>
    <t>https://ggzy.hzctc.hangzhou.gov.cn/AfficheShow/Home?AfficheID=60ba28eb-be85-474f-bdf9-a1b8568e767c&amp;IsInner=0&amp;IsHistory=0&amp;ModuleID=28</t>
  </si>
  <si>
    <t>4529249E-CAEB-43D5-886F-08CA74E0F234</t>
  </si>
  <si>
    <t>6757ED3B-B9CA-497E-ABFE-A1BBFC87D6C2</t>
  </si>
  <si>
    <t>A3301100140507747001221</t>
  </si>
  <si>
    <t>良渚新城通运街（莫干山路-通益路）改扩建工程设计</t>
  </si>
  <si>
    <t>https://ggzy.hzctc.hangzhou.gov.cn/AfficheShow/Home?AfficheID=52556b5d-e256-4067-b423-125b84d87764&amp;IsInner=0&amp;IsHistory=&amp;ModuleID=22</t>
  </si>
  <si>
    <t>同时具备 设计专业类 市政公用行业 道路工程设计 乙级、设计专业类 市政公用行业 排水工程设计 甲级、设计专业类 市政公用行业 桥梁工程 甲级 或者具备 设计专业类 市政行业（燃气工程、轨道交通工程除外） 甲级 或者具备 设计专业类 市政公用行业 甲级 或者具备 设计综合类 甲级</t>
  </si>
  <si>
    <t>https://ggzy.hzctc.hangzhou.gov.cn/OpenBidRecord/Index?id=4529249E-CAEB-43D5-886F-08CA74E0F234&amp;tenderID=6757ED3B-B9CA-497E-ABFE-A1BBFC87D6C2&amp;ModuleID=486</t>
  </si>
  <si>
    <t>https://ggzy.hzctc.hangzhou.gov.cn/AfficheShow/Home?AfficheID=bf90ba0d-4c9f-4a8f-a838-e3ece72ae356&amp;IsInner=0&amp;IsHistory=0&amp;ModuleID=28</t>
  </si>
  <si>
    <t>9CD6F261-E516-4D7E-BE8F-C36AC79C2949</t>
  </si>
  <si>
    <t>586E8918-6818-44E8-BECA-794C3BCACDE7</t>
  </si>
  <si>
    <t>A3301110200507750001221</t>
  </si>
  <si>
    <t>秦望路西延工程设计</t>
  </si>
  <si>
    <t>https://ggzy.hzctc.hangzhou.gov.cn/AfficheShow/Home?AfficheID=75c5ba29-b976-4ff4-b835-31a664eeb942&amp;IsInner=0&amp;IsHistory=&amp;ModuleID=22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</si>
  <si>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</si>
  <si>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https://ggzy.hzctc.hangzhou.gov.cn/OpenBidRecord/Index?id=9CD6F261-E516-4D7E-BE8F-C36AC79C2949&amp;tenderID=586E8918-6818-44E8-BECA-794C3BCACDE7&amp;ModuleID=486</t>
  </si>
  <si>
    <t>https://ggzy.hzctc.hangzhou.gov.cn/AfficheShow/Home?AfficheID=c4b5224b-2564-4e4b-b0bb-91c2b992f77b&amp;IsInner=0&amp;IsHistory=0&amp;ModuleID=28</t>
  </si>
  <si>
    <t>8A059438-E2DD-43E3-AF86-A7D82A198A6E</t>
  </si>
  <si>
    <t>5AA62A8E-6C21-40C0-B5A8-B78CACD639B0</t>
  </si>
  <si>
    <t>A3301010060507617001211</t>
  </si>
  <si>
    <t>杭州西站枢纽站北区域安置房一期设计</t>
  </si>
  <si>
    <t>https://ggzy.hzctc.hangzhou.gov.cn/AfficheShow/Home?AfficheID=cc353336-da66-4c5f-a1ea-daf80c46cf13&amp;IsInner=0&amp;IsHistory=&amp;ModuleID=22</t>
  </si>
  <si>
    <t>https://ggzy.hzctc.hangzhou.gov.cn/OpenBidRecord/Index?id=8A059438-E2DD-43E3-AF86-A7D82A198A6E&amp;tenderID=5AA62A8E-6C21-40C0-B5A8-B78CACD639B0&amp;ModuleID=486</t>
  </si>
  <si>
    <t>https://ggzy.hzctc.hangzhou.gov.cn/AfficheShow/Home?AfficheID=f13222a4-57f9-4a23-9496-7902a3ec8225&amp;IsInner=0&amp;IsHistory=0&amp;ModuleID=28</t>
  </si>
  <si>
    <t>CF4BC3E2-3A8C-4004-8110-3A9D8B498E5C</t>
  </si>
  <si>
    <t>C63BFD70-9CEF-4101-AC1E-7B6A0A049CCE</t>
  </si>
  <si>
    <t>A3301060110507654001211</t>
  </si>
  <si>
    <t>蒋村单元XH0602-A2/S42-03地块区老年活动中心、老年大学、档案馆及社会公共停车库项目装修工程</t>
  </si>
  <si>
    <t>https://ggzy.hzctc.hangzhou.gov.cn/AfficheShow/Home?AfficheID=ddd4d56e-2747-4781-87ae-42a155a5bd88&amp;IsInner=0&amp;IsHistory=&amp;ModuleID=22</t>
  </si>
  <si>
    <t>https://ggzy.hzctc.hangzhou.gov.cn/OpenBidRecord/Index?id=CF4BC3E2-3A8C-4004-8110-3A9D8B498E5C&amp;tenderID=C63BFD70-9CEF-4101-AC1E-7B6A0A049CCE&amp;ModuleID=486</t>
  </si>
  <si>
    <t>2023/8/8 9:00</t>
  </si>
  <si>
    <t>https://ggzy.hzctc.hangzhou.gov.cn/OpenBidRecord/OpenParamInfo?openRecordListID=CF4BC3E2-3A8C-4004-8110-3A9D8B498E5C</t>
  </si>
  <si>
    <t>https://ggzy.hzctc.hangzhou.gov.cn/AfficheShow/Home?AfficheID=ae245969-b210-448e-9161-1c7ee312f584&amp;IsInner=0&amp;IsHistory=0&amp;ModuleID=28</t>
  </si>
  <si>
    <t>CF827028-B827-4B58-B1E8-3B8B41194014</t>
  </si>
  <si>
    <t>CAB2C141-DAC0-4F32-8437-AFC8D649B2F6</t>
  </si>
  <si>
    <t>A3301300180507674001211</t>
  </si>
  <si>
    <t>杭钱塘工出[2022]39号焱唐能源碲化镉薄膜超大面积太阳能组件项目103原料仓库工程</t>
  </si>
  <si>
    <t>https://ggzy.hzctc.hangzhou.gov.cn/AfficheShow/Home?AfficheID=8fec756f-922a-4c56-8736-a56f9e1bfe99&amp;IsInner=0&amp;IsHistory=&amp;ModuleID=22</t>
  </si>
  <si>
    <t>https://ggzy.hzctc.hangzhou.gov.cn/OpenBidRecord/Index?id=CF827028-B827-4B58-B1E8-3B8B41194014&amp;tenderID=CAB2C141-DAC0-4F32-8437-AFC8D649B2F6&amp;ModuleID=486</t>
  </si>
  <si>
    <t>2023/8/8 9:30</t>
  </si>
  <si>
    <t>https://ggzy.hzctc.hangzhou.gov.cn/OpenBidRecord/OpenParamInfo?openRecordListID=CF827028-B827-4B58-B1E8-3B8B41194014</t>
  </si>
  <si>
    <t>https://ggzy.hzctc.hangzhou.gov.cn/AfficheShow/Home?AfficheID=f758bd48-98f3-40d3-86fa-797daa0ea404&amp;IsInner=0&amp;IsHistory=0&amp;ModuleID=28</t>
  </si>
  <si>
    <t>3-6：0.2</t>
  </si>
  <si>
    <t>27E3198F-F9B0-4B2F-8F7A-344715410355</t>
  </si>
  <si>
    <t>5BDD1EE6-F951-44B9-954D-370358F06362</t>
  </si>
  <si>
    <t>A3301300180507705001211</t>
  </si>
  <si>
    <t>杭州和达物流有限公司6幢冷库内部装修改造工程</t>
  </si>
  <si>
    <t>https://ggzy.hzctc.hangzhou.gov.cn/AfficheShow/Home?AfficheID=97ca827d-81cb-49f8-b5b7-3fe102f3fb93&amp;IsInner=0&amp;IsHistory=&amp;ModuleID=22</t>
  </si>
  <si>
    <t>机电工程施工总承包</t>
  </si>
  <si>
    <t>具有压力管道GC2级安装许可证。</t>
  </si>
  <si>
    <t>https://ggzy.hzctc.hangzhou.gov.cn/OpenBidRecord/Index?id=27E3198F-F9B0-4B2F-8F7A-344715410355&amp;tenderID=5BDD1EE6-F951-44B9-954D-370358F06362&amp;ModuleID=486</t>
  </si>
  <si>
    <t>https://ggzy.hzctc.hangzhou.gov.cn/OpenBidRecord/OpenParamInfo?openRecordListID=27E3198F-F9B0-4B2F-8F7A-344715410355</t>
  </si>
  <si>
    <t>https://ggzy.hzctc.hangzhou.gov.cn/AfficheShow/Home?AfficheID=e5f63914-a85d-4eaf-8fff-2e9f701a7dde&amp;IsInner=0&amp;IsHistory=0&amp;ModuleID=28</t>
  </si>
  <si>
    <t>AAF3319B-6FE4-4E63-AC48-1AA46F1325C2</t>
  </si>
  <si>
    <t>CB8C44E4-DCC5-454B-BC37-A562D3522BF8</t>
  </si>
  <si>
    <t>A3301090130506299001212</t>
  </si>
  <si>
    <t>浙江浙能电力股份有限公司萧山发电厂厂区4338kWp分布式光伏发电项目工程总承包（EPC）</t>
  </si>
  <si>
    <t>https://ggzy.hzctc.hangzhou.gov.cn/AfficheShow/Home?AfficheID=94c26b67-5ce1-4ce1-b538-f82ddd6a5a01&amp;IsInner=0&amp;IsHistory=&amp;ModuleID=22</t>
  </si>
  <si>
    <t>同时具备 设计综合类 甲级、施工总承包企业电力工程(新) 三级 或者同时具备 设计专业类 电力行业 乙级、施工总承包企业电力工程(新) 三级 或者同时具备 设计专业类 电力行业 新能源发电工程设计 乙级、施工总承包企业电力工程(新) 三级</t>
  </si>
  <si>
    <t>https://ggzy.hzctc.hangzhou.gov.cn/OpenBidRecord/Index?id=AAF3319B-6FE4-4E63-AC48-1AA46F1325C2&amp;tenderID=CB8C44E4-DCC5-454B-BC37-A562D3522BF8&amp;ModuleID=486</t>
  </si>
  <si>
    <t>https://ggzy.hzctc.hangzhou.gov.cn/AfficheShow/Home?AfficheID=6d4b4559-1c04-49ee-a911-bb6388b7417d&amp;IsInner=0&amp;IsHistory=0&amp;ModuleID=28</t>
  </si>
  <si>
    <t>5CF709A4-F8EB-4414-8338-1C50281A6C96</t>
  </si>
  <si>
    <t>ae01a69a-81fb-43e6-b04e-8ef4009bb098</t>
  </si>
  <si>
    <t>A3301100140280053001231</t>
  </si>
  <si>
    <t>2023年百丈镇“四好农村路”建设项目</t>
  </si>
  <si>
    <t>https://ggzy.hzctc.hangzhou.gov.cn/AfficheShow/Home?AfficheID=adf8d204-a933-4642-9883-843a7dcbb2a9&amp;IsInner=0&amp;IsHistory=&amp;ModuleID=22</t>
  </si>
  <si>
    <t>https://ggzy.hzctc.hangzhou.gov.cn/OpenBidRecord/Index?id=5CF709A4-F8EB-4414-8338-1C50281A6C96&amp;tenderID=ae01a69a-81fb-43e6-b04e-8ef4009bb098&amp;ModuleID=486</t>
  </si>
  <si>
    <t>2023/8/9 13:30</t>
  </si>
  <si>
    <t>https://ggzy.hzctc.hangzhou.gov.cn/AfficheShow/Home?AfficheID=c1c71f37-be08-4301-ab27-e918c1325546&amp;IsInner=0&amp;IsHistory=0&amp;ModuleID=28</t>
  </si>
  <si>
    <t>81AED71A-68BE-45C8-99C2-B40221F753AE</t>
  </si>
  <si>
    <t>4532A168-E430-4177-A684-B4EC81BCDEF3</t>
  </si>
  <si>
    <t>A3301090130507660001211</t>
  </si>
  <si>
    <t>膜材料小镇新增开发二期项目方案设计、初步设计及后续服务</t>
  </si>
  <si>
    <t>https://ggzy.hzctc.hangzhou.gov.cn/AfficheShow/Home?AfficheID=63c9b417-3056-42a6-9211-6b707ccc8a00&amp;IsInner=0&amp;IsHistory=&amp;ModuleID=22</t>
  </si>
  <si>
    <t>https://ggzy.hzctc.hangzhou.gov.cn/OpenBidRecord/Index?id=81AED71A-68BE-45C8-99C2-B40221F753AE&amp;tenderID=4532A168-E430-4177-A684-B4EC81BCDEF3&amp;ModuleID=486</t>
  </si>
  <si>
    <t>2023/8/9 14:00</t>
  </si>
  <si>
    <t>https://ggzy.hzctc.hangzhou.gov.cn/AfficheShow/Home?AfficheID=0aa1d056-7711-4b80-a3b9-6ad6c8cdb7b9&amp;IsInner=0&amp;IsHistory=0&amp;ModuleID=28</t>
  </si>
  <si>
    <t>2DF88BCF-8C36-4889-8D0E-E062BFE25EBD</t>
  </si>
  <si>
    <t>D0B367CF-D2B3-48C2-A0C0-8B1A8480632F</t>
  </si>
  <si>
    <t>A3301300180507728001211</t>
  </si>
  <si>
    <t>前进MAH产业园（暂定）设计</t>
  </si>
  <si>
    <t>https://ggzy.hzctc.hangzhou.gov.cn/AfficheShow/Home?AfficheID=ff1aa10e-ce3e-478b-a324-cd0ad7b03660&amp;IsInner=0&amp;IsHistory=&amp;ModuleID=22</t>
  </si>
  <si>
    <t>https://ggzy.hzctc.hangzhou.gov.cn/OpenBidRecord/Index?id=2DF88BCF-8C36-4889-8D0E-E062BFE25EBD&amp;tenderID=D0B367CF-D2B3-48C2-A0C0-8B1A8480632F&amp;ModuleID=486</t>
  </si>
  <si>
    <t>https://ggzy.hzctc.hangzhou.gov.cn/AfficheShow/Home?AfficheID=3d16a4aa-8e59-4fee-a772-b2a350f98027&amp;IsInner=0&amp;IsHistory=0&amp;ModuleID=28</t>
  </si>
  <si>
    <t>567D3967-E5A9-4770-A0D5-345850403BE2</t>
  </si>
  <si>
    <t>B6FDFF04-C767-4B7C-ADBB-ADDE414E5FAE</t>
  </si>
  <si>
    <t>A3301010060507723001211</t>
  </si>
  <si>
    <t>杭州市中医院丁桥院区（市丁桥医院）重大疫情救治基地项目</t>
  </si>
  <si>
    <t>https://ggzy.hzctc.hangzhou.gov.cn/AfficheShow/Home?AfficheID=1daa5a7c-0745-47fe-941e-aafb393ab935&amp;IsInner=0&amp;IsHistory=&amp;ModuleID=22</t>
  </si>
  <si>
    <t>https://ggzy.hzctc.hangzhou.gov.cn/OpenBidRecord/Index?id=567D3967-E5A9-4770-A0D5-345850403BE2&amp;tenderID=B6FDFF04-C767-4B7C-ADBB-ADDE414E5FAE&amp;ModuleID=486</t>
  </si>
  <si>
    <t>2023/8/9 9:00</t>
  </si>
  <si>
    <t>https://ggzy.hzctc.hangzhou.gov.cn/OpenBidRecord/OpenParamInfo?openRecordListID=567D3967-E5A9-4770-A0D5-345850403BE2</t>
  </si>
  <si>
    <t>https://ggzy.hzctc.hangzhou.gov.cn/AfficheShow/Home?AfficheID=32ce759f-acd9-46f5-ba47-d00fd91b0930&amp;IsInner=0&amp;IsHistory=0&amp;ModuleID=28</t>
  </si>
  <si>
    <t>6B34D911-5936-49E8-ADDA-4152216A3B8C</t>
  </si>
  <si>
    <t>d83805ec-45e9-4dd4-a0ca-5773c8efe5df</t>
  </si>
  <si>
    <t>A3301850210980018001251</t>
  </si>
  <si>
    <t>临安区於潜镇横鑫村管网扩网供水工程</t>
  </si>
  <si>
    <t>https://ggzy.hzctc.hangzhou.gov.cn/AfficheShow/Home?AfficheID=025ff09b-fb26-4adc-b1b4-a64d89a201a2&amp;IsInner=0&amp;IsHistory=&amp;ModuleID=22</t>
  </si>
  <si>
    <t>https://ggzy.hzctc.hangzhou.gov.cn/OpenBidRecord/Index?id=6B34D911-5936-49E8-ADDA-4152216A3B8C&amp;tenderID=d83805ec-45e9-4dd4-a0ca-5773c8efe5df&amp;ModuleID=486</t>
  </si>
  <si>
    <t>https://ggzy.hzctc.hangzhou.gov.cn/AfficheShow/Home?AfficheID=d6257fa1-2867-4fde-98ea-62d4d1a862fe&amp;IsInner=0&amp;IsHistory=0&amp;ModuleID=28</t>
  </si>
  <si>
    <t>8382666D-297E-4C16-9854-8327C6DF5742</t>
  </si>
  <si>
    <t>8b04a32a-5ec0-4caa-8e14-639643149958</t>
  </si>
  <si>
    <t>A3301850210980023001251</t>
  </si>
  <si>
    <t>英公水库至太湖源水厂引水工程-甲供球墨铸铁管及配件采购项目</t>
  </si>
  <si>
    <t>https://ggzy.hzctc.hangzhou.gov.cn/AfficheShow/Home?AfficheID=826aba5c-1fac-4d08-85e3-6efc8f929256&amp;IsInner=0&amp;IsHistory=&amp;ModuleID=22</t>
  </si>
  <si>
    <t>https://ggzy.hzctc.hangzhou.gov.cn/OpenBidRecord/Index?id=8382666D-297E-4C16-9854-8327C6DF5742&amp;tenderID=8b04a32a-5ec0-4caa-8e14-639643149958&amp;ModuleID=486</t>
  </si>
  <si>
    <t>https://ggzy.hzctc.hangzhou.gov.cn/AfficheShow/Home?AfficheID=a034d6e7-7ccf-4bae-be04-b9d0976f1689&amp;IsInner=0&amp;IsHistory=0&amp;ModuleID=28</t>
  </si>
  <si>
    <t>7A54A1B6-8C16-4913-ACB7-555125F8949D</t>
  </si>
  <si>
    <t>C064E07B-7238-46D1-A28F-DEED5A71F6DF</t>
  </si>
  <si>
    <t>A3301080120507738001211</t>
  </si>
  <si>
    <t>浙江省疾病预防控制中心生物安全危化品专用房建设项目</t>
  </si>
  <si>
    <t>https://ggzy.hzctc.hangzhou.gov.cn/AfficheShow/Home?AfficheID=2ec8e978-7041-4804-b047-75c7f759c4b7&amp;IsInner=0&amp;IsHistory=&amp;ModuleID=22</t>
  </si>
  <si>
    <t>https://ggzy.hzctc.hangzhou.gov.cn/OpenBidRecord/Index?id=7A54A1B6-8C16-4913-ACB7-555125F8949D&amp;tenderID=C064E07B-7238-46D1-A28F-DEED5A71F6DF&amp;ModuleID=486</t>
  </si>
  <si>
    <t>2023/8/9 9:15</t>
  </si>
  <si>
    <t>https://ggzy.hzctc.hangzhou.gov.cn/OpenBidRecord/OpenParamInfo?openRecordListID=7A54A1B6-8C16-4913-ACB7-555125F8949D</t>
  </si>
  <si>
    <t>https://ggzy.hzctc.hangzhou.gov.cn/AfficheShow/Home?AfficheID=c3d2146a-4aad-4bd8-b4a0-aa6696dcdb30&amp;IsInner=0&amp;IsHistory=0&amp;ModuleID=28</t>
  </si>
  <si>
    <t>E850DC38-AD9D-48E0-B20E-8425E097E46E</t>
  </si>
  <si>
    <t>F1B965D7-B881-4238-8E89-ADFC6228CE03</t>
  </si>
  <si>
    <t>A3301010060507570001211</t>
  </si>
  <si>
    <t>丽景路公交首末站工程</t>
  </si>
  <si>
    <t>https://ggzy.hzctc.hangzhou.gov.cn/AfficheShow/Home?AfficheID=5370427d-9bbd-43de-bb5d-a1a0a3ff207f&amp;IsInner=0&amp;IsHistory=&amp;ModuleID=22</t>
  </si>
  <si>
    <t>施工图范围内的桩基工程、基坑围护工程、建筑、结构、装修、幕墙、给排水、电气、暖通、消防、智能化、电梯工程、抗震支架、室外安装、室外附属（含景观、绿化）等工程。具体以提供的施工图、工程量清单及其编制说明、招标文件中明确的内容为准，可能出现的施工图设计变更及根据发包人明确指令需在施工图范围外增加的工程量及施工图范围内减少的工程量。;投标单位须完成市场主体注册入库。</t>
  </si>
  <si>
    <t>https://ggzy.hzctc.hangzhou.gov.cn/OpenBidRecord/Index?id=E850DC38-AD9D-48E0-B20E-8425E097E46E&amp;tenderID=F1B965D7-B881-4238-8E89-ADFC6228CE03&amp;ModuleID=486</t>
  </si>
  <si>
    <t>2023/8/9 9:30</t>
  </si>
  <si>
    <t>https://ggzy.hzctc.hangzhou.gov.cn/OpenBidRecord/OpenParamInfo?openRecordListID=E850DC38-AD9D-48E0-B20E-8425E097E46E</t>
  </si>
  <si>
    <t>https://ggzy.hzctc.hangzhou.gov.cn/AfficheShow/Home?AfficheID=17494bfd-186c-47f4-8fa2-093ea46b49c9&amp;IsInner=0&amp;IsHistory=0&amp;ModuleID=28</t>
  </si>
  <si>
    <t>0D845BE9-E5B9-4FBE-BDDE-FEE552EF5DF8</t>
  </si>
  <si>
    <t>89C8EC80-E35F-456B-8E90-A1A8B423EC43</t>
  </si>
  <si>
    <t>A3301131280507635001211</t>
  </si>
  <si>
    <t>星河谷-立体生态产业园项目设计</t>
  </si>
  <si>
    <t>https://ggzy.hzctc.hangzhou.gov.cn/AfficheShow/Home?AfficheID=4fa9c799-2d4a-4ad3-b190-2fb2102f5424&amp;IsInner=0&amp;IsHistory=&amp;ModuleID=22</t>
  </si>
  <si>
    <t>具备设计综合类甲级或者具备设计专业类建筑行业建筑工程甲级或者具备设计专业类建筑行业甲级</t>
  </si>
  <si>
    <t>https://ggzy.hzctc.hangzhou.gov.cn/OpenBidRecord/Index?id=0D845BE9-E5B9-4FBE-BDDE-FEE552EF5DF8&amp;tenderID=89C8EC80-E35F-456B-8E90-A1A8B423EC43&amp;ModuleID=486</t>
  </si>
  <si>
    <t>https://ggzy.hzctc.hangzhou.gov.cn/AfficheShow/Home?AfficheID=b5f47d69-6d95-4db8-b73d-9e6cb16208ac&amp;IsInner=0&amp;IsHistory=0&amp;ModuleID=28</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</si>
</sst>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
    <numFmt numFmtId="177" formatCode="0.0000_ "/>
    <numFmt numFmtId="178" formatCode="0.00_ "/>
  </numFmts>
  <fonts count="24">
    <font>
      <sz val="11"/>
      <color theme="1"/>
      <name val="宋体"/>
      <charset val="134"/>
      <scheme val="minor"/>
    </font>
    <font>
      <u/>
      <sz val="11"/>
      <color rgb="FF0000FF"/>
      <name val="宋体"/>
      <charset val="0"/>
      <scheme val="minor"/>
    </font>
    <font>
      <u/>
      <sz val="11"/>
      <color rgb="FF800080"/>
      <name val="宋体"/>
      <charset val="0"/>
      <scheme val="minor"/>
    </font>
    <font>
      <sz val="12"/>
      <color theme="1"/>
      <name val="宋体"/>
      <charset val="134"/>
      <scheme val="minor"/>
    </font>
    <font>
      <sz val="14"/>
      <color rgb="FF333333"/>
      <name val="宋体"/>
      <charset val="134"/>
    </font>
    <font>
      <sz val="12"/>
      <name val="宋体"/>
      <charset val="134"/>
      <scheme val="minor"/>
    </font>
    <font>
      <u/>
      <sz val="12"/>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33">
    <xf numFmtId="0" fontId="0" fillId="0" borderId="0" xfId="0"/>
    <xf numFmtId="0" fontId="1" fillId="0" borderId="0" xfId="6" applyBorder="1" applyAlignment="1">
      <alignment horizontal="left" vertical="center"/>
    </xf>
    <xf numFmtId="0" fontId="2" fillId="0" borderId="0" xfId="6" applyFont="1" applyBorder="1" applyAlignment="1">
      <alignment horizontal="left" vertical="center"/>
    </xf>
    <xf numFmtId="0" fontId="3" fillId="0" borderId="0" xfId="0" applyFont="1" applyFill="1" applyBorder="1" applyAlignment="1">
      <alignment horizontal="center" vertical="center"/>
    </xf>
    <xf numFmtId="0" fontId="3" fillId="0" borderId="0" xfId="0" applyFont="1" applyBorder="1" applyAlignment="1">
      <alignment horizontal="left" vertical="center"/>
    </xf>
    <xf numFmtId="0" fontId="3" fillId="0" borderId="0" xfId="0" applyFont="1" applyFill="1" applyBorder="1" applyAlignment="1">
      <alignment horizontal="left" vertical="center"/>
    </xf>
    <xf numFmtId="0" fontId="3" fillId="0" borderId="0" xfId="0" applyFont="1"/>
    <xf numFmtId="0" fontId="3" fillId="0" borderId="0" xfId="0" applyFont="1" applyFill="1" applyAlignment="1">
      <alignment vertical="center"/>
    </xf>
    <xf numFmtId="0" fontId="3" fillId="0" borderId="0" xfId="0" applyFont="1" applyFill="1"/>
    <xf numFmtId="176" fontId="4" fillId="0" borderId="0" xfId="0" applyNumberFormat="1" applyFont="1" applyFill="1" applyAlignment="1">
      <alignment horizontal="left" vertical="center"/>
    </xf>
    <xf numFmtId="0" fontId="3" fillId="0" borderId="1" xfId="0" applyFont="1" applyFill="1" applyBorder="1" applyAlignment="1">
      <alignment horizontal="left"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3" fillId="0" borderId="0" xfId="0" applyFont="1" applyAlignment="1">
      <alignment vertical="center"/>
    </xf>
    <xf numFmtId="0" fontId="1" fillId="0" borderId="0" xfId="6" applyFill="1" applyBorder="1" applyAlignment="1">
      <alignment horizontal="left" vertical="center"/>
    </xf>
    <xf numFmtId="0" fontId="2" fillId="0" borderId="0" xfId="6" applyFont="1" applyFill="1" applyBorder="1" applyAlignment="1">
      <alignment horizontal="left" vertical="center"/>
    </xf>
    <xf numFmtId="0" fontId="1" fillId="0" borderId="0" xfId="6" applyAlignment="1"/>
    <xf numFmtId="0" fontId="2" fillId="0" borderId="0" xfId="6" applyFont="1" applyAlignment="1"/>
    <xf numFmtId="0" fontId="2" fillId="0" borderId="0" xfId="6" applyFont="1" applyAlignment="1">
      <alignment vertical="center"/>
    </xf>
    <xf numFmtId="0" fontId="5" fillId="0" borderId="0" xfId="0" applyFont="1" applyFill="1" applyBorder="1" applyAlignment="1">
      <alignment horizontal="left" vertical="center"/>
    </xf>
    <xf numFmtId="0" fontId="3" fillId="0" borderId="0" xfId="0" applyFont="1" applyBorder="1" applyAlignment="1">
      <alignment horizontal="center" vertical="center"/>
    </xf>
    <xf numFmtId="0" fontId="6" fillId="0" borderId="0" xfId="6" applyFont="1" applyAlignment="1"/>
    <xf numFmtId="0" fontId="6" fillId="0" borderId="0" xfId="6" applyFont="1" applyFill="1" applyAlignment="1">
      <alignment vertical="center"/>
    </xf>
    <xf numFmtId="0" fontId="5" fillId="0" borderId="1" xfId="0" applyFont="1" applyFill="1" applyBorder="1" applyAlignment="1">
      <alignment horizontal="center" vertical="center"/>
    </xf>
    <xf numFmtId="0" fontId="3" fillId="0" borderId="0" xfId="0" applyFont="1" applyFill="1" applyBorder="1" applyAlignment="1">
      <alignment horizontal="left" vertical="center" wrapText="1"/>
    </xf>
    <xf numFmtId="0" fontId="3" fillId="0" borderId="1" xfId="0" applyFont="1" applyBorder="1"/>
    <xf numFmtId="0" fontId="3" fillId="0" borderId="0" xfId="0" applyFont="1" applyBorder="1"/>
    <xf numFmtId="0" fontId="3" fillId="0" borderId="1" xfId="0" applyFont="1" applyBorder="1" applyAlignment="1">
      <alignment horizontal="left" vertical="center"/>
    </xf>
    <xf numFmtId="0" fontId="3" fillId="0" borderId="1" xfId="0" applyFont="1" applyBorder="1" applyAlignment="1">
      <alignment vertical="center"/>
    </xf>
    <xf numFmtId="177" fontId="3" fillId="0" borderId="0" xfId="0" applyNumberFormat="1" applyFont="1" applyFill="1" applyBorder="1" applyAlignment="1">
      <alignment horizontal="left" vertical="center"/>
    </xf>
    <xf numFmtId="49" fontId="2" fillId="0" borderId="0" xfId="6" applyNumberFormat="1" applyFont="1" applyFill="1" applyBorder="1" applyAlignment="1">
      <alignment horizontal="left" vertical="center"/>
    </xf>
    <xf numFmtId="178" fontId="3" fillId="0" borderId="0" xfId="0" applyNumberFormat="1" applyFont="1" applyFill="1" applyBorder="1" applyAlignment="1">
      <alignment horizontal="left" vertical="center"/>
    </xf>
    <xf numFmtId="58" fontId="3" fillId="0" borderId="0" xfId="0" applyNumberFormat="1" applyFont="1" applyFill="1" applyBorder="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ggzy.hzctc.hangzhou.gov.cn/AfficheShow/Home?AfficheID=a4207433-8536-4eda-8dea-19ade230efae&amp;IsInner=0&amp;IsHistory=0&amp;ModuleID=28" TargetMode="External"/><Relationship Id="rId998" Type="http://schemas.openxmlformats.org/officeDocument/2006/relationships/hyperlink" Target="https://ggzy.hzctc.hangzhou.gov.cn/AfficheShow/Home?AfficheID=12cac114-f5c1-434c-8c0d-bfdd8a681738&amp;IsInner=0&amp;IsHistory=0&amp;ModuleID=28" TargetMode="External"/><Relationship Id="rId997" Type="http://schemas.openxmlformats.org/officeDocument/2006/relationships/hyperlink" Target="https://ggzy.hzctc.hangzhou.gov.cn/AfficheShow/Home?AfficheID=d7b1c636-e0be-43d0-8b3d-f1a1623a3cb4&amp;IsInner=0&amp;IsHistory=0&amp;ModuleID=28" TargetMode="External"/><Relationship Id="rId996" Type="http://schemas.openxmlformats.org/officeDocument/2006/relationships/hyperlink" Target="https://ggzy.hzctc.hangzhou.gov.cn/AfficheShow/Home?AfficheID=cccbd1ae-a56f-4ed4-b609-d19114eb20d7&amp;IsInner=0&amp;IsHistory=0&amp;ModuleID=28" TargetMode="External"/><Relationship Id="rId995" Type="http://schemas.openxmlformats.org/officeDocument/2006/relationships/hyperlink" Target="https://ggzy.hzctc.hangzhou.gov.cn/AfficheShow/Home?AfficheID=ab849422-3d83-4141-8d1e-8931dad2ea89&amp;IsInner=0&amp;IsHistory=0&amp;ModuleID=28" TargetMode="External"/><Relationship Id="rId994" Type="http://schemas.openxmlformats.org/officeDocument/2006/relationships/hyperlink" Target="https://ggzy.hzctc.hangzhou.gov.cn/AfficheShow/Home?AfficheID=0348aa3d-fd33-4b3a-bd90-82ee6a2363c6&amp;IsInner=0&amp;IsHistory=0&amp;ModuleID=28" TargetMode="External"/><Relationship Id="rId993" Type="http://schemas.openxmlformats.org/officeDocument/2006/relationships/hyperlink" Target="https://ggzy.hzctc.hangzhou.gov.cn/AfficheShow/Home?AfficheID=91e0f1e2-280d-4cb5-9148-06d715c314d6&amp;IsInner=0&amp;IsHistory=0&amp;ModuleID=28" TargetMode="External"/><Relationship Id="rId992" Type="http://schemas.openxmlformats.org/officeDocument/2006/relationships/hyperlink" Target="https://ggzy.hzctc.hangzhou.gov.cn/AfficheShow/Home?AfficheID=cb927a12-a294-4917-8a71-c558d5332727&amp;IsInner=0&amp;IsHistory=0&amp;ModuleID=28" TargetMode="External"/><Relationship Id="rId991" Type="http://schemas.openxmlformats.org/officeDocument/2006/relationships/hyperlink" Target="https://ggzy.hzctc.hangzhou.gov.cn/AfficheShow/Home?AfficheID=82b6d55f-a5f1-40a5-b68e-063a453cb3ff&amp;IsInner=0&amp;IsHistory=0&amp;ModuleID=28" TargetMode="External"/><Relationship Id="rId990" Type="http://schemas.openxmlformats.org/officeDocument/2006/relationships/hyperlink" Target="https://ggzy.hzctc.hangzhou.gov.cn/AfficheShow/Home?AfficheID=ffa96948-53ea-4fd7-83e4-0c1dbb0fae66&amp;IsInner=0&amp;IsHistory=0&amp;ModuleID=28" TargetMode="External"/><Relationship Id="rId99" Type="http://schemas.openxmlformats.org/officeDocument/2006/relationships/hyperlink" Target="https://ggzy.hzctc.hangzhou.gov.cn/OpenBidRecord/Index?id=8BC9984A-DA61-4580-9C92-075B5A98BCC7&amp;tenderID=513AC05E-BC6D-4B27-8F79-04FF2A593BE9&amp;ModuleID=486" TargetMode="External"/><Relationship Id="rId989" Type="http://schemas.openxmlformats.org/officeDocument/2006/relationships/hyperlink" Target="https://ggzy.hzctc.hangzhou.gov.cn/AfficheShow/Home?AfficheID=b783f6e7-b540-45e6-a653-94035ff91918&amp;IsInner=0&amp;IsHistory=0&amp;ModuleID=28" TargetMode="External"/><Relationship Id="rId988" Type="http://schemas.openxmlformats.org/officeDocument/2006/relationships/hyperlink" Target="https://ggzy.hzctc.hangzhou.gov.cn/AfficheShow/Home?AfficheID=0654ccb3-1f1a-4485-8cfe-7a76fdad4a5c&amp;IsInner=0&amp;IsHistory=0&amp;ModuleID=28" TargetMode="External"/><Relationship Id="rId987" Type="http://schemas.openxmlformats.org/officeDocument/2006/relationships/hyperlink" Target="https://ggzy.hzctc.hangzhou.gov.cn/AfficheShow/Home?AfficheID=0afe76e0-001c-4284-af8a-1012ed901147&amp;IsInner=0&amp;IsHistory=0&amp;ModuleID=28" TargetMode="External"/><Relationship Id="rId986" Type="http://schemas.openxmlformats.org/officeDocument/2006/relationships/hyperlink" Target="https://ggzy.hzctc.hangzhou.gov.cn/AfficheShow/Home?AfficheID=5b6074ee-bf2b-46b3-8721-85896983374d&amp;IsInner=0&amp;IsHistory=0&amp;ModuleID=28" TargetMode="External"/><Relationship Id="rId985" Type="http://schemas.openxmlformats.org/officeDocument/2006/relationships/hyperlink" Target="https://ggzy.hzctc.hangzhou.gov.cn/AfficheShow/Home?AfficheID=0393e13d-2937-4e11-9460-3ffd47d6cd66&amp;IsInner=0&amp;IsHistory=0&amp;ModuleID=28" TargetMode="External"/><Relationship Id="rId984" Type="http://schemas.openxmlformats.org/officeDocument/2006/relationships/hyperlink" Target="https://ggzy.hzctc.hangzhou.gov.cn/AfficheShow/Home?AfficheID=a34e8767-54c3-4e89-b37d-2626e2626ff3&amp;IsInner=0&amp;IsHistory=0&amp;ModuleID=28" TargetMode="External"/><Relationship Id="rId983" Type="http://schemas.openxmlformats.org/officeDocument/2006/relationships/hyperlink" Target="https://ggzy.hzctc.hangzhou.gov.cn/AfficheShow/Home?AfficheID=d9baf11e-7364-4da4-8f0c-a5e9e96e2cd6&amp;IsInner=0&amp;IsHistory=0&amp;ModuleID=28" TargetMode="External"/><Relationship Id="rId982" Type="http://schemas.openxmlformats.org/officeDocument/2006/relationships/hyperlink" Target="https://ggzy.hzctc.hangzhou.gov.cn/AfficheShow/Home?AfficheID=be53fd9b-de1b-4b03-bdb7-cf9032986f19&amp;IsInner=0&amp;IsHistory=0&amp;ModuleID=28" TargetMode="External"/><Relationship Id="rId981" Type="http://schemas.openxmlformats.org/officeDocument/2006/relationships/hyperlink" Target="https://ggzy.hzctc.hangzhou.gov.cn/AfficheShow/Home?AfficheID=c79bad2a-5591-493a-aff1-4548cf4067b8&amp;IsInner=0&amp;IsHistory=0&amp;ModuleID=28" TargetMode="External"/><Relationship Id="rId980" Type="http://schemas.openxmlformats.org/officeDocument/2006/relationships/hyperlink" Target="https://ggzy.hzctc.hangzhou.gov.cn/AfficheShow/Home?AfficheID=58558C11-7043-4703-ADAA-A4852DA38B0B&amp;IsInner=0&amp;IsHistory=0&amp;ModuleID=28" TargetMode="External"/><Relationship Id="rId98" Type="http://schemas.openxmlformats.org/officeDocument/2006/relationships/hyperlink" Target="https://ggzy.hzctc.hangzhou.gov.cn/AfficheShow/Home?AfficheID=a2bacc29-2435-4b40-a93e-cbb29efab605&amp;IsInner=0&amp;IsHistory=&amp;ModuleID=22" TargetMode="External"/><Relationship Id="rId979" Type="http://schemas.openxmlformats.org/officeDocument/2006/relationships/hyperlink" Target="https://ggzy.hzctc.hangzhou.gov.cn/AfficheShow/Home?AfficheID=2da745c0-03b8-4f0c-9cbc-e2398e6fc6e4&amp;IsInner=0&amp;IsHistory=0&amp;ModuleID=28" TargetMode="External"/><Relationship Id="rId978" Type="http://schemas.openxmlformats.org/officeDocument/2006/relationships/hyperlink" Target="https://ggzy.hzctc.hangzhou.gov.cn/AfficheShow/Home?AfficheID=dcb3da9f-31a1-4b5c-8bdc-2d62085154df&amp;IsInner=0&amp;IsHistory=0&amp;ModuleID=28" TargetMode="External"/><Relationship Id="rId977" Type="http://schemas.openxmlformats.org/officeDocument/2006/relationships/hyperlink" Target="https://ggzy.hzctc.hangzhou.gov.cn/AfficheShow/Home?AfficheID=da54c82e-4ca8-4227-bf64-81c55f35aa5b&amp;IsInner=0&amp;IsHistory=0&amp;ModuleID=28" TargetMode="External"/><Relationship Id="rId976" Type="http://schemas.openxmlformats.org/officeDocument/2006/relationships/hyperlink" Target="https://ggzy.hzctc.hangzhou.gov.cn/AfficheShow/Home?AfficheID=e680b3ca-7a04-4e02-a132-777f09685547&amp;IsInner=0&amp;IsHistory=0&amp;ModuleID=28" TargetMode="External"/><Relationship Id="rId975" Type="http://schemas.openxmlformats.org/officeDocument/2006/relationships/hyperlink" Target="https://ggzy.hzctc.hangzhou.gov.cn/AfficheShow/Home?AfficheID=d513502d-7483-4adc-a181-4450c9062c25&amp;IsInner=0&amp;IsHistory=0&amp;ModuleID=28" TargetMode="External"/><Relationship Id="rId974" Type="http://schemas.openxmlformats.org/officeDocument/2006/relationships/hyperlink" Target="https://ggzy.hzctc.hangzhou.gov.cn/AfficheShow/Home?AfficheID=fa9b4e5e-344a-4472-8806-cfbc05301c85&amp;IsInner=0&amp;IsHistory=0&amp;ModuleID=28" TargetMode="External"/><Relationship Id="rId973" Type="http://schemas.openxmlformats.org/officeDocument/2006/relationships/hyperlink" Target="https://ggzy.hzctc.hangzhou.gov.cn/AfficheShow/Home?AfficheID=77b63ddc-7978-49d2-82f9-b5b6affcdf2b&amp;IsInner=0&amp;IsHistory=0&amp;ModuleID=28" TargetMode="External"/><Relationship Id="rId972" Type="http://schemas.openxmlformats.org/officeDocument/2006/relationships/hyperlink" Target="https://ggzy.hzctc.hangzhou.gov.cn/AfficheShow/Home?AfficheID=dfcd88c7-0d44-4955-931f-9c953a3c90e4&amp;IsInner=0&amp;IsHistory=0&amp;ModuleID=28" TargetMode="External"/><Relationship Id="rId971" Type="http://schemas.openxmlformats.org/officeDocument/2006/relationships/hyperlink" Target="https://ggzy.hzctc.hangzhou.gov.cn/AfficheShow/Home?AfficheID=17e6756c-7259-46d2-81b0-8e98e1f5fd73&amp;IsInner=0&amp;IsHistory=0&amp;ModuleID=28" TargetMode="External"/><Relationship Id="rId970" Type="http://schemas.openxmlformats.org/officeDocument/2006/relationships/hyperlink" Target="https://ggzy.hzctc.hangzhou.gov.cn/AfficheShow/Home?AfficheID=92204517-f71b-4047-99f8-94d3f7db55f6&amp;IsInner=0&amp;IsHistory=0&amp;ModuleID=28" TargetMode="External"/><Relationship Id="rId97" Type="http://schemas.openxmlformats.org/officeDocument/2006/relationships/hyperlink" Target="https://ggzy.hzctc.hangzhou.gov.cn/OpenBidRecord/Index?id=C91EA5D2-4324-44C4-BAEA-D236B8373583&amp;tenderID=DD4D05FB-A6C0-4A26-B040-8B9BDFB328E9&amp;ModuleID=486" TargetMode="External"/><Relationship Id="rId969" Type="http://schemas.openxmlformats.org/officeDocument/2006/relationships/hyperlink" Target="https://ggzy.hzctc.hangzhou.gov.cn/AfficheShow/Home?AfficheID=36fa5cd9-6db8-4ed0-8acd-748febeed9a0&amp;IsInner=0&amp;IsHistory=0&amp;ModuleID=28" TargetMode="External"/><Relationship Id="rId968" Type="http://schemas.openxmlformats.org/officeDocument/2006/relationships/hyperlink" Target="https://ggzy.hzctc.hangzhou.gov.cn/AfficheShow/Home?AfficheID=c05c1074-ed42-42e5-924b-6859ce7be4e8&amp;IsInner=0&amp;IsHistory=0&amp;ModuleID=28" TargetMode="External"/><Relationship Id="rId967" Type="http://schemas.openxmlformats.org/officeDocument/2006/relationships/hyperlink" Target="https://ggzy.hzctc.hangzhou.gov.cn/AfficheShow/Home?AfficheID=879d3dc2-16b9-4f1d-901b-e78d58c46e1b&amp;IsInner=0&amp;IsHistory=0&amp;ModuleID=28" TargetMode="External"/><Relationship Id="rId966" Type="http://schemas.openxmlformats.org/officeDocument/2006/relationships/hyperlink" Target="https://ggzy.hzctc.hangzhou.gov.cn/AfficheShow/Home?AfficheID=5a87be85-57cd-42d1-ac1f-e8556d221452&amp;IsInner=0&amp;IsHistory=0&amp;ModuleID=28" TargetMode="External"/><Relationship Id="rId965" Type="http://schemas.openxmlformats.org/officeDocument/2006/relationships/hyperlink" Target="https://ggzy.hzctc.hangzhou.gov.cn/AfficheShow/Home?AfficheID=e4fb56a4-4138-4c4a-9bbf-e0b63da5ea3a&amp;IsInner=0&amp;IsHistory=0&amp;ModuleID=28" TargetMode="External"/><Relationship Id="rId964" Type="http://schemas.openxmlformats.org/officeDocument/2006/relationships/hyperlink" Target="https://ggzy.hzctc.hangzhou.gov.cn/AfficheShow/Home?AfficheID=cfa9ae0d-02c0-4053-8306-e0e55d200aac&amp;IsInner=0&amp;IsHistory=0&amp;ModuleID=28" TargetMode="External"/><Relationship Id="rId963" Type="http://schemas.openxmlformats.org/officeDocument/2006/relationships/hyperlink" Target="https://ggzy.hzctc.hangzhou.gov.cn/AfficheShow/Home?AfficheID=36b24cb6-daf4-4aca-bd27-ddcfb961c9b3&amp;IsInner=0&amp;IsHistory=0&amp;ModuleID=28" TargetMode="External"/><Relationship Id="rId962" Type="http://schemas.openxmlformats.org/officeDocument/2006/relationships/hyperlink" Target="https://ggzy.hzctc.hangzhou.gov.cn/AfficheShow/Home?AfficheID=3d728136-c320-470c-8473-178f24910947&amp;IsInner=0&amp;IsHistory=0&amp;ModuleID=28" TargetMode="External"/><Relationship Id="rId961" Type="http://schemas.openxmlformats.org/officeDocument/2006/relationships/hyperlink" Target="https://ggzy.hzctc.hangzhou.gov.cn/AfficheShow/Home?AfficheID=ecf31e2e-8cf9-46c9-b219-a60eb1953c77&amp;IsInner=0&amp;IsHistory=0&amp;ModuleID=28" TargetMode="External"/><Relationship Id="rId960" Type="http://schemas.openxmlformats.org/officeDocument/2006/relationships/hyperlink" Target="https://ggzy.hzctc.hangzhou.gov.cn/AfficheShow/Home?AfficheID=44929458-89a7-4950-ac0b-4b80c81a4244&amp;IsInner=0&amp;IsHistory=0&amp;ModuleID=28" TargetMode="External"/><Relationship Id="rId96" Type="http://schemas.openxmlformats.org/officeDocument/2006/relationships/hyperlink" Target="https://ggzy.hzctc.hangzhou.gov.cn/AfficheShow/Home?AfficheID=a1a18c28-a1f5-4f3e-b786-5bb046195b97&amp;IsInner=0&amp;IsHistory=&amp;ModuleID=22" TargetMode="External"/><Relationship Id="rId959" Type="http://schemas.openxmlformats.org/officeDocument/2006/relationships/hyperlink" Target="https://ggzy.hzctc.hangzhou.gov.cn/AfficheShow/Home?AfficheID=282077fa-cd2a-4b12-a544-aa65141e75a6&amp;IsInner=0&amp;IsHistory=0&amp;ModuleID=28" TargetMode="External"/><Relationship Id="rId958" Type="http://schemas.openxmlformats.org/officeDocument/2006/relationships/hyperlink" Target="https://ggzy.hzctc.hangzhou.gov.cn/AfficheShow/Home?AfficheID=8da9f52a-eb96-4c04-949a-c9edf71a294b&amp;IsInner=0&amp;IsHistory=0&amp;ModuleID=28" TargetMode="External"/><Relationship Id="rId957" Type="http://schemas.openxmlformats.org/officeDocument/2006/relationships/hyperlink" Target="https://ggzy.hzctc.hangzhou.gov.cn/AfficheShow/Home?AfficheID=40b61f64-c195-4783-806e-9769907b89c1&amp;IsInner=0&amp;IsHistory=0&amp;ModuleID=28" TargetMode="External"/><Relationship Id="rId956" Type="http://schemas.openxmlformats.org/officeDocument/2006/relationships/hyperlink" Target="https://ggzy.hzctc.hangzhou.gov.cn/AfficheShow/Home?AfficheID=fba6a5ea-05b7-4ac1-be68-bd9f92afb936&amp;IsInner=0&amp;IsHistory=0&amp;ModuleID=28" TargetMode="External"/><Relationship Id="rId955" Type="http://schemas.openxmlformats.org/officeDocument/2006/relationships/hyperlink" Target="https://ggzy.hzctc.hangzhou.gov.cn/AfficheShow/Home?AfficheID=f388f058-a9ed-4fe1-918b-99712dcabb1a&amp;IsInner=0&amp;IsHistory=0&amp;ModuleID=28" TargetMode="External"/><Relationship Id="rId954" Type="http://schemas.openxmlformats.org/officeDocument/2006/relationships/hyperlink" Target="https://ggzy.hzctc.hangzhou.gov.cn/AfficheShow/Home?AfficheID=3e189ecf-3f65-4a9d-8507-141b9045880d&amp;IsInner=0&amp;IsHistory=0&amp;ModuleID=28" TargetMode="External"/><Relationship Id="rId953" Type="http://schemas.openxmlformats.org/officeDocument/2006/relationships/hyperlink" Target="https://ggzy.hzctc.hangzhou.gov.cn/AfficheShow/Home?AfficheID=9eb88271-90e1-426d-a332-fdc467493001&amp;IsInner=0&amp;IsHistory=0&amp;ModuleID=28" TargetMode="External"/><Relationship Id="rId952" Type="http://schemas.openxmlformats.org/officeDocument/2006/relationships/hyperlink" Target="https://ggzy.hzctc.hangzhou.gov.cn/AfficheShow/Home?AfficheID=46a8b317-1dba-4839-aa1e-e73848e01b5b&amp;IsInner=0&amp;IsHistory=0&amp;ModuleID=28" TargetMode="External"/><Relationship Id="rId951" Type="http://schemas.openxmlformats.org/officeDocument/2006/relationships/hyperlink" Target="https://ggzy.hzctc.hangzhou.gov.cn/AfficheShow/Home?AfficheID=d09ff2bd-3e40-41c4-8a47-f009bdfcb0a1&amp;IsInner=0&amp;IsHistory=0&amp;ModuleID=28" TargetMode="External"/><Relationship Id="rId950" Type="http://schemas.openxmlformats.org/officeDocument/2006/relationships/hyperlink" Target="https://ggzy.hzctc.hangzhou.gov.cn/AfficheShow/Home?AfficheID=57793fab-e13e-41c9-81b9-0b0916fc037c&amp;IsInner=0&amp;IsHistory=0&amp;ModuleID=28" TargetMode="External"/><Relationship Id="rId95" Type="http://schemas.openxmlformats.org/officeDocument/2006/relationships/hyperlink" Target="https://ggzy.hzctc.hangzhou.gov.cn/OpenBidRecord/Index?id=E5722021-CCBB-4C3B-A7B0-8D9150AA3D1B&amp;tenderID=534d899b-b852-4fe4-ba09-4ac7d28ceaa3&amp;ModuleID=486" TargetMode="External"/><Relationship Id="rId949" Type="http://schemas.openxmlformats.org/officeDocument/2006/relationships/hyperlink" Target="https://ggzy.hzctc.hangzhou.gov.cn/AfficheShow/Home?AfficheID=4638f1d8-1156-49b6-882b-06bc91dae452&amp;IsInner=0&amp;IsHistory=0&amp;ModuleID=28" TargetMode="External"/><Relationship Id="rId948" Type="http://schemas.openxmlformats.org/officeDocument/2006/relationships/hyperlink" Target="https://ggzy.hzctc.hangzhou.gov.cn/AfficheShow/Home?AfficheID=cddede5f-063e-470d-8476-2bdb5ad9355b&amp;IsInner=0&amp;IsHistory=0&amp;ModuleID=28" TargetMode="External"/><Relationship Id="rId947" Type="http://schemas.openxmlformats.org/officeDocument/2006/relationships/hyperlink" Target="https://ggzy.hzctc.hangzhou.gov.cn/AfficheShow/Home?AfficheID=8013d329-e851-4910-891b-7a3a3e1d404b&amp;IsInner=0&amp;IsHistory=0&amp;ModuleID=28" TargetMode="External"/><Relationship Id="rId946" Type="http://schemas.openxmlformats.org/officeDocument/2006/relationships/hyperlink" Target="https://ggzy.hzctc.hangzhou.gov.cn/AfficheShow/Home?AfficheID=3aed0e19-6b5e-4b2f-b51b-bfd00636d564&amp;IsInner=0&amp;IsHistory=0&amp;ModuleID=28" TargetMode="External"/><Relationship Id="rId945" Type="http://schemas.openxmlformats.org/officeDocument/2006/relationships/hyperlink" Target="https://ggzy.hzctc.hangzhou.gov.cn/AfficheShow/Home?AfficheID=9d670fbd-599a-403c-80c2-c12716f8f888&amp;IsInner=0&amp;IsHistory=0&amp;ModuleID=28" TargetMode="External"/><Relationship Id="rId944" Type="http://schemas.openxmlformats.org/officeDocument/2006/relationships/hyperlink" Target="https://ggzy.hzctc.hangzhou.gov.cn/AfficheShow/Home?AfficheID=2028773c-098f-42ab-9111-c4bd1ea652d7&amp;IsInner=0&amp;IsHistory=0&amp;ModuleID=28" TargetMode="External"/><Relationship Id="rId943" Type="http://schemas.openxmlformats.org/officeDocument/2006/relationships/hyperlink" Target="https://ggzy.hzctc.hangzhou.gov.cn/AfficheShow/Home?AfficheID=17c758ca-f07b-4527-b7b0-c24b484ec49c&amp;IsInner=0&amp;IsHistory=0&amp;ModuleID=28" TargetMode="External"/><Relationship Id="rId942" Type="http://schemas.openxmlformats.org/officeDocument/2006/relationships/hyperlink" Target="https://ggzy.hzctc.hangzhou.gov.cn/AfficheShow/Home?AfficheID=c8efcfa2-315b-47e1-9f27-7f8609738cb2&amp;IsInner=0&amp;IsHistory=0&amp;ModuleID=28" TargetMode="External"/><Relationship Id="rId941" Type="http://schemas.openxmlformats.org/officeDocument/2006/relationships/hyperlink" Target="https://ggzy.hzctc.hangzhou.gov.cn/AfficheShow/Home?AfficheID=E385CF36-B0F9-41FA-A633-28418D392040&amp;IsInner=0&amp;IsHistory=0&amp;ModuleID=28" TargetMode="External"/><Relationship Id="rId940" Type="http://schemas.openxmlformats.org/officeDocument/2006/relationships/hyperlink" Target="https://ggzy.hzctc.hangzhou.gov.cn/AfficheShow/Home?AfficheID=42f6917d-1abc-4478-903b-4149adc4c23b&amp;IsInner=0&amp;IsHistory=0&amp;ModuleID=28" TargetMode="External"/><Relationship Id="rId94" Type="http://schemas.openxmlformats.org/officeDocument/2006/relationships/hyperlink" Target="https://ggzy.hzctc.hangzhou.gov.cn/AfficheShow/Home?AfficheID=0e5bf0b2-c9de-4207-b46d-2fe8fa0ecbb7&amp;IsInner=0&amp;IsHistory=&amp;ModuleID=22" TargetMode="External"/><Relationship Id="rId939" Type="http://schemas.openxmlformats.org/officeDocument/2006/relationships/hyperlink" Target="https://ggzy.hzctc.hangzhou.gov.cn/AfficheShow/Home?AfficheID=85a5229a-8e7e-4213-95b7-ee16bd9de784&amp;IsInner=0&amp;IsHistory=0&amp;ModuleID=28" TargetMode="External"/><Relationship Id="rId938" Type="http://schemas.openxmlformats.org/officeDocument/2006/relationships/hyperlink" Target="https://ggzy.hzctc.hangzhou.gov.cn/AfficheShow/Home?AfficheID=accee524-406a-4be3-bc17-7d0834bf8428&amp;IsInner=0&amp;IsHistory=0&amp;ModuleID=28" TargetMode="External"/><Relationship Id="rId937" Type="http://schemas.openxmlformats.org/officeDocument/2006/relationships/hyperlink" Target="https://ggzy.hzctc.hangzhou.gov.cn/AfficheShow/Home?AfficheID=80709606-20cf-4c67-9c35-0ce780465a95&amp;IsInner=0&amp;IsHistory=0&amp;ModuleID=28" TargetMode="External"/><Relationship Id="rId936" Type="http://schemas.openxmlformats.org/officeDocument/2006/relationships/hyperlink" Target="https://ggzy.hzctc.hangzhou.gov.cn/AfficheShow/Home?AfficheID=d2b1e182-5ef9-4a6b-8325-4ae49c97aafd&amp;IsInner=0&amp;IsHistory=0&amp;ModuleID=28" TargetMode="External"/><Relationship Id="rId935" Type="http://schemas.openxmlformats.org/officeDocument/2006/relationships/hyperlink" Target="https://ggzy.hzctc.hangzhou.gov.cn/AfficheShow/Home?AfficheID=663d2980-c435-4cbe-a375-67ced5dc9e44&amp;IsInner=0&amp;IsHistory=0&amp;ModuleID=28" TargetMode="External"/><Relationship Id="rId934" Type="http://schemas.openxmlformats.org/officeDocument/2006/relationships/hyperlink" Target="https://ggzy.hzctc.hangzhou.gov.cn/AfficheShow/Home?AfficheID=9c49494f-f8e1-4a64-a8ae-e2065d34e549&amp;IsInner=0&amp;IsHistory=0&amp;ModuleID=28" TargetMode="External"/><Relationship Id="rId933" Type="http://schemas.openxmlformats.org/officeDocument/2006/relationships/hyperlink" Target="https://ggzy.hzctc.hangzhou.gov.cn/AfficheShow/Home?AfficheID=0785bc85-b531-4810-8c61-376dc6f46dc8&amp;IsInner=0&amp;IsHistory=0&amp;ModuleID=28" TargetMode="External"/><Relationship Id="rId932" Type="http://schemas.openxmlformats.org/officeDocument/2006/relationships/hyperlink" Target="https://ggzy.hzctc.hangzhou.gov.cn/AfficheShow/Home?AfficheID=7ac3b241-8cc6-4d82-8bf5-4e7c88658f1a&amp;IsInner=0&amp;IsHistory=0&amp;ModuleID=28" TargetMode="External"/><Relationship Id="rId931" Type="http://schemas.openxmlformats.org/officeDocument/2006/relationships/hyperlink" Target="https://ggzy.hzctc.hangzhou.gov.cn/AfficheShow/Home?AfficheID=b772a33e-3462-47b5-9e85-ef1175096ca7&amp;IsInner=0&amp;IsHistory=0&amp;ModuleID=28" TargetMode="External"/><Relationship Id="rId930" Type="http://schemas.openxmlformats.org/officeDocument/2006/relationships/hyperlink" Target="https://ggzy.hzctc.hangzhou.gov.cn/AfficheShow/Home?AfficheID=765d0397-d1e2-415f-83b8-6df4a7dbeefe&amp;IsInner=0&amp;IsHistory=0&amp;ModuleID=28" TargetMode="External"/><Relationship Id="rId93" Type="http://schemas.openxmlformats.org/officeDocument/2006/relationships/hyperlink" Target="https://ggzy.hzctc.hangzhou.gov.cn/OpenBidRecord/Index?id=80048592-47D0-4FD8-AF9B-A343365A6CC0&amp;tenderID=35426169-6FF7-47E9-BC80-41BBFB8C6D5E&amp;ModuleID=486" TargetMode="External"/><Relationship Id="rId929" Type="http://schemas.openxmlformats.org/officeDocument/2006/relationships/hyperlink" Target="https://ggzy.hzctc.hangzhou.gov.cn/AfficheShow/Home?AfficheID=c9db10fe-0162-46f3-aac9-2086e46832dc&amp;IsInner=0&amp;IsHistory=0&amp;ModuleID=28" TargetMode="External"/><Relationship Id="rId928" Type="http://schemas.openxmlformats.org/officeDocument/2006/relationships/hyperlink" Target="https://ggzy.hzctc.hangzhou.gov.cn/AfficheShow/Home?AfficheID=DDAF56B9-FF58-42AE-9C61-34B9BE4AE0D3&amp;IsInner=0&amp;IsHistory=0&amp;ModuleID=28" TargetMode="External"/><Relationship Id="rId927" Type="http://schemas.openxmlformats.org/officeDocument/2006/relationships/hyperlink" Target="https://ggzy.hzctc.hangzhou.gov.cn/AfficheShow/Home?AfficheID=8faef68e-cff1-4f84-b27d-fb324c9d2f93&amp;IsInner=0&amp;IsHistory=0&amp;ModuleID=28" TargetMode="External"/><Relationship Id="rId926" Type="http://schemas.openxmlformats.org/officeDocument/2006/relationships/hyperlink" Target="https://ggzy.hzctc.hangzhou.gov.cn/AfficheShow/Home?AfficheID=7f5bdb82-c50a-4004-82da-fcdc2622f6fb&amp;IsInner=0&amp;IsHistory=0&amp;ModuleID=28" TargetMode="External"/><Relationship Id="rId925" Type="http://schemas.openxmlformats.org/officeDocument/2006/relationships/hyperlink" Target="https://ggzy.hzctc.hangzhou.gov.cn/AfficheShow/Home?AfficheID=ec9fdbcb-bada-443a-9371-76d89114ef5f&amp;IsInner=0&amp;IsHistory=0&amp;ModuleID=28" TargetMode="External"/><Relationship Id="rId924" Type="http://schemas.openxmlformats.org/officeDocument/2006/relationships/hyperlink" Target="https://ggzy.hzctc.hangzhou.gov.cn/AfficheShow/Home?AfficheID=5b8b05ec-18f2-4679-aeb5-6808c5d7a51f&amp;IsInner=0&amp;IsHistory=0&amp;ModuleID=28" TargetMode="External"/><Relationship Id="rId923" Type="http://schemas.openxmlformats.org/officeDocument/2006/relationships/hyperlink" Target="https://ggzy.hzctc.hangzhou.gov.cn/AfficheShow/Home?AfficheID=3dfc6262-191c-4d78-8877-4cbafe3bcc3f&amp;IsInner=0&amp;IsHistory=0&amp;ModuleID=28" TargetMode="External"/><Relationship Id="rId922" Type="http://schemas.openxmlformats.org/officeDocument/2006/relationships/hyperlink" Target="https://ggzy.hzctc.hangzhou.gov.cn/AfficheShow/Home?AfficheID=61425da6-02d4-4784-84ae-26c224f336c1&amp;IsInner=0&amp;IsHistory=0&amp;ModuleID=28" TargetMode="External"/><Relationship Id="rId921" Type="http://schemas.openxmlformats.org/officeDocument/2006/relationships/hyperlink" Target="https://ggzy.hzctc.hangzhou.gov.cn/AfficheShow/Home?AfficheID=173bc4cb-440c-47b5-aaeb-194e8efa8096&amp;IsInner=0&amp;IsHistory=0&amp;ModuleID=28" TargetMode="External"/><Relationship Id="rId920" Type="http://schemas.openxmlformats.org/officeDocument/2006/relationships/hyperlink" Target="https://ggzy.hzctc.hangzhou.gov.cn/AfficheShow/Home?AfficheID=64a24985-5346-406b-b8a2-ce432f78d6a6&amp;IsInner=0&amp;IsHistory=0&amp;ModuleID=28" TargetMode="External"/><Relationship Id="rId92" Type="http://schemas.openxmlformats.org/officeDocument/2006/relationships/hyperlink" Target="https://ggzy.hzctc.hangzhou.gov.cn/AfficheShow/Home?AfficheID=04061b07-0d8f-4f50-af0a-f19b37a5544a&amp;IsInner=0&amp;IsHistory=&amp;ModuleID=22" TargetMode="External"/><Relationship Id="rId919" Type="http://schemas.openxmlformats.org/officeDocument/2006/relationships/hyperlink" Target="https://ggzy.hzctc.hangzhou.gov.cn/AfficheShow/Home?AfficheID=c712ea85-8011-4eb9-876d-ac95767d8b8f&amp;IsInner=0&amp;IsHistory=0&amp;ModuleID=28" TargetMode="External"/><Relationship Id="rId918" Type="http://schemas.openxmlformats.org/officeDocument/2006/relationships/hyperlink" Target="https://ggzy.hzctc.hangzhou.gov.cn/AfficheShow/Home?AfficheID=c7fb6b52-4adf-4082-b92b-f580d9f1d749&amp;IsInner=0&amp;IsHistory=0&amp;ModuleID=28" TargetMode="External"/><Relationship Id="rId917" Type="http://schemas.openxmlformats.org/officeDocument/2006/relationships/hyperlink" Target="https://ggzy.hzctc.hangzhou.gov.cn/AfficheShow/Home?AfficheID=9FD36C5B-D052-4DD5-B402-70B48B80BF78&amp;IsInner=0&amp;IsHistory=0&amp;ModuleID=28" TargetMode="External"/><Relationship Id="rId916" Type="http://schemas.openxmlformats.org/officeDocument/2006/relationships/hyperlink" Target="https://ggzy.hzctc.hangzhou.gov.cn/AfficheShow/Home?AfficheID=d3c951d8-92ea-4438-9d99-d512ea02e9d9&amp;IsInner=0&amp;IsHistory=0&amp;ModuleID=28" TargetMode="External"/><Relationship Id="rId915" Type="http://schemas.openxmlformats.org/officeDocument/2006/relationships/hyperlink" Target="https://ggzy.hzctc.hangzhou.gov.cn/AfficheShow/Home?AfficheID=548AE996-4BF1-4004-B390-BD8342FEC897&amp;IsInner=0&amp;IsHistory=0&amp;ModuleID=28" TargetMode="External"/><Relationship Id="rId914" Type="http://schemas.openxmlformats.org/officeDocument/2006/relationships/hyperlink" Target="https://ggzy.hzctc.hangzhou.gov.cn/AfficheShow/Home?AfficheID=67b434fd-d820-43b4-b910-89544fa2643d&amp;IsInner=0&amp;IsHistory=0&amp;ModuleID=28" TargetMode="External"/><Relationship Id="rId913" Type="http://schemas.openxmlformats.org/officeDocument/2006/relationships/hyperlink" Target="https://ggzy.hzctc.hangzhou.gov.cn/AfficheShow/Home?AfficheID=c1359c63-de67-4f72-a319-5f964ce6af13&amp;IsInner=0&amp;IsHistory=0&amp;ModuleID=28" TargetMode="External"/><Relationship Id="rId912" Type="http://schemas.openxmlformats.org/officeDocument/2006/relationships/hyperlink" Target="https://ggzy.hzctc.hangzhou.gov.cn/AfficheShow/Home?AfficheID=97641a66-b5fe-41a8-81fb-814ec7687bb6&amp;IsInner=0&amp;IsHistory=0&amp;ModuleID=28" TargetMode="External"/><Relationship Id="rId911" Type="http://schemas.openxmlformats.org/officeDocument/2006/relationships/hyperlink" Target="https://ggzy.hzctc.hangzhou.gov.cn/AfficheShow/Home?AfficheID=0f063e49-cd5a-4576-94e3-cd83ebc8db1a&amp;IsInner=0&amp;IsHistory=0&amp;ModuleID=28" TargetMode="External"/><Relationship Id="rId910" Type="http://schemas.openxmlformats.org/officeDocument/2006/relationships/hyperlink" Target="https://ggzy.hzctc.hangzhou.gov.cn/AfficheShow/Home?AfficheID=da564ca8-698b-44d3-b0d1-e6dc47c163cf&amp;IsInner=0&amp;IsHistory=0&amp;ModuleID=28" TargetMode="External"/><Relationship Id="rId91" Type="http://schemas.openxmlformats.org/officeDocument/2006/relationships/hyperlink" Target="https://ggzy.hzctc.hangzhou.gov.cn/OpenBidRecord/Index?id=8D68F94C-958F-4A0E-B7D2-2062DB69567F&amp;tenderID=F54A1FA8-9A5D-4068-B88E-AA6E8D8A4A28&amp;ModuleID=486" TargetMode="External"/><Relationship Id="rId909" Type="http://schemas.openxmlformats.org/officeDocument/2006/relationships/hyperlink" Target="https://ggzy.hzctc.hangzhou.gov.cn/AfficheShow/Home?AfficheID=a7f2b3c1-f0dc-48f1-bbe8-c69588c2c60f&amp;IsInner=0&amp;IsHistory=0&amp;ModuleID=28" TargetMode="External"/><Relationship Id="rId908" Type="http://schemas.openxmlformats.org/officeDocument/2006/relationships/hyperlink" Target="https://ggzy.hzctc.hangzhou.gov.cn/AfficheShow/Home?AfficheID=381c7af6-a66e-49f9-8037-c4fa742f76c7&amp;IsInner=0&amp;IsHistory=0&amp;ModuleID=28" TargetMode="External"/><Relationship Id="rId907" Type="http://schemas.openxmlformats.org/officeDocument/2006/relationships/hyperlink" Target="https://ggzy.hzctc.hangzhou.gov.cn/AfficheShow/Home?AfficheID=45c4830e-57fc-4955-a4d0-42205f762145&amp;IsInner=0&amp;IsHistory=0&amp;ModuleID=28" TargetMode="External"/><Relationship Id="rId906" Type="http://schemas.openxmlformats.org/officeDocument/2006/relationships/hyperlink" Target="https://ggzy.hzctc.hangzhou.gov.cn/AfficheShow/Home?AfficheID=45fa51c9-47f1-43c4-a3c4-d53c2f79dccf&amp;IsInner=0&amp;IsHistory=0&amp;ModuleID=28" TargetMode="External"/><Relationship Id="rId905" Type="http://schemas.openxmlformats.org/officeDocument/2006/relationships/hyperlink" Target="https://ggzy.hzctc.hangzhou.gov.cn/AfficheShow/Home?AfficheID=4e899091-ca21-4e66-9a15-3ce3225d154e&amp;IsInner=0&amp;IsHistory=0&amp;ModuleID=28" TargetMode="External"/><Relationship Id="rId904" Type="http://schemas.openxmlformats.org/officeDocument/2006/relationships/hyperlink" Target="https://ggzy.hzctc.hangzhou.gov.cn/AfficheShow/Home?AfficheID=a7493015-7a0a-432c-9227-9f898577184a&amp;IsInner=0&amp;IsHistory=0&amp;ModuleID=28" TargetMode="External"/><Relationship Id="rId903" Type="http://schemas.openxmlformats.org/officeDocument/2006/relationships/hyperlink" Target="https://ggzy.hzctc.hangzhou.gov.cn/AfficheShow/Home?AfficheID=52aab039-ed31-49c3-b023-ea8d65777178&amp;IsInner=0&amp;IsHistory=0&amp;ModuleID=28" TargetMode="External"/><Relationship Id="rId902" Type="http://schemas.openxmlformats.org/officeDocument/2006/relationships/hyperlink" Target="https://ggzy.hzctc.hangzhou.gov.cn/AfficheShow/Home?AfficheID=319FA8EB-F470-4195-B3C4-6C01C474EAB5&amp;IsInner=0&amp;IsHistory=0&amp;ModuleID=28" TargetMode="External"/><Relationship Id="rId901" Type="http://schemas.openxmlformats.org/officeDocument/2006/relationships/hyperlink" Target="https://ggzy.hzctc.hangzhou.gov.cn/AfficheShow/Home?AfficheID=18303a97-efb7-4702-bb09-dd1e1dd1207e&amp;IsInner=0&amp;IsHistory=0&amp;ModuleID=28" TargetMode="External"/><Relationship Id="rId900" Type="http://schemas.openxmlformats.org/officeDocument/2006/relationships/hyperlink" Target="https://ggzy.hzctc.hangzhou.gov.cn/AfficheShow/Home?AfficheID=b3162ff9-f0d5-4a32-922a-a8da297b2586&amp;IsInner=0&amp;IsHistory=0&amp;ModuleID=28" TargetMode="External"/><Relationship Id="rId90" Type="http://schemas.openxmlformats.org/officeDocument/2006/relationships/hyperlink" Target="https://ggzy.hzctc.hangzhou.gov.cn/AfficheShow/Home?AfficheID=c2e49f97-66b3-458d-a029-78d399eddda0&amp;IsInner=0&amp;IsHistory=&amp;ModuleID=22" TargetMode="External"/><Relationship Id="rId9" Type="http://schemas.openxmlformats.org/officeDocument/2006/relationships/hyperlink" Target="https://ggzy.hzctc.hangzhou.gov.cn/OpenBidRecord/Index?id=8472878E-D19E-464D-8207-8CE143E7448A&amp;tenderID=3279E50A-43E0-48B9-82A0-27CEB9BFFBCD&amp;ModuleID=486" TargetMode="External"/><Relationship Id="rId899" Type="http://schemas.openxmlformats.org/officeDocument/2006/relationships/hyperlink" Target="https://ggzy.hzctc.hangzhou.gov.cn/AfficheShow/Home?AfficheID=3a5cf9ef-fc32-4e2c-ac30-72269be152b6&amp;IsInner=0&amp;IsHistory=0&amp;ModuleID=28" TargetMode="External"/><Relationship Id="rId898" Type="http://schemas.openxmlformats.org/officeDocument/2006/relationships/hyperlink" Target="https://ggzy.hzctc.hangzhou.gov.cn/AfficheShow/Home?AfficheID=6c8ba26e-659e-4434-a412-5d01b32a5334&amp;IsInner=0&amp;IsHistory=0&amp;ModuleID=28" TargetMode="External"/><Relationship Id="rId897" Type="http://schemas.openxmlformats.org/officeDocument/2006/relationships/hyperlink" Target="https://ggzy.hzctc.hangzhou.gov.cn/AfficheShow/Home?AfficheID=7b460dc5-3ea3-44e4-a97c-38a2efc609a4&amp;IsInner=0&amp;IsHistory=0&amp;ModuleID=28" TargetMode="External"/><Relationship Id="rId896" Type="http://schemas.openxmlformats.org/officeDocument/2006/relationships/hyperlink" Target="https://ggzy.hzctc.hangzhou.gov.cn/AfficheShow/Home?AfficheID=0affc4bf-bab4-4bad-859b-d39ef85a6a6f&amp;IsInner=0&amp;IsHistory=0&amp;ModuleID=28" TargetMode="External"/><Relationship Id="rId895" Type="http://schemas.openxmlformats.org/officeDocument/2006/relationships/hyperlink" Target="https://ggzy.hzctc.hangzhou.gov.cn/AfficheShow/Home?AfficheID=6e73b76f-0b0d-4763-bcbc-f5b4cfd8b8b7&amp;IsInner=0&amp;IsHistory=0&amp;ModuleID=28" TargetMode="External"/><Relationship Id="rId894" Type="http://schemas.openxmlformats.org/officeDocument/2006/relationships/hyperlink" Target="https://ggzy.hzctc.hangzhou.gov.cn/AfficheShow/Home?AfficheID=add90323-1eac-415e-a994-3f51b1c58b47&amp;IsInner=0&amp;IsHistory=0&amp;ModuleID=28" TargetMode="External"/><Relationship Id="rId893" Type="http://schemas.openxmlformats.org/officeDocument/2006/relationships/hyperlink" Target="https://ggzy.hzctc.hangzhou.gov.cn/AfficheShow/Home?AfficheID=6b01c2b6-eafb-4f0f-94b3-9edc1a6b66e4&amp;IsInner=0&amp;IsHistory=0&amp;ModuleID=28" TargetMode="External"/><Relationship Id="rId892" Type="http://schemas.openxmlformats.org/officeDocument/2006/relationships/hyperlink" Target="https://ggzy.hzctc.hangzhou.gov.cn/AfficheShow/Home?AfficheID=4f470c7e-0075-41c1-b75b-ecc92d61f0bb&amp;IsInner=0&amp;IsHistory=0&amp;ModuleID=28" TargetMode="External"/><Relationship Id="rId891" Type="http://schemas.openxmlformats.org/officeDocument/2006/relationships/hyperlink" Target="https://ggzy.hzctc.hangzhou.gov.cn/AfficheShow/Home?AfficheID=e82dc025-f1ba-407c-b0b6-25693344767c&amp;IsInner=0&amp;IsHistory=0&amp;ModuleID=28" TargetMode="External"/><Relationship Id="rId890" Type="http://schemas.openxmlformats.org/officeDocument/2006/relationships/hyperlink" Target="https://ggzy.hzctc.hangzhou.gov.cn/AfficheShow/Home?AfficheID=5B91FFDD-E423-4433-9BE8-877413DE75BE&amp;IsInner=0&amp;IsHistory=0&amp;ModuleID=28" TargetMode="External"/><Relationship Id="rId89" Type="http://schemas.openxmlformats.org/officeDocument/2006/relationships/hyperlink" Target="https://ggzy.hzctc.hangzhou.gov.cn/OpenBidRecord/Index?id=79FD5DAC-090F-49B7-8288-2EB25BA72DDD&amp;tenderID=A4DED6DE-B105-4AD6-8589-C40DC3919848&amp;ModuleID=486" TargetMode="External"/><Relationship Id="rId889" Type="http://schemas.openxmlformats.org/officeDocument/2006/relationships/hyperlink" Target="https://ggzy.hzctc.hangzhou.gov.cn/AfficheShow/Home?AfficheID=5f64b42c-f8f5-4c1a-9376-8c8e0be43aa0&amp;IsInner=0&amp;IsHistory=0&amp;ModuleID=28" TargetMode="External"/><Relationship Id="rId888" Type="http://schemas.openxmlformats.org/officeDocument/2006/relationships/hyperlink" Target="https://ggzy.hzctc.hangzhou.gov.cn/AfficheShow/Home?AfficheID=bdad7b43-5ee8-472c-be9a-d05fe1398818&amp;IsInner=0&amp;IsHistory=0&amp;ModuleID=28" TargetMode="External"/><Relationship Id="rId887" Type="http://schemas.openxmlformats.org/officeDocument/2006/relationships/hyperlink" Target="https://ggzy.hzctc.hangzhou.gov.cn/AfficheShow/Home?AfficheID=9a9725ad-33ce-4b54-9c65-9e40b679b3f4&amp;IsInner=0&amp;IsHistory=0&amp;ModuleID=28" TargetMode="External"/><Relationship Id="rId886" Type="http://schemas.openxmlformats.org/officeDocument/2006/relationships/hyperlink" Target="https://ggzy.hzctc.hangzhou.gov.cn/AfficheShow/Home?AfficheID=a5504ae1-bd2c-4047-8dde-a66109f50ff4&amp;IsInner=0&amp;IsHistory=0&amp;ModuleID=28" TargetMode="External"/><Relationship Id="rId885" Type="http://schemas.openxmlformats.org/officeDocument/2006/relationships/hyperlink" Target="https://ggzy.hzctc.hangzhou.gov.cn/AfficheShow/Home?AfficheID=5bbd7e78-8563-44e1-9ccb-60c1c7aee700&amp;IsInner=0&amp;IsHistory=0&amp;ModuleID=28" TargetMode="External"/><Relationship Id="rId884" Type="http://schemas.openxmlformats.org/officeDocument/2006/relationships/hyperlink" Target="https://ggzy.hzctc.hangzhou.gov.cn/AfficheShow/Home?AfficheID=a6bf89dc-da8b-46ea-946f-cff2d2cfa43d&amp;IsInner=0&amp;IsHistory=0&amp;ModuleID=28" TargetMode="External"/><Relationship Id="rId883" Type="http://schemas.openxmlformats.org/officeDocument/2006/relationships/hyperlink" Target="https://ggzy.hzctc.hangzhou.gov.cn/AfficheShow/Home?AfficheID=50f9d6f7-0858-41d4-914a-66761f89c0a0&amp;IsInner=0&amp;IsHistory=0&amp;ModuleID=28" TargetMode="External"/><Relationship Id="rId882" Type="http://schemas.openxmlformats.org/officeDocument/2006/relationships/hyperlink" Target="https://ggzy.hzctc.hangzhou.gov.cn/AfficheShow/Home?AfficheID=f9c00175-15fb-4a7d-bcc6-f1b611736ed9&amp;IsInner=0&amp;IsHistory=0&amp;ModuleID=28" TargetMode="External"/><Relationship Id="rId881" Type="http://schemas.openxmlformats.org/officeDocument/2006/relationships/hyperlink" Target="https://ggzy.hzctc.hangzhou.gov.cn/AfficheShow/Home?AfficheID=701b2c80-2e7d-42f5-abe4-53a1b211c8e3&amp;IsInner=0&amp;IsHistory=0&amp;ModuleID=28" TargetMode="External"/><Relationship Id="rId880" Type="http://schemas.openxmlformats.org/officeDocument/2006/relationships/hyperlink" Target="https://ggzy.hzctc.hangzhou.gov.cn/AfficheShow/Home?AfficheID=ac25b082-7869-418e-ae46-ded1b16215fb&amp;IsInner=0&amp;IsHistory=0&amp;ModuleID=28" TargetMode="External"/><Relationship Id="rId88" Type="http://schemas.openxmlformats.org/officeDocument/2006/relationships/hyperlink" Target="https://ggzy.hzctc.hangzhou.gov.cn/AfficheShow/Home?AfficheID=8845cd45-f9a3-474f-9e3d-895c16c4f350&amp;IsInner=0&amp;IsHistory=&amp;ModuleID=22" TargetMode="External"/><Relationship Id="rId879" Type="http://schemas.openxmlformats.org/officeDocument/2006/relationships/hyperlink" Target="https://ggzy.hzctc.hangzhou.gov.cn/AfficheShow/Home?AfficheID=acbbae7c-f2ef-4aa6-b282-a57ff15d041e&amp;IsInner=0&amp;IsHistory=0&amp;ModuleID=28" TargetMode="External"/><Relationship Id="rId878" Type="http://schemas.openxmlformats.org/officeDocument/2006/relationships/hyperlink" Target="https://ggzy.hzctc.hangzhou.gov.cn/AfficheShow/Home?AfficheID=11c0dbed-e4c5-42d8-a9ca-8ea2c5b27103&amp;IsInner=0&amp;IsHistory=0&amp;ModuleID=28" TargetMode="External"/><Relationship Id="rId877" Type="http://schemas.openxmlformats.org/officeDocument/2006/relationships/hyperlink" Target="https://ggzy.hzctc.hangzhou.gov.cn/AfficheShow/Home?AfficheID=edc3f5f4-3d32-4930-abdc-9f45b8ddc9fe&amp;IsInner=0&amp;IsHistory=0&amp;ModuleID=28" TargetMode="External"/><Relationship Id="rId876" Type="http://schemas.openxmlformats.org/officeDocument/2006/relationships/hyperlink" Target="https://ggzy.hzctc.hangzhou.gov.cn/AfficheShow/Home?AfficheID=80381f5d-c2f1-46cb-b1be-0b96d2413cd5&amp;IsInner=0&amp;IsHistory=0&amp;ModuleID=28" TargetMode="External"/><Relationship Id="rId875" Type="http://schemas.openxmlformats.org/officeDocument/2006/relationships/hyperlink" Target="https://ggzy.hzctc.hangzhou.gov.cn/AfficheShow/Home?AfficheID=12c171a9-8550-4e26-ab68-7b04e0d11c8e&amp;IsInner=0&amp;IsHistory=0&amp;ModuleID=28" TargetMode="External"/><Relationship Id="rId874" Type="http://schemas.openxmlformats.org/officeDocument/2006/relationships/hyperlink" Target="https://ggzy.hzctc.hangzhou.gov.cn/AfficheShow/Home?AfficheID=481c1716-817b-49ab-8bbc-c85d020061c6&amp;IsInner=0&amp;IsHistory=0&amp;ModuleID=28" TargetMode="External"/><Relationship Id="rId873" Type="http://schemas.openxmlformats.org/officeDocument/2006/relationships/hyperlink" Target="https://ggzy.hzctc.hangzhou.gov.cn/AfficheShow/Home?AfficheID=19b300d9-e50d-410e-9862-870f25a6d753&amp;IsInner=0&amp;IsHistory=0&amp;ModuleID=28" TargetMode="External"/><Relationship Id="rId872" Type="http://schemas.openxmlformats.org/officeDocument/2006/relationships/hyperlink" Target="https://ggzy.hzctc.hangzhou.gov.cn/AfficheShow/Home?AfficheID=CA18C369-5F04-4E84-A309-28E20310B535&amp;IsInner=0&amp;IsHistory=0&amp;ModuleID=28" TargetMode="External"/><Relationship Id="rId871" Type="http://schemas.openxmlformats.org/officeDocument/2006/relationships/hyperlink" Target="https://ggzy.hzctc.hangzhou.gov.cn/AfficheShow/Home?AfficheID=9abcee9c-a680-479f-b3ff-5d013643b45f&amp;IsInner=0&amp;IsHistory=0&amp;ModuleID=28" TargetMode="External"/><Relationship Id="rId870" Type="http://schemas.openxmlformats.org/officeDocument/2006/relationships/hyperlink" Target="https://ggzy.hzctc.hangzhou.gov.cn/AfficheShow/Home?AfficheID=21ceea61-e283-41f6-bea2-fc6d5eaf4299&amp;IsInner=0&amp;IsHistory=0&amp;ModuleID=28" TargetMode="External"/><Relationship Id="rId87" Type="http://schemas.openxmlformats.org/officeDocument/2006/relationships/hyperlink" Target="https://ggzy.hzctc.hangzhou.gov.cn/OpenBidRecord/Index?id=8B2AB794-A083-4735-BCC2-CC2000C6CFB4&amp;tenderID=08FCFAB7-ED92-4164-8170-3970040D0A64&amp;ModuleID=486" TargetMode="External"/><Relationship Id="rId869" Type="http://schemas.openxmlformats.org/officeDocument/2006/relationships/hyperlink" Target="https://ggzy.hzctc.hangzhou.gov.cn/AfficheShow/Home?AfficheID=e8f41511-4df0-4a36-8975-71119def7e73&amp;IsInner=0&amp;IsHistory=0&amp;ModuleID=28" TargetMode="External"/><Relationship Id="rId868" Type="http://schemas.openxmlformats.org/officeDocument/2006/relationships/hyperlink" Target="https://ggzy.hzctc.hangzhou.gov.cn/AfficheShow/Home?AfficheID=453e5e2d-5ba0-445a-9878-62ecd956d6a5&amp;IsInner=0&amp;IsHistory=0&amp;ModuleID=28" TargetMode="External"/><Relationship Id="rId867" Type="http://schemas.openxmlformats.org/officeDocument/2006/relationships/hyperlink" Target="https://ggzy.hzctc.hangzhou.gov.cn/AfficheShow/Home?AfficheID=a996a748-c647-4aa7-8059-9b8fdadfbbd2&amp;IsInner=0&amp;IsHistory=0&amp;ModuleID=28" TargetMode="External"/><Relationship Id="rId866" Type="http://schemas.openxmlformats.org/officeDocument/2006/relationships/hyperlink" Target="https://ggzy.hzctc.hangzhou.gov.cn/AfficheShow/Home?AfficheID=cf2a3558-fdfe-4bab-8ec7-d77c8121d9f6&amp;IsInner=0&amp;IsHistory=0&amp;ModuleID=28" TargetMode="External"/><Relationship Id="rId865" Type="http://schemas.openxmlformats.org/officeDocument/2006/relationships/hyperlink" Target="https://ggzy.hzctc.hangzhou.gov.cn/AfficheShow/Home?AfficheID=65e19c96-a38d-4bd4-a82e-e4c17c57d807&amp;IsInner=0&amp;IsHistory=0&amp;ModuleID=28" TargetMode="External"/><Relationship Id="rId864" Type="http://schemas.openxmlformats.org/officeDocument/2006/relationships/hyperlink" Target="https://ggzy.hzctc.hangzhou.gov.cn/AfficheShow/Home?AfficheID=726018f9-ebfa-4d55-bee2-298564f64fdf&amp;IsInner=0&amp;IsHistory=0&amp;ModuleID=28" TargetMode="External"/><Relationship Id="rId863" Type="http://schemas.openxmlformats.org/officeDocument/2006/relationships/hyperlink" Target="https://ggzy.hzctc.hangzhou.gov.cn/AfficheShow/Home?AfficheID=f813892d-f403-4f6e-9a25-817f68c767ee&amp;IsInner=0&amp;IsHistory=0&amp;ModuleID=28" TargetMode="External"/><Relationship Id="rId862" Type="http://schemas.openxmlformats.org/officeDocument/2006/relationships/hyperlink" Target="https://ggzy.hzctc.hangzhou.gov.cn/AfficheShow/Home?AfficheID=fd15df3c-0cab-4aa5-849f-75abd0ef2767&amp;IsInner=0&amp;IsHistory=0&amp;ModuleID=28" TargetMode="External"/><Relationship Id="rId861" Type="http://schemas.openxmlformats.org/officeDocument/2006/relationships/hyperlink" Target="https://ggzy.hzctc.hangzhou.gov.cn/AfficheShow/Home?AfficheID=8b6251bd-eff5-4780-85ba-6cd57acd0b5d&amp;IsInner=0&amp;IsHistory=0&amp;ModuleID=28" TargetMode="External"/><Relationship Id="rId860" Type="http://schemas.openxmlformats.org/officeDocument/2006/relationships/hyperlink" Target="https://ggzy.hzctc.hangzhou.gov.cn/AfficheShow/Home?AfficheID=1e51355b-3185-4cb1-aaa4-38973ccbf68a&amp;IsInner=0&amp;IsHistory=0&amp;ModuleID=28" TargetMode="External"/><Relationship Id="rId86" Type="http://schemas.openxmlformats.org/officeDocument/2006/relationships/hyperlink" Target="https://ggzy.hzctc.hangzhou.gov.cn/AfficheShow/Home?AfficheID=9ca0320b-1299-4b1d-997e-c56eaad2bc07&amp;IsInner=0&amp;IsHistory=&amp;ModuleID=22" TargetMode="External"/><Relationship Id="rId859" Type="http://schemas.openxmlformats.org/officeDocument/2006/relationships/hyperlink" Target="https://ggzy.hzctc.hangzhou.gov.cn/AfficheShow/Home?AfficheID=5c27915e-bc7a-4af0-a720-c6718752785d&amp;IsInner=0&amp;IsHistory=0&amp;ModuleID=28" TargetMode="External"/><Relationship Id="rId858" Type="http://schemas.openxmlformats.org/officeDocument/2006/relationships/hyperlink" Target="https://ggzy.hzctc.hangzhou.gov.cn/AfficheShow/Home?AfficheID=4c8546ca-23d7-4da6-b53a-1f2105c8d260&amp;IsInner=0&amp;IsHistory=0&amp;ModuleID=28" TargetMode="External"/><Relationship Id="rId857" Type="http://schemas.openxmlformats.org/officeDocument/2006/relationships/hyperlink" Target="https://ggzy.hzctc.hangzhou.gov.cn/AfficheShow/Home?AfficheID=d615d3af-3401-4cef-a589-bd63f1ab8b78&amp;IsInner=0&amp;IsHistory=0&amp;ModuleID=28" TargetMode="External"/><Relationship Id="rId856" Type="http://schemas.openxmlformats.org/officeDocument/2006/relationships/hyperlink" Target="https://ggzy.hzctc.hangzhou.gov.cn/AfficheShow/Home?AfficheID=39d2c0be-2a89-4f9e-95ae-b8471b1d5136&amp;IsInner=0&amp;IsHistory=0&amp;ModuleID=28" TargetMode="External"/><Relationship Id="rId855" Type="http://schemas.openxmlformats.org/officeDocument/2006/relationships/hyperlink" Target="https://ggzy.hzctc.hangzhou.gov.cn/AfficheShow/Home?AfficheID=9182eec0-7cf1-4c02-83c6-88017fda85ad&amp;IsInner=0&amp;IsHistory=0&amp;ModuleID=28" TargetMode="External"/><Relationship Id="rId854" Type="http://schemas.openxmlformats.org/officeDocument/2006/relationships/hyperlink" Target="https://ggzy.hzctc.hangzhou.gov.cn/AfficheShow/Home?AfficheID=ea977013-7b36-42fa-afea-fe46b216cf34&amp;IsInner=0&amp;IsHistory=0&amp;ModuleID=28" TargetMode="External"/><Relationship Id="rId853" Type="http://schemas.openxmlformats.org/officeDocument/2006/relationships/hyperlink" Target="https://ggzy.hzctc.hangzhou.gov.cn/AfficheShow/Home?AfficheID=4cf668e3-5966-427f-b5f6-8ccbd4534d8d&amp;IsInner=0&amp;IsHistory=0&amp;ModuleID=28" TargetMode="External"/><Relationship Id="rId852" Type="http://schemas.openxmlformats.org/officeDocument/2006/relationships/hyperlink" Target="https://ggzy.hzctc.hangzhou.gov.cn/AfficheShow/Home?AfficheID=60f06dfc-7d60-4218-88b5-2bca4111b5ad&amp;IsInner=0&amp;IsHistory=0&amp;ModuleID=28" TargetMode="External"/><Relationship Id="rId851" Type="http://schemas.openxmlformats.org/officeDocument/2006/relationships/hyperlink" Target="https://ggzy.hzctc.hangzhou.gov.cn/AfficheShow/Home?AfficheID=c02d33ec-2f90-4376-a1eb-eb25cb17c69d&amp;IsInner=0&amp;IsHistory=0&amp;ModuleID=28" TargetMode="External"/><Relationship Id="rId850" Type="http://schemas.openxmlformats.org/officeDocument/2006/relationships/hyperlink" Target="https://ggzy.hzctc.hangzhou.gov.cn/AfficheShow/Home?AfficheID=527dea99-2f19-42be-a687-ab4373aa4c31&amp;IsInner=0&amp;IsHistory=0&amp;ModuleID=28" TargetMode="External"/><Relationship Id="rId85" Type="http://schemas.openxmlformats.org/officeDocument/2006/relationships/hyperlink" Target="https://ggzy.hzctc.hangzhou.gov.cn/OpenBidRecord/Index?id=83D043BC-F819-4BD6-B0E3-AEECC44C7CB1&amp;tenderID=0A05427D-37F0-4438-9453-8EEB796B8F3B&amp;ModuleID=486" TargetMode="External"/><Relationship Id="rId849" Type="http://schemas.openxmlformats.org/officeDocument/2006/relationships/hyperlink" Target="https://ggzy.hzctc.hangzhou.gov.cn/AfficheShow/Home?AfficheID=e0ab0996-5255-4e81-84af-72616315b498&amp;IsInner=0&amp;IsHistory=0&amp;ModuleID=28" TargetMode="External"/><Relationship Id="rId848" Type="http://schemas.openxmlformats.org/officeDocument/2006/relationships/hyperlink" Target="https://ggzy.hzctc.hangzhou.gov.cn/AfficheShow/Home?AfficheID=7c3c88d8-82e0-4190-b263-aa093b5594fe&amp;IsInner=0&amp;IsHistory=0&amp;ModuleID=28" TargetMode="External"/><Relationship Id="rId847" Type="http://schemas.openxmlformats.org/officeDocument/2006/relationships/hyperlink" Target="https://ggzy.hzctc.hangzhou.gov.cn/AfficheShow/Home?AfficheID=aa731e0b-1db8-4253-b990-3ef3e283d924&amp;IsInner=0&amp;IsHistory=0&amp;ModuleID=28" TargetMode="External"/><Relationship Id="rId846" Type="http://schemas.openxmlformats.org/officeDocument/2006/relationships/hyperlink" Target="https://ggzy.hzctc.hangzhou.gov.cn/AfficheShow/Home?AfficheID=2319c7eb-5823-4b1a-8ef7-a8d78e0bdd1c&amp;IsInner=0&amp;IsHistory=0&amp;ModuleID=28" TargetMode="External"/><Relationship Id="rId845" Type="http://schemas.openxmlformats.org/officeDocument/2006/relationships/hyperlink" Target="https://ggzy.hzctc.hangzhou.gov.cn/AfficheShow/Home?AfficheID=30322d1f-cd0f-4c64-a3a9-8874dd057fac&amp;IsInner=0&amp;IsHistory=0&amp;ModuleID=28" TargetMode="External"/><Relationship Id="rId844" Type="http://schemas.openxmlformats.org/officeDocument/2006/relationships/hyperlink" Target="https://ggzy.hzctc.hangzhou.gov.cn/AfficheShow/Home?AfficheID=54eef780-5b92-49ce-bab4-7ff669d50908&amp;IsInner=0&amp;IsHistory=0&amp;ModuleID=28" TargetMode="External"/><Relationship Id="rId843" Type="http://schemas.openxmlformats.org/officeDocument/2006/relationships/hyperlink" Target="https://ggzy.hzctc.hangzhou.gov.cn/AfficheShow/Home?AfficheID=027e7080-9933-42cb-a8c7-1f295aed0089&amp;IsInner=0&amp;IsHistory=0&amp;ModuleID=28" TargetMode="External"/><Relationship Id="rId842" Type="http://schemas.openxmlformats.org/officeDocument/2006/relationships/hyperlink" Target="https://ggzy.hzctc.hangzhou.gov.cn/AfficheShow/Home?AfficheID=8433ae05-e8e0-4afe-b8f0-ae21fc4d8fcd&amp;IsInner=0&amp;IsHistory=0&amp;ModuleID=28" TargetMode="External"/><Relationship Id="rId841" Type="http://schemas.openxmlformats.org/officeDocument/2006/relationships/hyperlink" Target="https://ggzy.hzctc.hangzhou.gov.cn/AfficheShow/Home?AfficheID=4e0344b6-7cae-42b3-afb6-40eb77b46b70&amp;IsInner=0&amp;IsHistory=0&amp;ModuleID=28" TargetMode="External"/><Relationship Id="rId840" Type="http://schemas.openxmlformats.org/officeDocument/2006/relationships/hyperlink" Target="https://ggzy.hzctc.hangzhou.gov.cn/AfficheShow/Home?AfficheID=43de0610-fd00-464b-a120-68ca95486369&amp;IsInner=0&amp;IsHistory=0&amp;ModuleID=28" TargetMode="External"/><Relationship Id="rId84" Type="http://schemas.openxmlformats.org/officeDocument/2006/relationships/hyperlink" Target="https://ggzy.hzctc.hangzhou.gov.cn/AfficheShow/Home?AfficheID=4313d004-687d-4356-be18-a3fdae07e1b5&amp;IsInner=0&amp;IsHistory=&amp;ModuleID=22" TargetMode="External"/><Relationship Id="rId839" Type="http://schemas.openxmlformats.org/officeDocument/2006/relationships/hyperlink" Target="https://ggzy.hzctc.hangzhou.gov.cn/AfficheShow/Home?AfficheID=d38103da-ed14-4061-9553-6681bce2410b&amp;IsInner=0&amp;IsHistory=0&amp;ModuleID=28" TargetMode="External"/><Relationship Id="rId838" Type="http://schemas.openxmlformats.org/officeDocument/2006/relationships/hyperlink" Target="https://ggzy.hzctc.hangzhou.gov.cn/AfficheShow/Home?AfficheID=8ff4b4c1-b561-44f9-93cc-da20f9e69d0d&amp;IsInner=0&amp;IsHistory=0&amp;ModuleID=28" TargetMode="External"/><Relationship Id="rId837" Type="http://schemas.openxmlformats.org/officeDocument/2006/relationships/hyperlink" Target="https://ggzy.hzctc.hangzhou.gov.cn/AfficheShow/Home?AfficheID=53e60a02-7558-405d-accb-af3e435c0776&amp;IsInner=0&amp;IsHistory=0&amp;ModuleID=28" TargetMode="External"/><Relationship Id="rId836" Type="http://schemas.openxmlformats.org/officeDocument/2006/relationships/hyperlink" Target="https://ggzy.hzctc.hangzhou.gov.cn/AfficheShow/Home?AfficheID=b8c9bfdd-8d71-43bd-a51a-fd439ace2fe3&amp;IsInner=0&amp;IsHistory=0&amp;ModuleID=28" TargetMode="External"/><Relationship Id="rId835" Type="http://schemas.openxmlformats.org/officeDocument/2006/relationships/hyperlink" Target="https://ggzy.hzctc.hangzhou.gov.cn/AfficheShow/Home?AfficheID=68ffc0c1-64f0-4c6b-8841-6f3595d3968e&amp;IsInner=0&amp;IsHistory=0&amp;ModuleID=28" TargetMode="External"/><Relationship Id="rId834" Type="http://schemas.openxmlformats.org/officeDocument/2006/relationships/hyperlink" Target="https://ggzy.hzctc.hangzhou.gov.cn/AfficheShow/Home?AfficheID=3ff92a43-73f2-4a43-aee6-a08e178e6bbc&amp;IsInner=0&amp;IsHistory=0&amp;ModuleID=28" TargetMode="External"/><Relationship Id="rId833" Type="http://schemas.openxmlformats.org/officeDocument/2006/relationships/hyperlink" Target="https://ggzy.hzctc.hangzhou.gov.cn/AfficheShow/Home?AfficheID=25728a0e-29de-4cd0-959b-629746466355&amp;IsInner=0&amp;IsHistory=0&amp;ModuleID=28" TargetMode="External"/><Relationship Id="rId832" Type="http://schemas.openxmlformats.org/officeDocument/2006/relationships/hyperlink" Target="https://ggzy.hzctc.hangzhou.gov.cn/AfficheShow/Home?AfficheID=3e3fea05-d8c5-4e24-8750-abe3f0253015&amp;IsInner=0&amp;IsHistory=0&amp;ModuleID=28" TargetMode="External"/><Relationship Id="rId831" Type="http://schemas.openxmlformats.org/officeDocument/2006/relationships/hyperlink" Target="https://ggzy.hzctc.hangzhou.gov.cn/AfficheShow/Home?AfficheID=29f6d340-8b4e-4445-9d45-835569099710&amp;IsInner=0&amp;IsHistory=0&amp;ModuleID=28" TargetMode="External"/><Relationship Id="rId830" Type="http://schemas.openxmlformats.org/officeDocument/2006/relationships/hyperlink" Target="https://ggzy.hzctc.hangzhou.gov.cn/AfficheShow/Home?AfficheID=623e6bb6-b72d-4f6e-bf02-a0975ec42a7f&amp;IsInner=0&amp;IsHistory=0&amp;ModuleID=28" TargetMode="External"/><Relationship Id="rId83" Type="http://schemas.openxmlformats.org/officeDocument/2006/relationships/hyperlink" Target="https://ggzy.hzctc.hangzhou.gov.cn/OpenBidRecord/Index?id=D46A75BC-E896-49C0-9964-6A0ED602B4B9&amp;tenderID=4A8C5C16-F6C0-4BCB-810E-BFE3DFBFCF61&amp;ModuleID=486" TargetMode="External"/><Relationship Id="rId829" Type="http://schemas.openxmlformats.org/officeDocument/2006/relationships/hyperlink" Target="https://ggzy.hzctc.hangzhou.gov.cn/AfficheShow/Home?AfficheID=cf93cbb9-9672-450b-a08c-8bdbb90ef357&amp;IsInner=0&amp;IsHistory=0&amp;ModuleID=28" TargetMode="External"/><Relationship Id="rId828" Type="http://schemas.openxmlformats.org/officeDocument/2006/relationships/hyperlink" Target="https://ggzy.hzctc.hangzhou.gov.cn/AfficheShow/Home?AfficheID=6d4b4559-1c04-49ee-a911-bb6388b7417d&amp;IsInner=0&amp;IsHistory=0&amp;ModuleID=28" TargetMode="External"/><Relationship Id="rId827" Type="http://schemas.openxmlformats.org/officeDocument/2006/relationships/hyperlink" Target="https://ggzy.hzctc.hangzhou.gov.cn/AfficheShow/Home?AfficheID=f13222a4-57f9-4a23-9496-7902a3ec8225&amp;IsInner=0&amp;IsHistory=0&amp;ModuleID=28" TargetMode="External"/><Relationship Id="rId826" Type="http://schemas.openxmlformats.org/officeDocument/2006/relationships/hyperlink" Target="https://ggzy.hzctc.hangzhou.gov.cn/AfficheShow/Home?AfficheID=c4b5224b-2564-4e4b-b0bb-91c2b992f77b&amp;IsInner=0&amp;IsHistory=0&amp;ModuleID=28" TargetMode="External"/><Relationship Id="rId825" Type="http://schemas.openxmlformats.org/officeDocument/2006/relationships/hyperlink" Target="https://ggzy.hzctc.hangzhou.gov.cn/AfficheShow/Home?AfficheID=bf90ba0d-4c9f-4a8f-a838-e3ece72ae356&amp;IsInner=0&amp;IsHistory=0&amp;ModuleID=28" TargetMode="External"/><Relationship Id="rId824" Type="http://schemas.openxmlformats.org/officeDocument/2006/relationships/hyperlink" Target="https://ggzy.hzctc.hangzhou.gov.cn/AfficheShow/Home?AfficheID=60ba28eb-be85-474f-bdf9-a1b8568e767c&amp;IsInner=0&amp;IsHistory=0&amp;ModuleID=28" TargetMode="External"/><Relationship Id="rId823" Type="http://schemas.openxmlformats.org/officeDocument/2006/relationships/hyperlink" Target="https://ggzy.hzctc.hangzhou.gov.cn/AfficheShow/Home?AfficheID=a034d6e7-7ccf-4bae-be04-b9d0976f1689&amp;IsInner=0&amp;IsHistory=0&amp;ModuleID=28" TargetMode="External"/><Relationship Id="rId822" Type="http://schemas.openxmlformats.org/officeDocument/2006/relationships/hyperlink" Target="https://ggzy.hzctc.hangzhou.gov.cn/AfficheShow/Home?AfficheID=b5f47d69-6d95-4db8-b73d-9e6cb16208ac&amp;IsInner=0&amp;IsHistory=0&amp;ModuleID=28" TargetMode="External"/><Relationship Id="rId821" Type="http://schemas.openxmlformats.org/officeDocument/2006/relationships/hyperlink" Target="https://ggzy.hzctc.hangzhou.gov.cn/AfficheShow/Home?AfficheID=3d16a4aa-8e59-4fee-a772-b2a350f98027&amp;IsInner=0&amp;IsHistory=0&amp;ModuleID=28" TargetMode="External"/><Relationship Id="rId820" Type="http://schemas.openxmlformats.org/officeDocument/2006/relationships/hyperlink" Target="https://ggzy.hzctc.hangzhou.gov.cn/AfficheShow/Home?AfficheID=0aa1d056-7711-4b80-a3b9-6ad6c8cdb7b9&amp;IsInner=0&amp;IsHistory=0&amp;ModuleID=28" TargetMode="External"/><Relationship Id="rId82" Type="http://schemas.openxmlformats.org/officeDocument/2006/relationships/hyperlink" Target="https://ggzy.hzctc.hangzhou.gov.cn/AfficheShow/Home?AfficheID=c10a6d47-70e3-4b2a-b70b-01ba778d5d7b&amp;IsInner=0&amp;IsHistory=&amp;ModuleID=22" TargetMode="External"/><Relationship Id="rId819" Type="http://schemas.openxmlformats.org/officeDocument/2006/relationships/hyperlink" Target="https://ggzy.hzctc.hangzhou.gov.cn/AfficheShow/Home?AfficheID=5dd74326-37fd-4662-b955-c34933d4b0de&amp;IsInner=0&amp;IsHistory=0&amp;ModuleID=28" TargetMode="External"/><Relationship Id="rId818" Type="http://schemas.openxmlformats.org/officeDocument/2006/relationships/hyperlink" Target="https://ggzy.hzctc.hangzhou.gov.cn/AfficheShow/Home?AfficheID=8607cbc0-b720-4fdc-bf6f-07684df59eff&amp;IsInner=0&amp;IsHistory=0&amp;ModuleID=28" TargetMode="External"/><Relationship Id="rId817" Type="http://schemas.openxmlformats.org/officeDocument/2006/relationships/hyperlink" Target="https://ggzy.hzctc.hangzhou.gov.cn/AfficheShow/Home?AfficheID=cf1c6f8f-be40-44c4-8620-0d16b599b657&amp;IsInner=0&amp;IsHistory=0&amp;ModuleID=28" TargetMode="External"/><Relationship Id="rId816" Type="http://schemas.openxmlformats.org/officeDocument/2006/relationships/hyperlink" Target="https://ggzy.hzctc.hangzhou.gov.cn/AfficheShow/Home?AfficheID=120465f5-d386-49d8-8962-1ce2599f91f9&amp;IsInner=0&amp;IsHistory=0&amp;ModuleID=28" TargetMode="External"/><Relationship Id="rId815" Type="http://schemas.openxmlformats.org/officeDocument/2006/relationships/hyperlink" Target="https://ggzy.hzctc.hangzhou.gov.cn/AfficheShow/Home?AfficheID=c889cbb5-21fb-4c5f-9aa0-8d14cefb78fc&amp;IsInner=0&amp;IsHistory=0&amp;ModuleID=28" TargetMode="External"/><Relationship Id="rId814" Type="http://schemas.openxmlformats.org/officeDocument/2006/relationships/hyperlink" Target="https://ggzy.hzctc.hangzhou.gov.cn/AfficheShow/Home?AfficheID=85a49f50-9aaf-47f1-87f7-d0eea0c82b83&amp;IsInner=0&amp;IsHistory=0&amp;ModuleID=28" TargetMode="External"/><Relationship Id="rId813" Type="http://schemas.openxmlformats.org/officeDocument/2006/relationships/hyperlink" Target="https://ggzy.hzctc.hangzhou.gov.cn/AfficheShow/Home?AfficheID=44FF332D-AACD-481B-AB8B-60966E5D7B3D&amp;IsInner=0&amp;IsHistory=0&amp;ModuleID=28" TargetMode="External"/><Relationship Id="rId812" Type="http://schemas.openxmlformats.org/officeDocument/2006/relationships/hyperlink" Target="https://ggzy.hzctc.hangzhou.gov.cn/AfficheShow/Home?AfficheID=dcde9c7a-2c84-4174-8939-47ee401cc937&amp;IsInner=0&amp;IsHistory=0&amp;ModuleID=28" TargetMode="External"/><Relationship Id="rId811" Type="http://schemas.openxmlformats.org/officeDocument/2006/relationships/hyperlink" Target="https://ggzy.hzctc.hangzhou.gov.cn/AfficheShow/Home?AfficheID=8d577333-b593-4922-8e98-824c13460f6c&amp;IsInner=0&amp;IsHistory=0&amp;ModuleID=28" TargetMode="External"/><Relationship Id="rId810" Type="http://schemas.openxmlformats.org/officeDocument/2006/relationships/hyperlink" Target="https://ggzy.hzctc.hangzhou.gov.cn/AfficheShow/Home?AfficheID=904add34-6896-4bfc-93f9-f23cd8e2240e&amp;IsInner=0&amp;IsHistory=0&amp;ModuleID=28" TargetMode="External"/><Relationship Id="rId81" Type="http://schemas.openxmlformats.org/officeDocument/2006/relationships/hyperlink" Target="https://ggzy.hzctc.hangzhou.gov.cn/OpenBidRecord/Index?id=18C10EF4-7FC4-4D1B-9779-4B442C899F6D&amp;tenderID=7098FCAD-D659-425E-BBA9-C086973341C0&amp;ModuleID=486" TargetMode="External"/><Relationship Id="rId809" Type="http://schemas.openxmlformats.org/officeDocument/2006/relationships/hyperlink" Target="https://ggzy.hzctc.hangzhou.gov.cn/AfficheShow/Home?AfficheID=80587e4d-7462-40cf-8d74-4d6f20028be9&amp;IsInner=0&amp;IsHistory=0&amp;ModuleID=28" TargetMode="External"/><Relationship Id="rId808" Type="http://schemas.openxmlformats.org/officeDocument/2006/relationships/hyperlink" Target="https://ggzy.hzctc.hangzhou.gov.cn/AfficheShow/Home?AfficheID=d078bc7e-3a4d-44f4-8ae8-3b0a830dd0ab&amp;IsInner=0&amp;IsHistory=0&amp;ModuleID=28" TargetMode="External"/><Relationship Id="rId807" Type="http://schemas.openxmlformats.org/officeDocument/2006/relationships/hyperlink" Target="https://ggzy.hzctc.hangzhou.gov.cn/AfficheShow/Home?AfficheID=00feec70-901e-4907-aebe-c97674931478&amp;IsInner=0&amp;IsHistory=0&amp;ModuleID=28" TargetMode="External"/><Relationship Id="rId806" Type="http://schemas.openxmlformats.org/officeDocument/2006/relationships/hyperlink" Target="https://ggzy.hzctc.hangzhou.gov.cn/AfficheShow/Home?AfficheID=a5110901-d937-4a21-993c-68f9e8338513&amp;IsInner=0&amp;IsHistory=0&amp;ModuleID=28" TargetMode="External"/><Relationship Id="rId805" Type="http://schemas.openxmlformats.org/officeDocument/2006/relationships/hyperlink" Target="https://ggzy.hzctc.hangzhou.gov.cn/AfficheShow/Home?AfficheID=3c84b381-2af7-427c-b27c-975e2db5348d&amp;IsInner=0&amp;IsHistory=0&amp;ModuleID=28" TargetMode="External"/><Relationship Id="rId804" Type="http://schemas.openxmlformats.org/officeDocument/2006/relationships/hyperlink" Target="https://ggzy.hzctc.hangzhou.gov.cn/AfficheShow/Home?AfficheID=3587f446-8363-44ca-b401-c23c984b9840&amp;IsInner=0&amp;IsHistory=0&amp;ModuleID=28" TargetMode="External"/><Relationship Id="rId803" Type="http://schemas.openxmlformats.org/officeDocument/2006/relationships/hyperlink" Target="https://ggzy.hzctc.hangzhou.gov.cn/AfficheShow/Home?AfficheID=230c457b-b6dc-4003-9b90-b96421127d33&amp;IsInner=0&amp;IsHistory=0&amp;ModuleID=28" TargetMode="External"/><Relationship Id="rId802" Type="http://schemas.openxmlformats.org/officeDocument/2006/relationships/hyperlink" Target="https://ggzy.hzctc.hangzhou.gov.cn/AfficheShow/Home?AfficheID=133794b3-b005-4844-aca0-2c8d61cb5f69&amp;IsInner=0&amp;IsHistory=0&amp;ModuleID=28" TargetMode="External"/><Relationship Id="rId801" Type="http://schemas.openxmlformats.org/officeDocument/2006/relationships/hyperlink" Target="https://ggzy.hzctc.hangzhou.gov.cn/AfficheShow/Home?AfficheID=27e76900-ec37-443f-9768-344fd58149b2&amp;IsInner=0&amp;IsHistory=0&amp;ModuleID=28" TargetMode="External"/><Relationship Id="rId800" Type="http://schemas.openxmlformats.org/officeDocument/2006/relationships/hyperlink" Target="https://ggzy.hzctc.hangzhou.gov.cn/AfficheShow/Home?AfficheID=21b0129b-ff84-4f58-b05c-add6a829f831&amp;IsInner=0&amp;IsHistory=0&amp;ModuleID=28" TargetMode="External"/><Relationship Id="rId80" Type="http://schemas.openxmlformats.org/officeDocument/2006/relationships/hyperlink" Target="https://ggzy.hzctc.hangzhou.gov.cn/AfficheShow/Home?AfficheID=215c6f32-7f41-4b18-b00b-f361afd67c44&amp;IsInner=0&amp;IsHistory=&amp;ModuleID=22" TargetMode="External"/><Relationship Id="rId8" Type="http://schemas.openxmlformats.org/officeDocument/2006/relationships/hyperlink" Target="https://ggzy.hzctc.hangzhou.gov.cn/OpenBidRecord/Index?id=A45F73BC-56D7-4DA1-922C-235D67E54B74&amp;tenderID=0159832B-4496-4184-A061-6B9ECBC12FB4&amp;ModuleID=486" TargetMode="External"/><Relationship Id="rId799" Type="http://schemas.openxmlformats.org/officeDocument/2006/relationships/hyperlink" Target="https://ggzy.hzctc.hangzhou.gov.cn/AfficheShow/Home?AfficheID=502e9a55-65da-4333-927f-190eb24cfdde&amp;IsInner=0&amp;IsHistory=0&amp;ModuleID=28" TargetMode="External"/><Relationship Id="rId798" Type="http://schemas.openxmlformats.org/officeDocument/2006/relationships/hyperlink" Target="https://ggzy.hzctc.hangzhou.gov.cn/AfficheShow/Home?AfficheID=7bcd97cd-43e6-452c-ab8c-3fbc3b81804e&amp;IsInner=0&amp;IsHistory=0&amp;ModuleID=28" TargetMode="External"/><Relationship Id="rId797" Type="http://schemas.openxmlformats.org/officeDocument/2006/relationships/hyperlink" Target="https://ggzy.hzctc.hangzhou.gov.cn/AfficheShow/Home?AfficheID=5292721d-768d-4b0d-8255-30a49b7f35d9&amp;IsInner=0&amp;IsHistory=0&amp;ModuleID=28" TargetMode="External"/><Relationship Id="rId796" Type="http://schemas.openxmlformats.org/officeDocument/2006/relationships/hyperlink" Target="https://ggzy.hzctc.hangzhou.gov.cn/AfficheShow/Home?AfficheID=e540fcc0-82e6-454b-96ca-79a487242707&amp;IsInner=0&amp;IsHistory=0&amp;ModuleID=28" TargetMode="External"/><Relationship Id="rId795" Type="http://schemas.openxmlformats.org/officeDocument/2006/relationships/hyperlink" Target="https://ggzy.hzctc.hangzhou.gov.cn/AfficheShow/Home?AfficheID=7f5d091c-72a4-4198-86f9-ec1672db4c07&amp;IsInner=0&amp;IsHistory=0&amp;ModuleID=28" TargetMode="External"/><Relationship Id="rId794" Type="http://schemas.openxmlformats.org/officeDocument/2006/relationships/hyperlink" Target="https://ggzy.hzctc.hangzhou.gov.cn/AfficheShow/Home?AfficheID=4d8ffe47-8271-473b-83a2-b6549c75e098&amp;IsInner=0&amp;IsHistory=0&amp;ModuleID=28" TargetMode="External"/><Relationship Id="rId793" Type="http://schemas.openxmlformats.org/officeDocument/2006/relationships/hyperlink" Target="https://ggzy.hzctc.hangzhou.gov.cn/AfficheShow/Home?AfficheID=070065a3-5e5d-49fc-9d52-b88e41a75fef&amp;IsInner=0&amp;IsHistory=0&amp;ModuleID=28" TargetMode="External"/><Relationship Id="rId792" Type="http://schemas.openxmlformats.org/officeDocument/2006/relationships/hyperlink" Target="https://ggzy.hzctc.hangzhou.gov.cn/AfficheShow/Home?AfficheID=8099d585-bb2d-4a41-9a08-ebc0a52a0d91&amp;IsInner=0&amp;IsHistory=0&amp;ModuleID=28" TargetMode="External"/><Relationship Id="rId791" Type="http://schemas.openxmlformats.org/officeDocument/2006/relationships/hyperlink" Target="https://ggzy.hzctc.hangzhou.gov.cn/AfficheShow/Home?AfficheID=db90c556-74e7-4fe0-b158-f8beed02e547&amp;IsInner=0&amp;IsHistory=0&amp;ModuleID=28" TargetMode="External"/><Relationship Id="rId790" Type="http://schemas.openxmlformats.org/officeDocument/2006/relationships/hyperlink" Target="https://ggzy.hzctc.hangzhou.gov.cn/AfficheShow/Home?AfficheID=81f07309-581e-4810-8973-c19a20ba3f28&amp;IsInner=0&amp;IsHistory=0&amp;ModuleID=28" TargetMode="External"/><Relationship Id="rId79" Type="http://schemas.openxmlformats.org/officeDocument/2006/relationships/hyperlink" Target="https://ggzy.hzctc.hangzhou.gov.cn/OpenBidRecord/Index?id=93041D71-0492-486E-9BB4-B46136D2F739&amp;tenderID=C458DE04-655E-4629-A4E1-25245DB1C30D&amp;ModuleID=486" TargetMode="External"/><Relationship Id="rId789" Type="http://schemas.openxmlformats.org/officeDocument/2006/relationships/hyperlink" Target="https://ggzy.hzctc.hangzhou.gov.cn/AfficheShow/Home?AfficheID=04445c1a-46ef-43aa-8ee4-99424a89b783&amp;IsInner=0&amp;IsHistory=0&amp;ModuleID=28" TargetMode="External"/><Relationship Id="rId788" Type="http://schemas.openxmlformats.org/officeDocument/2006/relationships/hyperlink" Target="https://ggzy.hzctc.hangzhou.gov.cn/AfficheShow/Home?AfficheID=07425dea-19c7-4ebb-a75c-fa78f812bec2&amp;IsInner=0&amp;IsHistory=0&amp;ModuleID=28" TargetMode="External"/><Relationship Id="rId787" Type="http://schemas.openxmlformats.org/officeDocument/2006/relationships/hyperlink" Target="https://ggzy.hzctc.hangzhou.gov.cn/AfficheShow/Home?AfficheID=9735a886-5a4a-4246-bfd9-883339417032&amp;IsInner=0&amp;IsHistory=0&amp;ModuleID=28" TargetMode="External"/><Relationship Id="rId786" Type="http://schemas.openxmlformats.org/officeDocument/2006/relationships/hyperlink" Target="https://ggzy.hzctc.hangzhou.gov.cn/AfficheShow/Home?AfficheID=a9c76f67-1875-4bc1-ad19-116b29a02715&amp;IsInner=0&amp;IsHistory=0&amp;ModuleID=28" TargetMode="External"/><Relationship Id="rId785" Type="http://schemas.openxmlformats.org/officeDocument/2006/relationships/hyperlink" Target="https://ggzy.hzctc.hangzhou.gov.cn/AfficheShow/Home?AfficheID=0396e9f3-110e-4598-bf54-a8419f121603&amp;IsInner=0&amp;IsHistory=0&amp;ModuleID=28" TargetMode="External"/><Relationship Id="rId784" Type="http://schemas.openxmlformats.org/officeDocument/2006/relationships/hyperlink" Target="https://ggzy.hzctc.hangzhou.gov.cn/AfficheShow/Home?AfficheID=58bb380b-09d1-4d72-9ef1-f4023fa3c70e&amp;IsInner=0&amp;IsHistory=0&amp;ModuleID=28" TargetMode="External"/><Relationship Id="rId783" Type="http://schemas.openxmlformats.org/officeDocument/2006/relationships/hyperlink" Target="https://ggzy.hzctc.hangzhou.gov.cn/AfficheShow/Home?AfficheID=1e4c2354-2b86-4236-b827-bdda26745e93&amp;IsInner=0&amp;IsHistory=0&amp;ModuleID=28" TargetMode="External"/><Relationship Id="rId782" Type="http://schemas.openxmlformats.org/officeDocument/2006/relationships/hyperlink" Target="https://ggzy.hzctc.hangzhou.gov.cn/AfficheShow/Home?AfficheID=b61798a4-7898-4ce5-ae3b-7d5f36ed4f8b&amp;IsInner=0&amp;IsHistory=0&amp;ModuleID=28" TargetMode="External"/><Relationship Id="rId781" Type="http://schemas.openxmlformats.org/officeDocument/2006/relationships/hyperlink" Target="https://ggzy.hzctc.hangzhou.gov.cn/AfficheShow/Home?AfficheID=24dfe50c-3b37-480e-835b-b08f00286286&amp;IsInner=0&amp;IsHistory=0&amp;ModuleID=28" TargetMode="External"/><Relationship Id="rId780" Type="http://schemas.openxmlformats.org/officeDocument/2006/relationships/hyperlink" Target="https://ggzy.hzctc.hangzhou.gov.cn/AfficheShow/Home?AfficheID=289cfd1a-91be-44e9-96e3-8b72411bf16d&amp;IsInner=0&amp;IsHistory=0&amp;ModuleID=28" TargetMode="External"/><Relationship Id="rId78" Type="http://schemas.openxmlformats.org/officeDocument/2006/relationships/hyperlink" Target="https://ggzy.hzctc.hangzhou.gov.cn/AfficheShow/Home?AfficheID=53861cdd-7c0f-4d09-a5d9-375d306cda93&amp;IsInner=0&amp;IsHistory=&amp;ModuleID=22" TargetMode="External"/><Relationship Id="rId779" Type="http://schemas.openxmlformats.org/officeDocument/2006/relationships/hyperlink" Target="https://ggzy.hzctc.hangzhou.gov.cn/AfficheShow/Home?AfficheID=329c9684-27f1-4c0d-b32b-a21109e0fa16&amp;IsInner=0&amp;IsHistory=0&amp;ModuleID=28" TargetMode="External"/><Relationship Id="rId778" Type="http://schemas.openxmlformats.org/officeDocument/2006/relationships/hyperlink" Target="https://ggzy.hzctc.hangzhou.gov.cn/AfficheShow/Home?AfficheID=4e434c63-d450-49f1-ac54-45d72a1a0cdb&amp;IsInner=0&amp;IsHistory=0&amp;ModuleID=28" TargetMode="External"/><Relationship Id="rId777" Type="http://schemas.openxmlformats.org/officeDocument/2006/relationships/hyperlink" Target="https://ggzy.hzctc.hangzhou.gov.cn/AfficheShow/Home?AfficheID=b71b24ad-b62b-476d-a660-72d87da4cfc1&amp;IsInner=0&amp;IsHistory=0&amp;ModuleID=28" TargetMode="External"/><Relationship Id="rId776" Type="http://schemas.openxmlformats.org/officeDocument/2006/relationships/hyperlink" Target="https://ggzy.hzctc.hangzhou.gov.cn/AfficheShow/Home?AfficheID=b213476c-6712-403e-a4bb-53645c91dc20&amp;IsInner=0&amp;IsHistory=0&amp;ModuleID=28" TargetMode="External"/><Relationship Id="rId775" Type="http://schemas.openxmlformats.org/officeDocument/2006/relationships/hyperlink" Target="https://ggzy.hzctc.hangzhou.gov.cn/AfficheShow/Home?AfficheID=d51f63c3-5a7e-41f3-b23c-542c3ac635a0&amp;IsInner=0&amp;IsHistory=0&amp;ModuleID=28" TargetMode="External"/><Relationship Id="rId774" Type="http://schemas.openxmlformats.org/officeDocument/2006/relationships/hyperlink" Target="https://ggzy.hzctc.hangzhou.gov.cn/AfficheShow/Home?AfficheID=af0aedf0-42cd-40ab-84d7-dfc9baa3d951&amp;IsInner=0&amp;IsHistory=0&amp;ModuleID=28" TargetMode="External"/><Relationship Id="rId773" Type="http://schemas.openxmlformats.org/officeDocument/2006/relationships/hyperlink" Target="https://ggzy.hzctc.hangzhou.gov.cn/AfficheShow/Home?AfficheID=d3a5e921-2ca6-46ce-8c42-88e47147ca63&amp;IsInner=0&amp;IsHistory=0&amp;ModuleID=28" TargetMode="External"/><Relationship Id="rId772" Type="http://schemas.openxmlformats.org/officeDocument/2006/relationships/hyperlink" Target="https://ggzy.hzctc.hangzhou.gov.cn/AfficheShow/Home?AfficheID=2255b14c-bb62-4c9f-8bbe-1aca0d7a4f71&amp;IsInner=0&amp;IsHistory=0&amp;ModuleID=28" TargetMode="External"/><Relationship Id="rId771" Type="http://schemas.openxmlformats.org/officeDocument/2006/relationships/hyperlink" Target="https://ggzy.hzctc.hangzhou.gov.cn/AfficheShow/Home?AfficheID=82ede34b-0133-4c17-94c3-dfb3fe092a19&amp;IsInner=0&amp;IsHistory=0&amp;ModuleID=28" TargetMode="External"/><Relationship Id="rId770" Type="http://schemas.openxmlformats.org/officeDocument/2006/relationships/hyperlink" Target="https://ggzy.hzctc.hangzhou.gov.cn/AfficheShow/Home?AfficheID=82bd99e8-4f06-45d5-beb6-1a800d34b77a&amp;IsInner=0&amp;IsHistory=0&amp;ModuleID=28" TargetMode="External"/><Relationship Id="rId77" Type="http://schemas.openxmlformats.org/officeDocument/2006/relationships/hyperlink" Target="https://ggzy.hzctc.hangzhou.gov.cn/OpenBidRecord/Index?id=3D9CD326-8468-4FB6-B93D-334B30D8468E&amp;tenderID=7E413E28-861D-420E-A342-033B3C6B9165&amp;ModuleID=486" TargetMode="External"/><Relationship Id="rId769" Type="http://schemas.openxmlformats.org/officeDocument/2006/relationships/hyperlink" Target="https://ggzy.hzctc.hangzhou.gov.cn/AfficheShow/Home?AfficheID=c469e917-3aed-4c24-8ed1-39bd27103313&amp;IsInner=0&amp;IsHistory=0&amp;ModuleID=28" TargetMode="External"/><Relationship Id="rId768" Type="http://schemas.openxmlformats.org/officeDocument/2006/relationships/hyperlink" Target="https://ggzy.hzctc.hangzhou.gov.cn/AfficheShow/Home?AfficheID=435aa111-3e4f-4534-9385-20e7cc70342c&amp;IsInner=0&amp;IsHistory=0&amp;ModuleID=28" TargetMode="External"/><Relationship Id="rId767" Type="http://schemas.openxmlformats.org/officeDocument/2006/relationships/hyperlink" Target="https://ggzy.hzctc.hangzhou.gov.cn/AfficheShow/Home?AfficheID=2feede70-d275-44ca-8b75-325dd80ddfee&amp;IsInner=0&amp;IsHistory=0&amp;ModuleID=28" TargetMode="External"/><Relationship Id="rId766" Type="http://schemas.openxmlformats.org/officeDocument/2006/relationships/hyperlink" Target="https://ggzy.hzctc.hangzhou.gov.cn/AfficheShow/Home?AfficheID=ec5de20e-f827-475c-8e15-297c24d48ec5&amp;IsInner=0&amp;IsHistory=0&amp;ModuleID=28" TargetMode="External"/><Relationship Id="rId765" Type="http://schemas.openxmlformats.org/officeDocument/2006/relationships/hyperlink" Target="https://ggzy.hzctc.hangzhou.gov.cn/AfficheShow/Home?AfficheID=47ea5060-2d7f-483f-aedc-7a9a34479093&amp;IsInner=0&amp;IsHistory=0&amp;ModuleID=28" TargetMode="External"/><Relationship Id="rId764" Type="http://schemas.openxmlformats.org/officeDocument/2006/relationships/hyperlink" Target="https://ggzy.hzctc.hangzhou.gov.cn/AfficheShow/Home?AfficheID=64e1257b-ac16-4d08-b849-d6134e9f96b6&amp;IsInner=0&amp;IsHistory=0&amp;ModuleID=28" TargetMode="External"/><Relationship Id="rId763" Type="http://schemas.openxmlformats.org/officeDocument/2006/relationships/hyperlink" Target="https://ggzy.hzctc.hangzhou.gov.cn/AfficheShow/Home?AfficheID=47f4ceb8-c13b-4d45-86db-095599655900&amp;IsInner=0&amp;IsHistory=0&amp;ModuleID=28" TargetMode="External"/><Relationship Id="rId762" Type="http://schemas.openxmlformats.org/officeDocument/2006/relationships/hyperlink" Target="https://ggzy.hzctc.hangzhou.gov.cn/AfficheShow/Home?AfficheID=4dd788fc-c03b-4be2-8b1d-9fe18c559156&amp;IsInner=0&amp;IsHistory=0&amp;ModuleID=28" TargetMode="External"/><Relationship Id="rId761" Type="http://schemas.openxmlformats.org/officeDocument/2006/relationships/hyperlink" Target="https://ggzy.hzctc.hangzhou.gov.cn/AfficheShow/Home?AfficheID=ef4c0d5b-a52a-4c1a-8759-55b705acde19&amp;IsInner=0&amp;IsHistory=0&amp;ModuleID=28" TargetMode="External"/><Relationship Id="rId760" Type="http://schemas.openxmlformats.org/officeDocument/2006/relationships/hyperlink" Target="https://ggzy.hzctc.hangzhou.gov.cn/AfficheShow/Home?AfficheID=748dbe4b-b958-4667-812d-b52c42d64949&amp;IsInner=0&amp;IsHistory=0&amp;ModuleID=28" TargetMode="External"/><Relationship Id="rId76" Type="http://schemas.openxmlformats.org/officeDocument/2006/relationships/hyperlink" Target="https://ggzy.hzctc.hangzhou.gov.cn/AfficheShow/Home?AfficheID=d777a0f0-80e6-4df2-aa48-b638bc00d59e&amp;IsInner=0&amp;IsHistory=&amp;ModuleID=22" TargetMode="External"/><Relationship Id="rId759" Type="http://schemas.openxmlformats.org/officeDocument/2006/relationships/hyperlink" Target="https://ggzy.hzctc.hangzhou.gov.cn/AfficheShow/Home?AfficheID=6efb1cb1-37d1-46a1-8bc3-65c4dfbb257f&amp;IsInner=0&amp;IsHistory=0&amp;ModuleID=28" TargetMode="External"/><Relationship Id="rId758" Type="http://schemas.openxmlformats.org/officeDocument/2006/relationships/hyperlink" Target="https://ggzy.hzctc.hangzhou.gov.cn/AfficheShow/Home?AfficheID=5cbc1e3e-bd0f-44c0-987c-a1c8ca033381&amp;IsInner=0&amp;IsHistory=0&amp;ModuleID=28" TargetMode="External"/><Relationship Id="rId757" Type="http://schemas.openxmlformats.org/officeDocument/2006/relationships/hyperlink" Target="https://ggzy.hzctc.hangzhou.gov.cn/AfficheShow/Home?AfficheID=161cd66c-145c-41a5-b850-fbe44f3824cc&amp;IsInner=0&amp;IsHistory=0&amp;ModuleID=28" TargetMode="External"/><Relationship Id="rId756" Type="http://schemas.openxmlformats.org/officeDocument/2006/relationships/hyperlink" Target="https://ggzy.hzctc.hangzhou.gov.cn/AfficheShow/Home?AfficheID=f28ea887-a309-425d-8214-a232ac9541ec&amp;IsInner=0&amp;IsHistory=0&amp;ModuleID=28" TargetMode="External"/><Relationship Id="rId755" Type="http://schemas.openxmlformats.org/officeDocument/2006/relationships/hyperlink" Target="https://ggzy.hzctc.hangzhou.gov.cn/AfficheShow/Home?AfficheID=ab249367-225b-4aa5-91eb-c0077af863d9&amp;IsInner=0&amp;IsHistory=0&amp;ModuleID=28" TargetMode="External"/><Relationship Id="rId754" Type="http://schemas.openxmlformats.org/officeDocument/2006/relationships/hyperlink" Target="https://ggzy.hzctc.hangzhou.gov.cn/AfficheShow/Home?AfficheID=e493b959-870e-45d0-81e5-6c8d9eeaaa67&amp;IsInner=0&amp;IsHistory=0&amp;ModuleID=28" TargetMode="External"/><Relationship Id="rId753" Type="http://schemas.openxmlformats.org/officeDocument/2006/relationships/hyperlink" Target="https://ggzy.hzctc.hangzhou.gov.cn/AfficheShow/Home?AfficheID=b5e39205-1628-4a8c-b2cb-a6193b235aca&amp;IsInner=0&amp;IsHistory=0&amp;ModuleID=28" TargetMode="External"/><Relationship Id="rId752" Type="http://schemas.openxmlformats.org/officeDocument/2006/relationships/hyperlink" Target="https://ggzy.hzctc.hangzhou.gov.cn/AfficheShow/Home?AfficheID=ed856916-3961-45be-bfb8-2b0cb5aa6605&amp;IsInner=0&amp;IsHistory=0&amp;ModuleID=28" TargetMode="External"/><Relationship Id="rId751" Type="http://schemas.openxmlformats.org/officeDocument/2006/relationships/hyperlink" Target="https://ggzy.hzctc.hangzhou.gov.cn/AfficheShow/Home?AfficheID=217c3310-effd-4f04-9cdc-df1760b95cb6&amp;IsInner=0&amp;IsHistory=0&amp;ModuleID=28" TargetMode="External"/><Relationship Id="rId750" Type="http://schemas.openxmlformats.org/officeDocument/2006/relationships/hyperlink" Target="https://ggzy.hzctc.hangzhou.gov.cn/AfficheShow/Home?AfficheID=32da62b3-bd63-4d25-8cce-acca5d57157b&amp;IsInner=0&amp;IsHistory=0&amp;ModuleID=28" TargetMode="External"/><Relationship Id="rId75" Type="http://schemas.openxmlformats.org/officeDocument/2006/relationships/hyperlink" Target="https://ggzy.hzctc.hangzhou.gov.cn/OpenBidRecord/Index?id=D239E207-3EE0-4757-9445-D2958F0609D4&amp;tenderID=fd928536-1e19-4615-b629-9df796a4afc0&amp;ModuleID=486" TargetMode="External"/><Relationship Id="rId749" Type="http://schemas.openxmlformats.org/officeDocument/2006/relationships/hyperlink" Target="https://ggzy.hzctc.hangzhou.gov.cn/AfficheShow/Home?AfficheID=db6225cb-f4a5-44dc-90c0-48bc93cdc155&amp;IsInner=0&amp;IsHistory=0&amp;ModuleID=28" TargetMode="External"/><Relationship Id="rId748" Type="http://schemas.openxmlformats.org/officeDocument/2006/relationships/hyperlink" Target="https://ggzy.hzctc.hangzhou.gov.cn/AfficheShow/Home?AfficheID=c331c520-422a-4087-bd21-4ee4400093fd&amp;IsInner=0&amp;IsHistory=0&amp;ModuleID=28" TargetMode="External"/><Relationship Id="rId747" Type="http://schemas.openxmlformats.org/officeDocument/2006/relationships/hyperlink" Target="https://ggzy.hzctc.hangzhou.gov.cn/AfficheShow/Home?AfficheID=6b71c5d3-17b3-4854-b5fc-e49c72957f4a&amp;IsInner=0&amp;IsHistory=0&amp;ModuleID=28" TargetMode="External"/><Relationship Id="rId746" Type="http://schemas.openxmlformats.org/officeDocument/2006/relationships/hyperlink" Target="https://ggzy.hzctc.hangzhou.gov.cn/AfficheShow/Home?AfficheID=1c3cb2bc-a8e5-4223-b434-837b7136777e&amp;IsInner=0&amp;IsHistory=0&amp;ModuleID=28" TargetMode="External"/><Relationship Id="rId745" Type="http://schemas.openxmlformats.org/officeDocument/2006/relationships/hyperlink" Target="https://ggzy.hzctc.hangzhou.gov.cn/AfficheShow/Home?AfficheID=1f8c1308-23ea-4860-bfc9-b96300adf799&amp;IsInner=0&amp;IsHistory=0&amp;ModuleID=28" TargetMode="External"/><Relationship Id="rId744" Type="http://schemas.openxmlformats.org/officeDocument/2006/relationships/hyperlink" Target="https://ggzy.hzctc.hangzhou.gov.cn/AfficheShow/Home?AfficheID=f18d7353-f1bf-4070-bbe2-33307a1c5f0b&amp;IsInner=0&amp;IsHistory=0&amp;ModuleID=28" TargetMode="External"/><Relationship Id="rId743" Type="http://schemas.openxmlformats.org/officeDocument/2006/relationships/hyperlink" Target="https://ggzy.hzctc.hangzhou.gov.cn/AfficheShow/Home?AfficheID=2bd5d367-7e5d-439c-8341-6d2471f4b1a3&amp;IsInner=0&amp;IsHistory=0&amp;ModuleID=28" TargetMode="External"/><Relationship Id="rId742" Type="http://schemas.openxmlformats.org/officeDocument/2006/relationships/hyperlink" Target="https://ggzy.hzctc.hangzhou.gov.cn/AfficheShow/Home?AfficheID=d2954d2f-e315-44d3-a840-7fc3060ed2d6&amp;IsInner=0&amp;IsHistory=0&amp;ModuleID=28" TargetMode="External"/><Relationship Id="rId741" Type="http://schemas.openxmlformats.org/officeDocument/2006/relationships/hyperlink" Target="https://ggzy.hzctc.hangzhou.gov.cn/AfficheShow/Home?AfficheID=67a84f56-bcdf-40a0-9283-062fbed97969&amp;IsInner=0&amp;IsHistory=0&amp;ModuleID=28" TargetMode="External"/><Relationship Id="rId740" Type="http://schemas.openxmlformats.org/officeDocument/2006/relationships/hyperlink" Target="https://ggzy.hzctc.hangzhou.gov.cn/AfficheShow/Home?AfficheID=d3ce780e-26f0-44e1-b071-e151eb3a3cd8&amp;IsInner=0&amp;IsHistory=0&amp;ModuleID=28" TargetMode="External"/><Relationship Id="rId74" Type="http://schemas.openxmlformats.org/officeDocument/2006/relationships/hyperlink" Target="https://ggzy.hzctc.hangzhou.gov.cn/AfficheShow/Home?AfficheID=70f758fa-d463-4441-be36-2779167f0716&amp;IsInner=0&amp;IsHistory=&amp;ModuleID=22" TargetMode="External"/><Relationship Id="rId739" Type="http://schemas.openxmlformats.org/officeDocument/2006/relationships/hyperlink" Target="https://ggzy.hzctc.hangzhou.gov.cn/AfficheShow/Home?AfficheID=216ed89c-ec4d-4e5e-b5b3-f4897c3ac18e&amp;IsInner=0&amp;IsHistory=0&amp;ModuleID=28" TargetMode="External"/><Relationship Id="rId738" Type="http://schemas.openxmlformats.org/officeDocument/2006/relationships/hyperlink" Target="https://ggzy.hzctc.hangzhou.gov.cn/AfficheShow/Home?AfficheID=a61361b5-2628-4f69-9a8c-f3cbb433bc19&amp;IsInner=0&amp;IsHistory=0&amp;ModuleID=28" TargetMode="External"/><Relationship Id="rId737" Type="http://schemas.openxmlformats.org/officeDocument/2006/relationships/hyperlink" Target="https://ggzy.hzctc.hangzhou.gov.cn/AfficheShow/Home?AfficheID=cdffdc99-6f41-468f-9ff9-148652ddbe7c&amp;IsInner=0&amp;IsHistory=0&amp;ModuleID=28" TargetMode="External"/><Relationship Id="rId736" Type="http://schemas.openxmlformats.org/officeDocument/2006/relationships/hyperlink" Target="https://ggzy.hzctc.hangzhou.gov.cn/AfficheShow/Home?AfficheID=72625b9b-2239-4c1b-843b-0158a32ac691&amp;IsInner=0&amp;IsHistory=0&amp;ModuleID=28" TargetMode="External"/><Relationship Id="rId735" Type="http://schemas.openxmlformats.org/officeDocument/2006/relationships/hyperlink" Target="https://ggzy.hzctc.hangzhou.gov.cn/AfficheShow/Home?AfficheID=6bf5c545-41c4-4887-b880-ebaa089a1013&amp;IsInner=0&amp;IsHistory=0&amp;ModuleID=28" TargetMode="External"/><Relationship Id="rId734" Type="http://schemas.openxmlformats.org/officeDocument/2006/relationships/hyperlink" Target="https://ggzy.hzctc.hangzhou.gov.cn/AfficheShow/Home?AfficheID=799acd9a-c1e4-46ee-962c-56ce576b3200&amp;IsInner=0&amp;IsHistory=0&amp;ModuleID=28" TargetMode="External"/><Relationship Id="rId733" Type="http://schemas.openxmlformats.org/officeDocument/2006/relationships/hyperlink" Target="https://ggzy.hzctc.hangzhou.gov.cn/AfficheShow/Home?AfficheID=701b3b41-60cd-4e64-880b-63361222c1ad&amp;IsInner=0&amp;IsHistory=0&amp;ModuleID=28" TargetMode="External"/><Relationship Id="rId732" Type="http://schemas.openxmlformats.org/officeDocument/2006/relationships/hyperlink" Target="https://ggzy.hzctc.hangzhou.gov.cn/AfficheShow/Home?AfficheID=d1906d4b-3c3a-4976-ab43-1321103c4fe2&amp;IsInner=0&amp;IsHistory=0&amp;ModuleID=28" TargetMode="External"/><Relationship Id="rId731" Type="http://schemas.openxmlformats.org/officeDocument/2006/relationships/hyperlink" Target="https://ggzy.hzctc.hangzhou.gov.cn/AfficheShow/Home?AfficheID=8248854f-767d-48d1-b585-01ca0f872903&amp;IsInner=0&amp;IsHistory=0&amp;ModuleID=28" TargetMode="External"/><Relationship Id="rId730" Type="http://schemas.openxmlformats.org/officeDocument/2006/relationships/hyperlink" Target="https://ggzy.hzctc.hangzhou.gov.cn/AfficheShow/Home?AfficheID=9981efbe-86bd-4cd2-a26c-0108d0df2056&amp;IsInner=0&amp;IsHistory=0&amp;ModuleID=28" TargetMode="External"/><Relationship Id="rId73" Type="http://schemas.openxmlformats.org/officeDocument/2006/relationships/hyperlink" Target="https://ggzy.hzctc.hangzhou.gov.cn/OpenBidRecord/Index?id=B75B69AB-C2C9-48F4-A524-5EC7858042CB&amp;tenderID=DB0E41DD-EEAC-4B3D-88CE-124E59CA657E&amp;ModuleID=486" TargetMode="External"/><Relationship Id="rId729" Type="http://schemas.openxmlformats.org/officeDocument/2006/relationships/hyperlink" Target="https://ggzy.hzctc.hangzhou.gov.cn/AfficheShow/Home?AfficheID=da7ff5b2-1cd7-4aad-95cc-98118ab36b75&amp;IsInner=0&amp;IsHistory=0&amp;ModuleID=28" TargetMode="External"/><Relationship Id="rId728" Type="http://schemas.openxmlformats.org/officeDocument/2006/relationships/hyperlink" Target="https://ggzy.hzctc.hangzhou.gov.cn/AfficheShow/Home?AfficheID=1cfa9672-0ff9-4095-b351-72958afe96a5&amp;IsInner=0&amp;IsHistory=0&amp;ModuleID=28" TargetMode="External"/><Relationship Id="rId727" Type="http://schemas.openxmlformats.org/officeDocument/2006/relationships/hyperlink" Target="https://ggzy.hzctc.hangzhou.gov.cn/AfficheShow/Home?AfficheID=caf85ffa-164d-41f2-8318-b71f8dd12c98&amp;IsInner=0&amp;IsHistory=0&amp;ModuleID=28" TargetMode="External"/><Relationship Id="rId726" Type="http://schemas.openxmlformats.org/officeDocument/2006/relationships/hyperlink" Target="https://ggzy.hzctc.hangzhou.gov.cn/AfficheShow/Home?AfficheID=1e02c478-c8c2-4d45-831b-d52cd94f22b8&amp;IsInner=0&amp;IsHistory=0&amp;ModuleID=28" TargetMode="External"/><Relationship Id="rId725" Type="http://schemas.openxmlformats.org/officeDocument/2006/relationships/hyperlink" Target="https://ggzy.hzctc.hangzhou.gov.cn/AfficheShow/Home?AfficheID=41c96534-a06e-4a28-9665-500cf75dbf3b&amp;IsInner=0&amp;IsHistory=0&amp;ModuleID=28" TargetMode="External"/><Relationship Id="rId724" Type="http://schemas.openxmlformats.org/officeDocument/2006/relationships/hyperlink" Target="https://ggzy.hzctc.hangzhou.gov.cn/AfficheShow/Home?AfficheID=a81718fc-39ea-4f45-a8d0-3430fa6cae39&amp;IsInner=0&amp;IsHistory=0&amp;ModuleID=28" TargetMode="External"/><Relationship Id="rId723" Type="http://schemas.openxmlformats.org/officeDocument/2006/relationships/hyperlink" Target="https://ggzy.hzctc.hangzhou.gov.cn/AfficheShow/Home?AfficheID=1b4de864-45fc-44ff-89ce-499d438f61b0&amp;IsInner=0&amp;IsHistory=0&amp;ModuleID=28" TargetMode="External"/><Relationship Id="rId722" Type="http://schemas.openxmlformats.org/officeDocument/2006/relationships/hyperlink" Target="https://ggzy.hzctc.hangzhou.gov.cn/AfficheShow/Home?AfficheID=f2043208-e618-4bbe-8a00-a5188dfe2526&amp;IsInner=0&amp;IsHistory=0&amp;ModuleID=28" TargetMode="External"/><Relationship Id="rId721" Type="http://schemas.openxmlformats.org/officeDocument/2006/relationships/hyperlink" Target="https://ggzy.hzctc.hangzhou.gov.cn/AfficheShow/Home?AfficheID=152b612f-2c84-4714-b8ab-4535c989e518&amp;IsInner=0&amp;IsHistory=0&amp;ModuleID=28" TargetMode="External"/><Relationship Id="rId720" Type="http://schemas.openxmlformats.org/officeDocument/2006/relationships/hyperlink" Target="https://ggzy.hzctc.hangzhou.gov.cn/AfficheShow/Home?AfficheID=c27b8733-0f93-44ee-a9dc-e0b130535972&amp;IsInner=0&amp;IsHistory=0&amp;ModuleID=28" TargetMode="External"/><Relationship Id="rId72" Type="http://schemas.openxmlformats.org/officeDocument/2006/relationships/hyperlink" Target="https://ggzy.hzctc.hangzhou.gov.cn/AfficheShow/Home?AfficheID=9097d825-e3a1-4a03-92ef-388513fc0d88&amp;IsInner=0&amp;IsHistory=&amp;ModuleID=22" TargetMode="External"/><Relationship Id="rId719" Type="http://schemas.openxmlformats.org/officeDocument/2006/relationships/hyperlink" Target="https://ggzy.hzctc.hangzhou.gov.cn/AfficheShow/Home?AfficheID=99b2dbc2-8cc5-4491-a527-7a468db1384a&amp;IsInner=0&amp;IsHistory=0&amp;ModuleID=28" TargetMode="External"/><Relationship Id="rId718" Type="http://schemas.openxmlformats.org/officeDocument/2006/relationships/hyperlink" Target="https://ggzy.hzctc.hangzhou.gov.cn/AfficheShow/Home?AfficheID=5a347801-0e77-454a-a0d6-0c9cdd92da24&amp;IsInner=0&amp;IsHistory=0&amp;ModuleID=28" TargetMode="External"/><Relationship Id="rId717" Type="http://schemas.openxmlformats.org/officeDocument/2006/relationships/hyperlink" Target="https://ggzy.hzctc.hangzhou.gov.cn/AfficheShow/Home?AfficheID=ae38b494-6ba0-4d85-bef2-0f144ddd1025&amp;IsInner=0&amp;IsHistory=0&amp;ModuleID=28" TargetMode="External"/><Relationship Id="rId716" Type="http://schemas.openxmlformats.org/officeDocument/2006/relationships/hyperlink" Target="https://ggzy.hzctc.hangzhou.gov.cn/AfficheShow/Home?AfficheID=7a8df0b4-1bf2-4257-b1b1-60afaeb2784f&amp;IsInner=0&amp;IsHistory=0&amp;ModuleID=28" TargetMode="External"/><Relationship Id="rId715" Type="http://schemas.openxmlformats.org/officeDocument/2006/relationships/hyperlink" Target="https://ggzy.hzctc.hangzhou.gov.cn/AfficheShow/Home?AfficheID=e1087493-d6a7-490a-9214-049d8df61bbf&amp;IsInner=0&amp;IsHistory=0&amp;ModuleID=28" TargetMode="External"/><Relationship Id="rId714" Type="http://schemas.openxmlformats.org/officeDocument/2006/relationships/hyperlink" Target="https://ggzy.hzctc.hangzhou.gov.cn/AfficheShow/Home?AfficheID=f9414469-7a70-42d9-9dbc-14a465c58c80&amp;IsInner=0&amp;IsHistory=0&amp;ModuleID=28" TargetMode="External"/><Relationship Id="rId713" Type="http://schemas.openxmlformats.org/officeDocument/2006/relationships/hyperlink" Target="https://ggzy.hzctc.hangzhou.gov.cn/AfficheShow/Home?AfficheID=c79b91a2-102e-432b-88d5-a4bd0c3a137c&amp;IsInner=0&amp;IsHistory=0&amp;ModuleID=28" TargetMode="External"/><Relationship Id="rId712" Type="http://schemas.openxmlformats.org/officeDocument/2006/relationships/hyperlink" Target="https://ggzy.hzctc.hangzhou.gov.cn/AfficheShow/Home?AfficheID=3b3ed988-553a-4ae9-988d-669db570d677&amp;IsInner=0&amp;IsHistory=0&amp;ModuleID=28" TargetMode="External"/><Relationship Id="rId711" Type="http://schemas.openxmlformats.org/officeDocument/2006/relationships/hyperlink" Target="https://ggzy.hzctc.hangzhou.gov.cn/AfficheShow/Home?AfficheID=fbba74e0-04ca-4e41-9457-2a75c1a8f98d&amp;IsInner=0&amp;IsHistory=0&amp;ModuleID=28" TargetMode="External"/><Relationship Id="rId710" Type="http://schemas.openxmlformats.org/officeDocument/2006/relationships/hyperlink" Target="https://ggzy.hzctc.hangzhou.gov.cn/AfficheShow/Home?AfficheID=c046fd9e-f497-4e29-8820-612df8938ea3&amp;IsInner=0&amp;IsHistory=&amp;ModuleID=22" TargetMode="External"/><Relationship Id="rId71" Type="http://schemas.openxmlformats.org/officeDocument/2006/relationships/hyperlink" Target="https://ggzy.hzctc.hangzhou.gov.cn/OpenBidRecord/Index?id=FCD588B9-6751-4DD5-B41E-284FB54A33A5&amp;tenderID=4842E362-4E3A-4B2F-BF6A-C9BAEDA89329&amp;ModuleID=486" TargetMode="External"/><Relationship Id="rId709" Type="http://schemas.openxmlformats.org/officeDocument/2006/relationships/hyperlink" Target="https://ggzy.hzctc.hangzhou.gov.cn/AfficheShow/Home?AfficheID=b8327aa0-46e4-4a41-8bb4-59f8155a75af&amp;IsInner=0&amp;IsHistory=&amp;ModuleID=22" TargetMode="External"/><Relationship Id="rId708" Type="http://schemas.openxmlformats.org/officeDocument/2006/relationships/hyperlink" Target="https://ggzy.hzctc.hangzhou.gov.cn/AfficheShow/Home?AfficheID=de1d4772-8653-483d-ae7b-1a2d52709ec1&amp;IsInner=0&amp;IsHistory=&amp;ModuleID=22" TargetMode="External"/><Relationship Id="rId707" Type="http://schemas.openxmlformats.org/officeDocument/2006/relationships/hyperlink" Target="https://ggzy.hzctc.hangzhou.gov.cn/AfficheShow/Home?AfficheID=2867adbe-5978-4dea-a502-0418f86e4ba1&amp;IsInner=0&amp;IsHistory=&amp;ModuleID=22" TargetMode="External"/><Relationship Id="rId706" Type="http://schemas.openxmlformats.org/officeDocument/2006/relationships/hyperlink" Target="https://ggzy.hzctc.hangzhou.gov.cn/AfficheShow/Home?AfficheID=3836a5c0-48ea-4f35-978d-50399fb14272&amp;IsInner=0&amp;IsHistory=&amp;ModuleID=22" TargetMode="External"/><Relationship Id="rId705" Type="http://schemas.openxmlformats.org/officeDocument/2006/relationships/hyperlink" Target="https://ggzy.hzctc.hangzhou.gov.cn/AfficheShow/Home?AfficheID=f4490b9e-2dbc-4f2d-ba8b-b83190e60e46&amp;IsInner=0&amp;IsHistory=&amp;ModuleID=22" TargetMode="External"/><Relationship Id="rId704" Type="http://schemas.openxmlformats.org/officeDocument/2006/relationships/hyperlink" Target="https://ggzy.hzctc.hangzhou.gov.cn/AfficheShow/Home?AfficheID=168d5d62-5340-4953-b3d8-1e864d601216&amp;IsInner=0&amp;IsHistory=&amp;ModuleID=22" TargetMode="External"/><Relationship Id="rId703" Type="http://schemas.openxmlformats.org/officeDocument/2006/relationships/hyperlink" Target="https://ggzy.hzctc.hangzhou.gov.cn/AfficheShow/Home?AfficheID=387aa614-8ce5-4e52-a3ae-f3fb15c9402e&amp;IsInner=0&amp;IsHistory=&amp;ModuleID=22" TargetMode="External"/><Relationship Id="rId702" Type="http://schemas.openxmlformats.org/officeDocument/2006/relationships/hyperlink" Target="https://ggzy.hzctc.hangzhou.gov.cn/AfficheShow/Home?AfficheID=c9f14493-8bde-44d3-9a7e-23b13f000c7b&amp;IsInner=0&amp;IsHistory=&amp;ModuleID=22" TargetMode="External"/><Relationship Id="rId701" Type="http://schemas.openxmlformats.org/officeDocument/2006/relationships/hyperlink" Target="https://ggzy.hzctc.hangzhou.gov.cn/AfficheShow/Home?AfficheID=52dcc6d2-00b3-464d-9866-a987006a470e&amp;IsInner=0&amp;IsHistory=&amp;ModuleID=22" TargetMode="External"/><Relationship Id="rId700" Type="http://schemas.openxmlformats.org/officeDocument/2006/relationships/hyperlink" Target="https://ggzy.hzctc.hangzhou.gov.cn/AfficheShow/Home?AfficheID=50f04ae0-6dae-4561-b383-2cb5031119b5&amp;IsInner=0&amp;IsHistory=&amp;ModuleID=22" TargetMode="External"/><Relationship Id="rId70" Type="http://schemas.openxmlformats.org/officeDocument/2006/relationships/hyperlink" Target="https://ggzy.hzctc.hangzhou.gov.cn/AfficheShow/Home?AfficheID=5e6d08e6-52c4-4ba3-bcbb-b34640273146&amp;IsInner=0&amp;IsHistory=&amp;ModuleID=22" TargetMode="External"/><Relationship Id="rId7" Type="http://schemas.openxmlformats.org/officeDocument/2006/relationships/hyperlink" Target="https://ggzy.hzctc.hangzhou.gov.cn/OpenBidRecord/OpenParamInfo?openRecordListID=A45F73BC-56D7-4DA1-922C-235D67E54B74" TargetMode="External"/><Relationship Id="rId699" Type="http://schemas.openxmlformats.org/officeDocument/2006/relationships/hyperlink" Target="https://ggzy.hzctc.hangzhou.gov.cn/AfficheShow/Home?AfficheID=0d06e47e-8ee6-4c3f-bda1-6ca6cc8de408&amp;IsInner=0&amp;IsHistory=&amp;ModuleID=22" TargetMode="External"/><Relationship Id="rId698" Type="http://schemas.openxmlformats.org/officeDocument/2006/relationships/hyperlink" Target="https://ggzy.hzctc.hangzhou.gov.cn/AfficheShow/Home?AfficheID=beafd256-66f6-4662-b36c-618ee2690e32&amp;IsInner=0&amp;IsHistory=&amp;ModuleID=22" TargetMode="External"/><Relationship Id="rId697" Type="http://schemas.openxmlformats.org/officeDocument/2006/relationships/hyperlink" Target="https://ggzy.hzctc.hangzhou.gov.cn/AfficheShow/Home?AfficheID=47f54d8e-7086-45db-9933-6a96d6763622&amp;IsInner=0&amp;IsHistory=&amp;ModuleID=22" TargetMode="External"/><Relationship Id="rId696" Type="http://schemas.openxmlformats.org/officeDocument/2006/relationships/hyperlink" Target="https://ggzy.hzctc.hangzhou.gov.cn/AfficheShow/Home?AfficheID=4541c55d-83c8-4fd1-bf65-7085e91569d6&amp;IsInner=0&amp;IsHistory=&amp;ModuleID=22" TargetMode="External"/><Relationship Id="rId695" Type="http://schemas.openxmlformats.org/officeDocument/2006/relationships/hyperlink" Target="https://ggzy.hzctc.hangzhou.gov.cn/AfficheShow/Home?AfficheID=fee087c9-d5e7-4cd7-8c6c-30d83db302d2&amp;IsInner=0&amp;IsHistory=&amp;ModuleID=22" TargetMode="External"/><Relationship Id="rId694" Type="http://schemas.openxmlformats.org/officeDocument/2006/relationships/hyperlink" Target="https://ggzy.hzctc.hangzhou.gov.cn/AfficheShow/Home?AfficheID=70dfcf69-3ae5-4798-96fb-0c015d188cd0&amp;IsInner=0&amp;IsHistory=&amp;ModuleID=22" TargetMode="External"/><Relationship Id="rId693" Type="http://schemas.openxmlformats.org/officeDocument/2006/relationships/hyperlink" Target="https://ggzy.hzctc.hangzhou.gov.cn/AfficheShow/Home?AfficheID=e34f0761-9f74-487f-98da-dea9d2003d77&amp;IsInner=0&amp;IsHistory=&amp;ModuleID=22" TargetMode="External"/><Relationship Id="rId692" Type="http://schemas.openxmlformats.org/officeDocument/2006/relationships/hyperlink" Target="https://ggzy.hzctc.hangzhou.gov.cn/AfficheShow/Home?AfficheID=17c6d869-a851-4a9f-8330-f02f3ab62479&amp;IsInner=0&amp;IsHistory=&amp;ModuleID=22" TargetMode="External"/><Relationship Id="rId691" Type="http://schemas.openxmlformats.org/officeDocument/2006/relationships/hyperlink" Target="https://ggzy.hzctc.hangzhou.gov.cn/AfficheShow/Home?AfficheID=6f4dfb5e-4372-4d8d-8988-bbbc3d7fe9de&amp;IsInner=0&amp;IsHistory=&amp;ModuleID=22" TargetMode="External"/><Relationship Id="rId690" Type="http://schemas.openxmlformats.org/officeDocument/2006/relationships/hyperlink" Target="https://ggzy.hzctc.hangzhou.gov.cn/AfficheShow/Home?AfficheID=743d554e-1552-49e9-9126-ac0ab0d85792&amp;IsInner=0&amp;IsHistory=&amp;ModuleID=22" TargetMode="External"/><Relationship Id="rId69" Type="http://schemas.openxmlformats.org/officeDocument/2006/relationships/hyperlink" Target="https://ggzy.hzctc.hangzhou.gov.cn/OpenBidRecord/Index?id=B963AD4B-1E16-40B5-9CA5-6FF053B3B5A9&amp;tenderID=BBF1CDD4-FE72-407A-9772-767BF67F0EE0&amp;ModuleID=486" TargetMode="External"/><Relationship Id="rId689" Type="http://schemas.openxmlformats.org/officeDocument/2006/relationships/hyperlink" Target="https://ggzy.hzctc.hangzhou.gov.cn/AfficheShow/Home?AfficheID=6e11c21e-89f3-4b49-a6d3-1874c3b7583c&amp;IsInner=0&amp;IsHistory=&amp;ModuleID=22" TargetMode="External"/><Relationship Id="rId688" Type="http://schemas.openxmlformats.org/officeDocument/2006/relationships/hyperlink" Target="https://ggzy.hzctc.hangzhou.gov.cn/AfficheShow/Home?AfficheID=2ae2fe5e-a888-419c-b903-7f3c0df297ce&amp;IsInner=0&amp;IsHistory=&amp;ModuleID=22" TargetMode="External"/><Relationship Id="rId687" Type="http://schemas.openxmlformats.org/officeDocument/2006/relationships/hyperlink" Target="https://ggzy.hzctc.hangzhou.gov.cn/AfficheShow/Home?AfficheID=21340368-f182-4586-a458-969c3c5cf143&amp;IsInner=0&amp;IsHistory=&amp;ModuleID=22" TargetMode="External"/><Relationship Id="rId686" Type="http://schemas.openxmlformats.org/officeDocument/2006/relationships/hyperlink" Target="https://ggzy.hzctc.hangzhou.gov.cn/AfficheShow/Home?AfficheID=100cb110-ed22-43a0-961b-e2d3d9520a0c&amp;IsInner=0&amp;IsHistory=&amp;ModuleID=22" TargetMode="External"/><Relationship Id="rId685" Type="http://schemas.openxmlformats.org/officeDocument/2006/relationships/hyperlink" Target="https://ggzy.hzctc.hangzhou.gov.cn/AfficheShow/Home?AfficheID=965a64a5-7f3b-4149-828d-c4006ad770bf&amp;IsInner=0&amp;IsHistory=&amp;ModuleID=22" TargetMode="External"/><Relationship Id="rId684" Type="http://schemas.openxmlformats.org/officeDocument/2006/relationships/hyperlink" Target="https://ggzy.hzctc.hangzhou.gov.cn/AfficheShow/Home?AfficheID=304f0a59-213b-4274-bdf6-57901916eef9&amp;IsInner=0&amp;IsHistory=&amp;ModuleID=22" TargetMode="External"/><Relationship Id="rId683" Type="http://schemas.openxmlformats.org/officeDocument/2006/relationships/hyperlink" Target="https://ggzy.hzctc.hangzhou.gov.cn/AfficheShow/Home?AfficheID=736dd0ca-82a3-4dc0-b594-a0d2009e6d55&amp;IsInner=0&amp;IsHistory=&amp;ModuleID=22" TargetMode="External"/><Relationship Id="rId682" Type="http://schemas.openxmlformats.org/officeDocument/2006/relationships/hyperlink" Target="https://ggzy.hzctc.hangzhou.gov.cn/AfficheShow/Home?AfficheID=66a4c672-3ac0-492c-b748-0d1a58bb4297&amp;IsInner=0&amp;IsHistory=&amp;ModuleID=22" TargetMode="External"/><Relationship Id="rId681" Type="http://schemas.openxmlformats.org/officeDocument/2006/relationships/hyperlink" Target="https://ggzy.hzctc.hangzhou.gov.cn/AfficheShow/Home?AfficheID=c0d3396c-fdfc-4865-bfcc-12fe4d71617e&amp;IsInner=0&amp;IsHistory=&amp;ModuleID=22" TargetMode="External"/><Relationship Id="rId680" Type="http://schemas.openxmlformats.org/officeDocument/2006/relationships/hyperlink" Target="https://ggzy.hzctc.hangzhou.gov.cn/AfficheShow/Home?AfficheID=345616b0-5eaa-44f1-a7b9-e6e22d5b45f5&amp;IsInner=0&amp;IsHistory=&amp;ModuleID=22" TargetMode="External"/><Relationship Id="rId68" Type="http://schemas.openxmlformats.org/officeDocument/2006/relationships/hyperlink" Target="https://ggzy.hzctc.hangzhou.gov.cn/AfficheShow/Home?AfficheID=7ea9ed29-2e47-4a1b-a3da-75c775b3fe86&amp;IsInner=0&amp;IsHistory=&amp;ModuleID=22" TargetMode="External"/><Relationship Id="rId679" Type="http://schemas.openxmlformats.org/officeDocument/2006/relationships/hyperlink" Target="https://ggzy.hzctc.hangzhou.gov.cn/AfficheShow/Home?AfficheID=84cc0fe0-eaa1-4a73-8e18-a140919408d8&amp;IsInner=0&amp;IsHistory=&amp;ModuleID=22" TargetMode="External"/><Relationship Id="rId678" Type="http://schemas.openxmlformats.org/officeDocument/2006/relationships/hyperlink" Target="https://ggzy.hzctc.hangzhou.gov.cn/AfficheShow/Home?AfficheID=9d54a092-d597-4459-a283-04ce0c778c95&amp;IsInner=0&amp;IsHistory=&amp;ModuleID=22" TargetMode="External"/><Relationship Id="rId677" Type="http://schemas.openxmlformats.org/officeDocument/2006/relationships/hyperlink" Target="https://ggzy.hzctc.hangzhou.gov.cn/AfficheShow/Home?AfficheID=17765e10-302b-44b1-b724-8606228284c8&amp;IsInner=0&amp;IsHistory=&amp;ModuleID=22" TargetMode="External"/><Relationship Id="rId676" Type="http://schemas.openxmlformats.org/officeDocument/2006/relationships/hyperlink" Target="https://ggzy.hzctc.hangzhou.gov.cn/AfficheShow/Home?AfficheID=22a9ff9f-4aa6-423d-8e91-6be173121ef0&amp;IsInner=0&amp;IsHistory=&amp;ModuleID=22" TargetMode="External"/><Relationship Id="rId675" Type="http://schemas.openxmlformats.org/officeDocument/2006/relationships/hyperlink" Target="https://ggzy.hzctc.hangzhou.gov.cn/AfficheShow/Home?AfficheID=a09444e7-6530-423e-99f2-2ea536355e9b&amp;IsInner=0&amp;IsHistory=&amp;ModuleID=22" TargetMode="External"/><Relationship Id="rId674" Type="http://schemas.openxmlformats.org/officeDocument/2006/relationships/hyperlink" Target="https://ggzy.hzctc.hangzhou.gov.cn/AfficheShow/Home?AfficheID=7c94056d-71ea-4a84-b80e-cdca53824305&amp;IsInner=0&amp;IsHistory=&amp;ModuleID=22" TargetMode="External"/><Relationship Id="rId673" Type="http://schemas.openxmlformats.org/officeDocument/2006/relationships/hyperlink" Target="https://ggzy.hzctc.hangzhou.gov.cn/AfficheShow/Home?AfficheID=7ff18cb8-2c2c-45ac-a0a2-8327f64124c4&amp;IsInner=0&amp;IsHistory=&amp;ModuleID=22" TargetMode="External"/><Relationship Id="rId672" Type="http://schemas.openxmlformats.org/officeDocument/2006/relationships/hyperlink" Target="https://ggzy.hzctc.hangzhou.gov.cn/AfficheShow/Home?AfficheID=a25c5c7f-f45a-4c22-a1e3-304c0ed74240&amp;IsInner=0&amp;IsHistory=&amp;ModuleID=22" TargetMode="External"/><Relationship Id="rId671" Type="http://schemas.openxmlformats.org/officeDocument/2006/relationships/hyperlink" Target="https://ggzy.hzctc.hangzhou.gov.cn/AfficheShow/Home?AfficheID=ae4588bd-c8ca-4740-9fbc-7c84605ed866&amp;IsInner=0&amp;IsHistory=&amp;ModuleID=22" TargetMode="External"/><Relationship Id="rId670" Type="http://schemas.openxmlformats.org/officeDocument/2006/relationships/hyperlink" Target="https://ggzy.hzctc.hangzhou.gov.cn/AfficheShow/Home?AfficheID=560ea968-0ae0-4c01-833d-a860bbc6e217&amp;IsInner=0&amp;IsHistory=&amp;ModuleID=22" TargetMode="External"/><Relationship Id="rId67" Type="http://schemas.openxmlformats.org/officeDocument/2006/relationships/hyperlink" Target="https://ggzy.hzctc.hangzhou.gov.cn/OpenBidRecord/Index?id=C1B97EA4-C702-4B70-ABDC-4A4ED0E01FCD&amp;tenderID=F4762DA4-5484-4CE3-8CBE-1D4F004A1EC9&amp;ModuleID=486" TargetMode="External"/><Relationship Id="rId669" Type="http://schemas.openxmlformats.org/officeDocument/2006/relationships/hyperlink" Target="https://ggzy.hzctc.hangzhou.gov.cn/AfficheShow/Home?AfficheID=130f9198-d933-4e83-9667-7efe0957be10&amp;IsInner=0&amp;IsHistory=&amp;ModuleID=22" TargetMode="External"/><Relationship Id="rId668" Type="http://schemas.openxmlformats.org/officeDocument/2006/relationships/hyperlink" Target="https://ggzy.hzctc.hangzhou.gov.cn/AfficheShow/Home?AfficheID=dc638fce-9b6b-4904-b020-2851a3672de4&amp;IsInner=0&amp;IsHistory=&amp;ModuleID=22" TargetMode="External"/><Relationship Id="rId667" Type="http://schemas.openxmlformats.org/officeDocument/2006/relationships/hyperlink" Target="https://ggzy.hzctc.hangzhou.gov.cn/AfficheShow/Home?AfficheID=7c80d1af-acc9-4c17-8237-338a7f1f71ed&amp;IsInner=0&amp;IsHistory=&amp;ModuleID=22" TargetMode="External"/><Relationship Id="rId666" Type="http://schemas.openxmlformats.org/officeDocument/2006/relationships/hyperlink" Target="https://ggzy.hzctc.hangzhou.gov.cn/AfficheShow/Home?AfficheID=9535b070-4a7a-4995-8dd9-1bc490943d5a&amp;IsInner=0&amp;IsHistory=&amp;ModuleID=22" TargetMode="External"/><Relationship Id="rId665" Type="http://schemas.openxmlformats.org/officeDocument/2006/relationships/hyperlink" Target="https://ggzy.hzctc.hangzhou.gov.cn/AfficheShow/Home?AfficheID=96a914a2-0a2e-4c96-8a21-7013f706c89d&amp;IsInner=0&amp;IsHistory=&amp;ModuleID=22" TargetMode="External"/><Relationship Id="rId664" Type="http://schemas.openxmlformats.org/officeDocument/2006/relationships/hyperlink" Target="https://ggzy.hzctc.hangzhou.gov.cn/OpenBidRecord/Index?id=FF971C83-A2B4-4D24-9193-EA855377A9B4&amp;tenderID=B80703D7-EE9E-4232-92AF-4ACBE7F93952&amp;ModuleID=486" TargetMode="External"/><Relationship Id="rId663" Type="http://schemas.openxmlformats.org/officeDocument/2006/relationships/hyperlink" Target="https://ggzy.hzctc.hangzhou.gov.cn/AfficheShow/Home?AfficheID=93a4ef6a-0378-4cc9-82e1-e6827f8b636e&amp;IsInner=0&amp;IsHistory=0&amp;ModuleID=28" TargetMode="External"/><Relationship Id="rId662" Type="http://schemas.openxmlformats.org/officeDocument/2006/relationships/hyperlink" Target="https://ggzy.hzctc.hangzhou.gov.cn/OpenBidRecord/Index?id=932B7F57-0C80-43B8-B90F-9EF9A7196FE9&amp;tenderID=98CDAF7D-5E1F-4C72-9E26-B3B31C9B61AD&amp;ModuleID=486" TargetMode="External"/><Relationship Id="rId661" Type="http://schemas.openxmlformats.org/officeDocument/2006/relationships/hyperlink" Target="https://ggzy.hzctc.hangzhou.gov.cn/OpenBidRecord/Index?id=8D97F1E4-0BAF-4290-B2B2-CE284BC3EC58&amp;tenderID=7D28F7B8-B5EB-4F75-9D96-9D8377E8DFAA&amp;ModuleID=486" TargetMode="External"/><Relationship Id="rId660" Type="http://schemas.openxmlformats.org/officeDocument/2006/relationships/hyperlink" Target="https://ggzy.hzctc.hangzhou.gov.cn/OpenBidRecord/Index?id=398982E3-E874-4073-8704-64B35D7E148D&amp;tenderID=4E12F729-A852-46E0-885C-FBD50E041B63&amp;ModuleID=486" TargetMode="External"/><Relationship Id="rId66" Type="http://schemas.openxmlformats.org/officeDocument/2006/relationships/hyperlink" Target="https://ggzy.hzctc.hangzhou.gov.cn/AfficheShow/Home?AfficheID=7acf5124-9397-4584-8cec-b7aca8d93bf8&amp;IsInner=0&amp;IsHistory=&amp;ModuleID=22" TargetMode="External"/><Relationship Id="rId659" Type="http://schemas.openxmlformats.org/officeDocument/2006/relationships/hyperlink" Target="https://ggzy.hzctc.hangzhou.gov.cn/OpenBidRecord/Index?id=DAC09CAA-9A77-4D42-A0AB-4686D15FB055&amp;tenderID=1DC82303-F5C4-4AC7-9A42-AA696C16C3FD&amp;ModuleID=486" TargetMode="External"/><Relationship Id="rId658" Type="http://schemas.openxmlformats.org/officeDocument/2006/relationships/hyperlink" Target="https://ggzy.hzctc.hangzhou.gov.cn/OpenBidRecord/Index?id=E985F0C2-E25B-4E71-AA7B-A5F53D5E62CF&amp;tenderID=B2789F76-B3FE-49BF-8D03-ACDD3EDF13C0&amp;ModuleID=486" TargetMode="External"/><Relationship Id="rId657" Type="http://schemas.openxmlformats.org/officeDocument/2006/relationships/hyperlink" Target="https://ggzy.hzctc.hangzhou.gov.cn/OpenBidRecord/Index?id=53E4AE1D-968C-4785-BF34-13090A2B81F6&amp;tenderID=B9B6BA7A-16B4-44A0-92C2-3D71E0A24278&amp;ModuleID=486" TargetMode="External"/><Relationship Id="rId656" Type="http://schemas.openxmlformats.org/officeDocument/2006/relationships/hyperlink" Target="https://ggzy.hzctc.hangzhou.gov.cn/OpenBidRecord/Index?id=F4D8B2F5-659F-4D65-A076-1C3E3A959E95&amp;tenderID=8FC76A42-8C58-4293-BD66-83BF4C24BB54&amp;ModuleID=486" TargetMode="External"/><Relationship Id="rId655" Type="http://schemas.openxmlformats.org/officeDocument/2006/relationships/hyperlink" Target="https://ggzy.hzctc.hangzhou.gov.cn/OpenBidRecord/Index?id=3E8D68EB-4223-4931-BB42-59A82E340D86&amp;tenderID=5D991285-4D0D-4CC8-8783-F2E790204D87&amp;ModuleID=486" TargetMode="External"/><Relationship Id="rId654" Type="http://schemas.openxmlformats.org/officeDocument/2006/relationships/hyperlink" Target="https://ggzy.hzctc.hangzhou.gov.cn/OpenBidRecord/Index?id=3EE8726D-12A4-447D-823D-398DE34E4DB4&amp;tenderID=ccd0ef0c-2480-48be-8bf1-879cc291a69e&amp;ModuleID=486" TargetMode="External"/><Relationship Id="rId653" Type="http://schemas.openxmlformats.org/officeDocument/2006/relationships/hyperlink" Target="https://ggzy.hzctc.hangzhou.gov.cn/OpenBidRecord/Index?id=22D5351A-DD93-40A2-B58F-FD26692E9CD9&amp;tenderID=745A6740-250D-4993-B307-B7E09B0A1E97&amp;ModuleID=486" TargetMode="External"/><Relationship Id="rId652" Type="http://schemas.openxmlformats.org/officeDocument/2006/relationships/hyperlink" Target="https://ggzy.hzctc.hangzhou.gov.cn/OpenBidRecord/Index?id=3D3D6CAC-50DE-4F8C-8A0E-15BABFFC35A2&amp;tenderID=27372758-8466-471e-af63-0df16e9cd564&amp;ModuleID=486" TargetMode="External"/><Relationship Id="rId651" Type="http://schemas.openxmlformats.org/officeDocument/2006/relationships/hyperlink" Target="https://ggzy.hzctc.hangzhou.gov.cn/OpenBidRecord/Index?id=32639B33-11E4-49E5-90F8-CCA56CE12E02&amp;tenderID=9CE1D0B6-8ED0-4CC2-93D9-E9E492AE6706&amp;ModuleID=486" TargetMode="External"/><Relationship Id="rId650" Type="http://schemas.openxmlformats.org/officeDocument/2006/relationships/hyperlink" Target="https://ggzy.hzctc.hangzhou.gov.cn/OpenBidRecord/Index?id=1157564F-BBD4-4C3D-AD74-62D79DD98D11&amp;tenderID=57FFF8A6-E1D4-45AB-83E8-99D65DDD34D2&amp;ModuleID=486" TargetMode="External"/><Relationship Id="rId65" Type="http://schemas.openxmlformats.org/officeDocument/2006/relationships/hyperlink" Target="https://ggzy.hzctc.hangzhou.gov.cn/OpenBidRecord/Index?id=B8E25272-E657-4589-ADDC-32CEF5F89408&amp;tenderID=DB7276AE-8A83-4C0C-BB0A-B26D0EA831F9&amp;ModuleID=486" TargetMode="External"/><Relationship Id="rId649" Type="http://schemas.openxmlformats.org/officeDocument/2006/relationships/hyperlink" Target="https://ggzy.hzctc.hangzhou.gov.cn/OpenBidRecord/Index?id=DD02FA41-88DA-4D39-BF35-395843760B8F&amp;tenderID=A2E8D401-7A45-48D5-AD3B-735994A22EA0&amp;ModuleID=486" TargetMode="External"/><Relationship Id="rId648" Type="http://schemas.openxmlformats.org/officeDocument/2006/relationships/hyperlink" Target="https://ggzy.hzctc.hangzhou.gov.cn/OpenBidRecord/Index?id=8C710370-3C28-404C-ADDA-E1EEB152340C&amp;tenderID=9406D120-A048-42B5-AD5D-A78B49C20B22&amp;ModuleID=486" TargetMode="External"/><Relationship Id="rId647" Type="http://schemas.openxmlformats.org/officeDocument/2006/relationships/hyperlink" Target="https://ggzy.hzctc.hangzhou.gov.cn/OpenBidRecord/Index?id=8D5D75AA-F3B9-4C56-BCF5-F3891EEDBC36&amp;tenderID=A9702C12-337E-408B-A5D5-45E8789C6CF1&amp;ModuleID=486" TargetMode="External"/><Relationship Id="rId646" Type="http://schemas.openxmlformats.org/officeDocument/2006/relationships/hyperlink" Target="https://ggzy.hzctc.hangzhou.gov.cn/OpenBidRecord/Index?id=92840DAA-4AA7-41D8-A333-1C23C5DE5CA6&amp;tenderID=c4792a05-4a80-4f86-8077-5e86d1b31386&amp;ModuleID=486" TargetMode="External"/><Relationship Id="rId645" Type="http://schemas.openxmlformats.org/officeDocument/2006/relationships/hyperlink" Target="https://ggzy.hzctc.hangzhou.gov.cn/OpenBidRecord/Index?id=136A3156-4185-437E-9B1B-A251A6861B99&amp;tenderID=7c0ef27d-7fdc-4f4d-ad29-0fdf2d76c3ea&amp;ModuleID=486" TargetMode="External"/><Relationship Id="rId644" Type="http://schemas.openxmlformats.org/officeDocument/2006/relationships/hyperlink" Target="https://ggzy.hzctc.hangzhou.gov.cn/OpenBidRecord/Index?id=9506661B-7DBD-43EA-BF5E-8A886512EA42&amp;tenderID=1077e8a6-bf13-4889-812d-fb887364dfe8&amp;ModuleID=486" TargetMode="External"/><Relationship Id="rId643" Type="http://schemas.openxmlformats.org/officeDocument/2006/relationships/hyperlink" Target="https://ggzy.hzctc.hangzhou.gov.cn/OpenBidRecord/Index?id=AE49A422-AB5A-4543-9137-38B5C866E0ED&amp;tenderID=1711e365-cf0a-4991-b846-f3ba6450e07d&amp;ModuleID=486" TargetMode="External"/><Relationship Id="rId642" Type="http://schemas.openxmlformats.org/officeDocument/2006/relationships/hyperlink" Target="https://ggzy.hzctc.hangzhou.gov.cn/OpenBidRecord/Index?id=71A8FC69-BB51-4C71-AFED-CD763F0D4BA1&amp;tenderID=5F3B70EC-1044-41D2-8728-87C90FA04BAE&amp;ModuleID=486" TargetMode="External"/><Relationship Id="rId641" Type="http://schemas.openxmlformats.org/officeDocument/2006/relationships/hyperlink" Target="https://ggzy.hzctc.hangzhou.gov.cn/OpenBidRecord/Index?id=9C68E4CC-DA35-4484-9949-D56F316F0072&amp;tenderID=0A76AF6F-32BC-4072-A19A-8EE4954AD448&amp;ModuleID=486" TargetMode="External"/><Relationship Id="rId640" Type="http://schemas.openxmlformats.org/officeDocument/2006/relationships/hyperlink" Target="https://ggzy.hzctc.hangzhou.gov.cn/OpenBidRecord/Index?id=A6B6F609-F44B-4F59-A185-A647AC63A1F4&amp;tenderID=3F92C339-2C9D-412D-A076-D3869781FA79&amp;ModuleID=486" TargetMode="External"/><Relationship Id="rId64" Type="http://schemas.openxmlformats.org/officeDocument/2006/relationships/hyperlink" Target="https://ggzy.hzctc.hangzhou.gov.cn/AfficheShow/Home?AfficheID=737ba4ae-d06a-46db-9add-f91c2eb144fe&amp;IsInner=0&amp;IsHistory=&amp;ModuleID=22" TargetMode="External"/><Relationship Id="rId639" Type="http://schemas.openxmlformats.org/officeDocument/2006/relationships/hyperlink" Target="https://ggzy.hzctc.hangzhou.gov.cn/OpenBidRecord/Index?id=17F4D287-19A6-425B-85DC-67C0D3E52E05&amp;tenderID=2753F977-89F0-49CD-92C7-7EE2F80E71A4&amp;ModuleID=486" TargetMode="External"/><Relationship Id="rId638" Type="http://schemas.openxmlformats.org/officeDocument/2006/relationships/hyperlink" Target="https://ggzy.hzctc.hangzhou.gov.cn/OpenBidRecord/Index?id=A3249C46-6F01-4374-A978-1EF59FE1FD34&amp;tenderID=b75a4e97-612a-4ee4-9d4d-762fa98f89b8&amp;ModuleID=486" TargetMode="External"/><Relationship Id="rId637" Type="http://schemas.openxmlformats.org/officeDocument/2006/relationships/hyperlink" Target="https://ggzy.hzctc.hangzhou.gov.cn/OpenBidRecord/Index?id=D252BF7A-9D78-48EA-96C6-C0B1E6A01105&amp;tenderID=123F7E24-0B63-453B-B741-9C32E8A70AAF&amp;ModuleID=486" TargetMode="External"/><Relationship Id="rId636" Type="http://schemas.openxmlformats.org/officeDocument/2006/relationships/hyperlink" Target="https://ggzy.hzctc.hangzhou.gov.cn/OpenBidRecord/Index?id=4CCF7734-C717-4E3E-9D15-717828119D66&amp;tenderID=74730367-3444-493C-A8CA-F686E8BEE3E2&amp;ModuleID=486" TargetMode="External"/><Relationship Id="rId635" Type="http://schemas.openxmlformats.org/officeDocument/2006/relationships/hyperlink" Target="https://ggzy.hzctc.hangzhou.gov.cn/OpenBidRecord/Index?id=544C7EC5-E373-4A75-AE96-8E3A20D69EDD&amp;tenderID=CF7E846D-8419-4160-BB2C-263071D032E2&amp;ModuleID=486" TargetMode="External"/><Relationship Id="rId634" Type="http://schemas.openxmlformats.org/officeDocument/2006/relationships/hyperlink" Target="https://ggzy.hzctc.hangzhou.gov.cn/OpenBidRecord/Index?id=16ECA861-FC68-4564-AF1E-1C16448728AF&amp;tenderID=2E27B0E0-56E5-4B3C-B5A3-13D822436649&amp;ModuleID=486" TargetMode="External"/><Relationship Id="rId633" Type="http://schemas.openxmlformats.org/officeDocument/2006/relationships/hyperlink" Target="https://ggzy.hzctc.hangzhou.gov.cn/OpenBidRecord/Index?id=09F836E0-6D54-437F-99DA-C1DAFCCA43FE&amp;tenderID=EC487CA2-08B9-468B-8902-1E8A3E9E38C6&amp;ModuleID=486" TargetMode="External"/><Relationship Id="rId632" Type="http://schemas.openxmlformats.org/officeDocument/2006/relationships/hyperlink" Target="https://ggzy.hzctc.hangzhou.gov.cn/OpenBidRecord/Index?id=6ACB7232-56CF-47D2-A4A1-336FF5F705CD&amp;tenderID=033060AD-BB75-43B3-8C27-BE5F986FF9AC&amp;ModuleID=486" TargetMode="External"/><Relationship Id="rId631" Type="http://schemas.openxmlformats.org/officeDocument/2006/relationships/hyperlink" Target="https://ggzy.hzctc.hangzhou.gov.cn/OpenBidRecord/Index?id=6D0A5439-FAFB-4328-8E80-991D4743F5A5&amp;tenderID=9D7C57E9-88C1-4ACE-9873-2E2076C9FABD&amp;ModuleID=486" TargetMode="External"/><Relationship Id="rId630" Type="http://schemas.openxmlformats.org/officeDocument/2006/relationships/hyperlink" Target="https://ggzy.hzctc.hangzhou.gov.cn/OpenBidRecord/Index?id=DCF4B6D5-8FD0-4FD2-878A-44340BFA8B05&amp;tenderID=b466d0eb-03c6-4e80-b075-d42ed715ad0d&amp;ModuleID=486" TargetMode="External"/><Relationship Id="rId63" Type="http://schemas.openxmlformats.org/officeDocument/2006/relationships/hyperlink" Target="https://ggzy.hzctc.hangzhou.gov.cn/OpenBidRecord/Index?id=138A4B4B-C0F5-4D02-AFE6-ADEE5C1AB646&amp;tenderID=fc1fbab7-9d22-4ab0-ab26-156759a5e8f0&amp;ModuleID=486" TargetMode="External"/><Relationship Id="rId629" Type="http://schemas.openxmlformats.org/officeDocument/2006/relationships/hyperlink" Target="https://ggzy.hzctc.hangzhou.gov.cn/OpenBidRecord/Index?id=81CF5B3F-2F40-4C4F-8F31-519842734A1E&amp;tenderID=677ABDC8-AC05-4E43-AD98-448B5A91B5B7&amp;ModuleID=486" TargetMode="External"/><Relationship Id="rId628" Type="http://schemas.openxmlformats.org/officeDocument/2006/relationships/hyperlink" Target="https://ggzy.hzctc.hangzhou.gov.cn/OpenBidRecord/Index?id=7BE07312-3D95-4CE1-838B-7584EA5E4938&amp;tenderID=A9C18891-EEF4-48F8-8336-E29A695CD86B&amp;ModuleID=486" TargetMode="External"/><Relationship Id="rId627" Type="http://schemas.openxmlformats.org/officeDocument/2006/relationships/hyperlink" Target="https://ggzy.hzctc.hangzhou.gov.cn/OpenBidRecord/Index?id=DA18CEDB-50B9-4866-99A2-58C71A86B08E&amp;tenderID=D39BDABE-855D-4B9B-81CF-5A4BF66D5945&amp;ModuleID=486" TargetMode="External"/><Relationship Id="rId626" Type="http://schemas.openxmlformats.org/officeDocument/2006/relationships/hyperlink" Target="https://ggzy.hzctc.hangzhou.gov.cn/OpenBidRecord/Index?id=655FFDC6-7432-4AB3-A493-3F31776A6B82&amp;tenderID=31FD560F-C403-4EEF-B5C0-3BBE5A9179C8&amp;ModuleID=486" TargetMode="External"/><Relationship Id="rId625" Type="http://schemas.openxmlformats.org/officeDocument/2006/relationships/hyperlink" Target="https://ggzy.hzctc.hangzhou.gov.cn/OpenBidRecord/Index?id=F982DDF9-145F-447D-9107-E2E97FD4F181&amp;tenderID=5897BE99-089D-4AE7-8A62-C3EF5A8A16A5&amp;ModuleID=486" TargetMode="External"/><Relationship Id="rId624" Type="http://schemas.openxmlformats.org/officeDocument/2006/relationships/hyperlink" Target="https://ggzy.hzctc.hangzhou.gov.cn/OpenBidRecord/Index?id=E5471631-4E3C-4410-9749-3A0177E599BD&amp;tenderID=47EA3C8B-0D6B-49BB-8883-0DA73238753C&amp;ModuleID=486" TargetMode="External"/><Relationship Id="rId623" Type="http://schemas.openxmlformats.org/officeDocument/2006/relationships/hyperlink" Target="https://ggzy.hzctc.hangzhou.gov.cn/OpenBidRecord/Index?id=2CE2A9E0-E70B-4E42-B178-73260B6D4824&amp;tenderID=0a5feb63-ae7f-4f20-978e-fa3fd3fa6b0a&amp;ModuleID=486" TargetMode="External"/><Relationship Id="rId622" Type="http://schemas.openxmlformats.org/officeDocument/2006/relationships/hyperlink" Target="https://ggzy.hzctc.hangzhou.gov.cn/OpenBidRecord/Index?id=8A9A429C-BE02-4C1E-B2E8-84B6DB2B789B&amp;tenderID=4A22D841-B6D4-41D9-9FAA-7D17D24BE4D5&amp;ModuleID=486" TargetMode="External"/><Relationship Id="rId621" Type="http://schemas.openxmlformats.org/officeDocument/2006/relationships/hyperlink" Target="https://ggzy.hzctc.hangzhou.gov.cn/OpenBidRecord/Index?id=87700CA3-3CFA-431C-BD7C-4E6054467B8A&amp;tenderID=E237CD08-EC03-4E12-B8A9-30C91AA97B28&amp;ModuleID=486" TargetMode="External"/><Relationship Id="rId620" Type="http://schemas.openxmlformats.org/officeDocument/2006/relationships/hyperlink" Target="https://ggzy.hzctc.hangzhou.gov.cn/OpenBidRecord/Index?id=45D81F46-BEF5-4D94-AFE1-3A2590F24F93&amp;tenderID=C2EF2C01-A4F2-4FA7-8C60-9EBBCDC2BF53&amp;ModuleID=486" TargetMode="External"/><Relationship Id="rId62" Type="http://schemas.openxmlformats.org/officeDocument/2006/relationships/hyperlink" Target="https://ggzy.hzctc.hangzhou.gov.cn/AfficheShow/Home?AfficheID=46c66899-2080-4343-9e3a-ec92749cc57c&amp;IsInner=0&amp;IsHistory=&amp;ModuleID=22" TargetMode="External"/><Relationship Id="rId619" Type="http://schemas.openxmlformats.org/officeDocument/2006/relationships/hyperlink" Target="https://ggzy.hzctc.hangzhou.gov.cn/OpenBidRecord/Index?id=7A8764F9-BB06-4E96-BA7E-71D191FB0040&amp;tenderID=6109A955-6580-46B2-BBA5-7E7287FF5F1B&amp;ModuleID=486" TargetMode="External"/><Relationship Id="rId618" Type="http://schemas.openxmlformats.org/officeDocument/2006/relationships/hyperlink" Target="https://ggzy.hzctc.hangzhou.gov.cn/OpenBidRecord/Index?id=F798D89F-3457-4A07-A7BA-950B899363FC&amp;tenderID=ECB7830F-FB6B-47B8-8259-66324372CBD2&amp;ModuleID=486" TargetMode="External"/><Relationship Id="rId617" Type="http://schemas.openxmlformats.org/officeDocument/2006/relationships/hyperlink" Target="https://ggzy.hzctc.hangzhou.gov.cn/OpenBidRecord/Index?id=528DE415-26A5-4469-B604-BA029BFCEE03&amp;tenderID=E20CE6AD-5218-4148-A0AA-2FB88C6795E7&amp;ModuleID=486" TargetMode="External"/><Relationship Id="rId616" Type="http://schemas.openxmlformats.org/officeDocument/2006/relationships/hyperlink" Target="https://ggzy.hzctc.hangzhou.gov.cn/AfficheShow/Home?AfficheID=67d0fd93-73e8-4a13-8a87-28f1acdcdf98&amp;IsInner=0&amp;IsHistory=0&amp;ModuleID=28" TargetMode="External"/><Relationship Id="rId615" Type="http://schemas.openxmlformats.org/officeDocument/2006/relationships/hyperlink" Target="https://ggzy.hzctc.hangzhou.gov.cn/AfficheShow/Home?AfficheID=9ea59cbc-1f32-49f3-8293-ff0574b72517&amp;IsInner=0&amp;IsHistory=0&amp;ModuleID=28" TargetMode="External"/><Relationship Id="rId614" Type="http://schemas.openxmlformats.org/officeDocument/2006/relationships/hyperlink" Target="https://ggzy.hzctc.hangzhou.gov.cn/AfficheShow/Home?AfficheID=c6cdcd7d-2267-462c-9bcf-1a429be6b4dc&amp;IsInner=0&amp;IsHistory=0&amp;ModuleID=28" TargetMode="External"/><Relationship Id="rId613" Type="http://schemas.openxmlformats.org/officeDocument/2006/relationships/hyperlink" Target="https://ggzy.hzctc.hangzhou.gov.cn/AfficheShow/Home?AfficheID=3b57c074-1967-48d5-b00b-3ef9d2d2544e&amp;IsInner=0&amp;IsHistory=0&amp;ModuleID=28" TargetMode="External"/><Relationship Id="rId612" Type="http://schemas.openxmlformats.org/officeDocument/2006/relationships/hyperlink" Target="https://ggzy.hzctc.hangzhou.gov.cn/AfficheShow/Home?AfficheID=095d2f4f-9dd8-40c3-a812-119acc67dc5e&amp;IsInner=0&amp;IsHistory=0&amp;ModuleID=28" TargetMode="External"/><Relationship Id="rId611" Type="http://schemas.openxmlformats.org/officeDocument/2006/relationships/hyperlink" Target="https://ggzy.hzctc.hangzhou.gov.cn/AfficheShow/Home?AfficheID=4e24e156-7a8d-4925-8d79-92f1f8e65b7b&amp;IsInner=0&amp;IsHistory=0&amp;ModuleID=28" TargetMode="External"/><Relationship Id="rId610" Type="http://schemas.openxmlformats.org/officeDocument/2006/relationships/hyperlink" Target="https://ggzy.hzctc.hangzhou.gov.cn/AfficheShow/Home?AfficheID=6adced32-fc17-4d94-b0e4-8c992c56d971&amp;IsInner=0&amp;IsHistory=0&amp;ModuleID=28" TargetMode="External"/><Relationship Id="rId61" Type="http://schemas.openxmlformats.org/officeDocument/2006/relationships/hyperlink" Target="https://ggzy.hzctc.hangzhou.gov.cn/OpenBidRecord/Index?id=9ECC87F2-4047-49D0-94D6-8D8CDF9B228D&amp;tenderID=A67B18BC-4464-4C4A-9C71-6E5FBC962F8E&amp;ModuleID=486" TargetMode="External"/><Relationship Id="rId609" Type="http://schemas.openxmlformats.org/officeDocument/2006/relationships/hyperlink" Target="https://ggzy.hzctc.hangzhou.gov.cn/AfficheShow/Home?AfficheID=7754d230-7db2-44e2-9869-34fdbb5b8e59&amp;IsInner=0&amp;IsHistory=0&amp;ModuleID=28" TargetMode="External"/><Relationship Id="rId608" Type="http://schemas.openxmlformats.org/officeDocument/2006/relationships/hyperlink" Target="https://ggzy.hzctc.hangzhou.gov.cn/AfficheShow/Home?AfficheID=570e7876-9942-435f-8ce7-d98cc7a4cd4d&amp;IsInner=0&amp;IsHistory=0&amp;ModuleID=28" TargetMode="External"/><Relationship Id="rId607" Type="http://schemas.openxmlformats.org/officeDocument/2006/relationships/hyperlink" Target="https://ggzy.hzctc.hangzhou.gov.cn/AfficheShow/Home?AfficheID=2df9556e-03a9-4cbb-9e93-739615f73e47&amp;IsInner=0&amp;IsHistory=0&amp;ModuleID=28" TargetMode="External"/><Relationship Id="rId606" Type="http://schemas.openxmlformats.org/officeDocument/2006/relationships/hyperlink" Target="https://ggzy.hzctc.hangzhou.gov.cn/AfficheShow/Home?AfficheID=e9eb8228-7c0c-4ab4-86c7-0a5574916d77&amp;IsInner=0&amp;IsHistory=0&amp;ModuleID=28" TargetMode="External"/><Relationship Id="rId605" Type="http://schemas.openxmlformats.org/officeDocument/2006/relationships/hyperlink" Target="https://ggzy.hzctc.hangzhou.gov.cn/AfficheShow/Home?AfficheID=af5ae7fd-6084-4e55-abd4-8ff3da5904d3&amp;IsInner=0&amp;IsHistory=0&amp;ModuleID=28" TargetMode="External"/><Relationship Id="rId604" Type="http://schemas.openxmlformats.org/officeDocument/2006/relationships/hyperlink" Target="https://ggzy.hzctc.hangzhou.gov.cn/AfficheShow/Home?AfficheID=eb240604-5318-4ea7-96cb-01f5a5981811&amp;IsInner=0&amp;IsHistory=0&amp;ModuleID=28" TargetMode="External"/><Relationship Id="rId603" Type="http://schemas.openxmlformats.org/officeDocument/2006/relationships/hyperlink" Target="https://ggzy.hzctc.hangzhou.gov.cn/AfficheShow/Home?AfficheID=f8c20c61-01f8-4c51-b5bb-5bbc5201e046&amp;IsInner=0&amp;IsHistory=0&amp;ModuleID=28" TargetMode="External"/><Relationship Id="rId602" Type="http://schemas.openxmlformats.org/officeDocument/2006/relationships/hyperlink" Target="https://ggzy.hzctc.hangzhou.gov.cn/AfficheShow/Home?AfficheID=4246c7c5-c660-4fa6-95d8-f1877dad15d3&amp;IsInner=0&amp;IsHistory=0&amp;ModuleID=28" TargetMode="External"/><Relationship Id="rId601" Type="http://schemas.openxmlformats.org/officeDocument/2006/relationships/hyperlink" Target="https://ggzy.hzctc.hangzhou.gov.cn/AfficheShow/Home?AfficheID=2ffbfb05-b8bd-424c-9f8d-d38c15f9045a&amp;IsInner=0&amp;IsHistory=0&amp;ModuleID=28" TargetMode="External"/><Relationship Id="rId600" Type="http://schemas.openxmlformats.org/officeDocument/2006/relationships/hyperlink" Target="https://ggzy.hzctc.hangzhou.gov.cn/AfficheShow/Home?AfficheID=4462339d-86ab-4b81-bafa-8e52a12dfc58&amp;IsInner=0&amp;IsHistory=0&amp;ModuleID=28" TargetMode="External"/><Relationship Id="rId60" Type="http://schemas.openxmlformats.org/officeDocument/2006/relationships/hyperlink" Target="https://ggzy.hzctc.hangzhou.gov.cn/AfficheShow/Home?AfficheID=6494ffef-155d-40e8-996c-f5b5456cd2eb&amp;IsInner=0&amp;IsHistory=&amp;ModuleID=22" TargetMode="External"/><Relationship Id="rId6" Type="http://schemas.openxmlformats.org/officeDocument/2006/relationships/hyperlink" Target="https://ggzy.hzctc.hangzhou.gov.cn/OpenBidRecord/Index?id=29A2827C-439C-4DB7-B80C-26A8A45421B2&amp;tenderID=A86F961E-73B4-4077-B74D-FAB5C4A13D86&amp;ModuleID=486" TargetMode="External"/><Relationship Id="rId599" Type="http://schemas.openxmlformats.org/officeDocument/2006/relationships/hyperlink" Target="https://ggzy.hzctc.hangzhou.gov.cn/AfficheShow/Home?AfficheID=6fa6c993-269c-4c6b-abe0-d6082d0ae14a&amp;IsInner=0&amp;IsHistory=0&amp;ModuleID=28" TargetMode="External"/><Relationship Id="rId598" Type="http://schemas.openxmlformats.org/officeDocument/2006/relationships/hyperlink" Target="https://ggzy.hzctc.hangzhou.gov.cn/AfficheShow/Home?AfficheID=d6e0043f-a8cd-47bd-b6af-8edf0477774c&amp;IsInner=0&amp;IsHistory=0&amp;ModuleID=28" TargetMode="External"/><Relationship Id="rId597" Type="http://schemas.openxmlformats.org/officeDocument/2006/relationships/hyperlink" Target="https://ggzy.hzctc.hangzhou.gov.cn/AfficheShow/Home?AfficheID=660eca1b-3a7e-4c78-a6fb-b098625d3bf3&amp;IsInner=0&amp;IsHistory=0&amp;ModuleID=28" TargetMode="External"/><Relationship Id="rId596" Type="http://schemas.openxmlformats.org/officeDocument/2006/relationships/hyperlink" Target="https://ggzy.hzctc.hangzhou.gov.cn/AfficheShow/Home?AfficheID=a3a12e0c-f0e8-40e4-bb5d-51dde7bb3882&amp;IsInner=0&amp;IsHistory=0&amp;ModuleID=28" TargetMode="External"/><Relationship Id="rId595" Type="http://schemas.openxmlformats.org/officeDocument/2006/relationships/hyperlink" Target="https://ggzy.hzctc.hangzhou.gov.cn/AfficheShow/Home?AfficheID=98c7df5b-3267-462e-843e-2942c288562c&amp;IsInner=0&amp;IsHistory=0&amp;ModuleID=28" TargetMode="External"/><Relationship Id="rId594" Type="http://schemas.openxmlformats.org/officeDocument/2006/relationships/hyperlink" Target="https://ggzy.hzctc.hangzhou.gov.cn/AfficheShow/Home?AfficheID=f0a0dec9-5c7c-4eaa-bf04-39531503cb23&amp;IsInner=0&amp;IsHistory=0&amp;ModuleID=28" TargetMode="External"/><Relationship Id="rId593" Type="http://schemas.openxmlformats.org/officeDocument/2006/relationships/hyperlink" Target="https://ggzy.hzctc.hangzhou.gov.cn/AfficheShow/Home?AfficheID=c59d8c03-bc83-43b2-a927-66fdc62275d5&amp;IsInner=0&amp;IsHistory=0&amp;ModuleID=28" TargetMode="External"/><Relationship Id="rId592" Type="http://schemas.openxmlformats.org/officeDocument/2006/relationships/hyperlink" Target="https://ggzy.hzctc.hangzhou.gov.cn/AfficheShow/Home?AfficheID=4c6de64a-287b-46d3-bef1-24334b01b2db&amp;IsInner=0&amp;IsHistory=0&amp;ModuleID=28" TargetMode="External"/><Relationship Id="rId591" Type="http://schemas.openxmlformats.org/officeDocument/2006/relationships/hyperlink" Target="https://ggzy.hzctc.hangzhou.gov.cn/AfficheShow/Home?AfficheID=375164a1-9d66-4429-bf19-c4787fea5d89&amp;IsInner=0&amp;IsHistory=0&amp;ModuleID=28" TargetMode="External"/><Relationship Id="rId590" Type="http://schemas.openxmlformats.org/officeDocument/2006/relationships/hyperlink" Target="https://ggzy.hzctc.hangzhou.gov.cn/AfficheShow/Home?AfficheID=51f7fd29-2f7a-44cb-95ad-bd5fb9695da8&amp;IsInner=0&amp;IsHistory=0&amp;ModuleID=28" TargetMode="External"/><Relationship Id="rId59" Type="http://schemas.openxmlformats.org/officeDocument/2006/relationships/hyperlink" Target="https://ggzy.hzctc.hangzhou.gov.cn/OpenBidRecord/Index?id=2829EFF2-2F66-45B7-AC60-B806087657A1&amp;tenderID=FEEFB0B0-A387-4888-9474-4DA6CF07AA44&amp;ModuleID=486" TargetMode="External"/><Relationship Id="rId589" Type="http://schemas.openxmlformats.org/officeDocument/2006/relationships/hyperlink" Target="https://ggzy.hzctc.hangzhou.gov.cn/AfficheShow/Home?AfficheID=e1b4d384-2800-4bd2-a846-e75c4f90c259&amp;IsInner=0&amp;IsHistory=0&amp;ModuleID=28" TargetMode="External"/><Relationship Id="rId588" Type="http://schemas.openxmlformats.org/officeDocument/2006/relationships/hyperlink" Target="https://ggzy.hzctc.hangzhou.gov.cn/AfficheShow/Home?AfficheID=efa5770c-8d84-491b-8cb5-20efa1cac45e&amp;IsInner=0&amp;IsHistory=0&amp;ModuleID=28" TargetMode="External"/><Relationship Id="rId587" Type="http://schemas.openxmlformats.org/officeDocument/2006/relationships/hyperlink" Target="https://ggzy.hzctc.hangzhou.gov.cn/AfficheShow/Home?AfficheID=83df0e14-bae3-4ef7-9a76-ec9f746a9f1d&amp;IsInner=0&amp;IsHistory=0&amp;ModuleID=28" TargetMode="External"/><Relationship Id="rId586" Type="http://schemas.openxmlformats.org/officeDocument/2006/relationships/hyperlink" Target="https://ggzy.hzctc.hangzhou.gov.cn/AfficheShow/Home?AfficheID=b91cf1b0-12f9-4822-86d8-1d96a5ba8079&amp;IsInner=0&amp;IsHistory=0&amp;ModuleID=28" TargetMode="External"/><Relationship Id="rId585" Type="http://schemas.openxmlformats.org/officeDocument/2006/relationships/hyperlink" Target="https://ggzy.hzctc.hangzhou.gov.cn/AfficheShow/Home?AfficheID=17a2115a-f9a7-4654-b56f-11da0ffddd9c&amp;IsInner=0&amp;IsHistory=0&amp;ModuleID=28" TargetMode="External"/><Relationship Id="rId584" Type="http://schemas.openxmlformats.org/officeDocument/2006/relationships/hyperlink" Target="https://ggzy.hzctc.hangzhou.gov.cn/AfficheShow/Home?AfficheID=e9dc6ea8-2484-4361-b3ef-cf83d26ca537&amp;IsInner=0&amp;IsHistory=0&amp;ModuleID=28" TargetMode="External"/><Relationship Id="rId583" Type="http://schemas.openxmlformats.org/officeDocument/2006/relationships/hyperlink" Target="https://ggzy.hzctc.hangzhou.gov.cn/AfficheShow/Home?AfficheID=b9363d26-1f6a-4bab-9dba-a39755d0c6ff&amp;IsInner=0&amp;IsHistory=0&amp;ModuleID=28" TargetMode="External"/><Relationship Id="rId582" Type="http://schemas.openxmlformats.org/officeDocument/2006/relationships/hyperlink" Target="https://ggzy.hzctc.hangzhou.gov.cn/AfficheShow/Home?AfficheID=f9739cef-a1fc-4d2e-a1e3-c6aa1a7fa456&amp;IsInner=0&amp;IsHistory=0&amp;ModuleID=28" TargetMode="External"/><Relationship Id="rId581" Type="http://schemas.openxmlformats.org/officeDocument/2006/relationships/hyperlink" Target="https://ggzy.hzctc.hangzhou.gov.cn/AfficheShow/Home?AfficheID=d7c43394-89d7-41cb-a18e-38b99fbf8524&amp;IsInner=0&amp;IsHistory=0&amp;ModuleID=28" TargetMode="External"/><Relationship Id="rId580" Type="http://schemas.openxmlformats.org/officeDocument/2006/relationships/hyperlink" Target="https://ggzy.hzctc.hangzhou.gov.cn/AfficheShow/Home?AfficheID=973b1aff-6bbb-4966-a97c-1e5ba415f41d&amp;IsInner=0&amp;IsHistory=0&amp;ModuleID=28" TargetMode="External"/><Relationship Id="rId58" Type="http://schemas.openxmlformats.org/officeDocument/2006/relationships/hyperlink" Target="https://ggzy.hzctc.hangzhou.gov.cn/AfficheShow/Home?AfficheID=00656a3a-0038-4ff2-b5eb-15a7b4657152&amp;IsInner=0&amp;IsHistory=&amp;ModuleID=22" TargetMode="External"/><Relationship Id="rId579" Type="http://schemas.openxmlformats.org/officeDocument/2006/relationships/hyperlink" Target="https://ggzy.hzctc.hangzhou.gov.cn/AfficheShow/Home?AfficheID=88c98d0b-c43e-40ea-8161-014e8874a78e&amp;IsInner=0&amp;IsHistory=0&amp;ModuleID=28" TargetMode="External"/><Relationship Id="rId578" Type="http://schemas.openxmlformats.org/officeDocument/2006/relationships/hyperlink" Target="https://ggzy.hzctc.hangzhou.gov.cn/AfficheShow/Home?AfficheID=1c7c8189-1128-4f7c-9155-289d89d59c2e&amp;IsInner=0&amp;IsHistory=0&amp;ModuleID=28" TargetMode="External"/><Relationship Id="rId577" Type="http://schemas.openxmlformats.org/officeDocument/2006/relationships/hyperlink" Target="https://ggzy.hzctc.hangzhou.gov.cn/AfficheShow/Home?AfficheID=fe828f60-a329-42d1-a097-1a05a3d84415&amp;IsInner=0&amp;IsHistory=0&amp;ModuleID=28" TargetMode="External"/><Relationship Id="rId576" Type="http://schemas.openxmlformats.org/officeDocument/2006/relationships/hyperlink" Target="https://ggzy.hzctc.hangzhou.gov.cn/AfficheShow/Home?AfficheID=89d75385-1f1f-4504-881f-215becf6a4a2&amp;IsInner=0&amp;IsHistory=0&amp;ModuleID=28" TargetMode="External"/><Relationship Id="rId575" Type="http://schemas.openxmlformats.org/officeDocument/2006/relationships/hyperlink" Target="https://ggzy.hzctc.hangzhou.gov.cn/AfficheShow/Home?AfficheID=869b5370-cedf-4bdc-9e3d-c4bc6d8ad847&amp;IsInner=0&amp;IsHistory=0&amp;ModuleID=28" TargetMode="External"/><Relationship Id="rId574" Type="http://schemas.openxmlformats.org/officeDocument/2006/relationships/hyperlink" Target="https://ggzy.hzctc.hangzhou.gov.cn/AfficheShow/Home?AfficheID=8049bd20-8999-4690-8334-ffbb65892296&amp;IsInner=0&amp;IsHistory=0&amp;ModuleID=28" TargetMode="External"/><Relationship Id="rId573" Type="http://schemas.openxmlformats.org/officeDocument/2006/relationships/hyperlink" Target="https://ggzy.hzctc.hangzhou.gov.cn/AfficheShow/Home?AfficheID=ce828513-31d7-4667-bf3c-23495a1f4898&amp;IsInner=0&amp;IsHistory=0&amp;ModuleID=28" TargetMode="External"/><Relationship Id="rId572" Type="http://schemas.openxmlformats.org/officeDocument/2006/relationships/hyperlink" Target="https://ggzy.hzctc.hangzhou.gov.cn/AfficheShow/Home?AfficheID=EEA38B49-3444-47A9-8C4D-199C0F870317&amp;IsInner=0&amp;IsHistory=0&amp;ModuleID=28" TargetMode="External"/><Relationship Id="rId571" Type="http://schemas.openxmlformats.org/officeDocument/2006/relationships/hyperlink" Target="https://ggzy.hzctc.hangzhou.gov.cn/AfficheShow/Home?AfficheID=99b4e008-88f6-46b2-8a0d-88615f075650&amp;IsInner=0&amp;IsHistory=0&amp;ModuleID=28" TargetMode="External"/><Relationship Id="rId570" Type="http://schemas.openxmlformats.org/officeDocument/2006/relationships/hyperlink" Target="https://ggzy.hzctc.hangzhou.gov.cn/AfficheShow/Home?AfficheID=644981f2-9ddf-4839-b866-9f895553f426&amp;IsInner=0&amp;IsHistory=&amp;ModuleID=22" TargetMode="External"/><Relationship Id="rId57" Type="http://schemas.openxmlformats.org/officeDocument/2006/relationships/hyperlink" Target="https://ggzy.hzctc.hangzhou.gov.cn/OpenBidRecord/Index?id=00BB32E8-0CF3-48AC-ABB9-E83C1A741BA3&amp;tenderID=C0541DDE-44C3-41FA-B996-B0A4DE9E9440&amp;ModuleID=486" TargetMode="External"/><Relationship Id="rId569" Type="http://schemas.openxmlformats.org/officeDocument/2006/relationships/hyperlink" Target="https://ggzy.hzctc.hangzhou.gov.cn/OpenBidRecord/Index?id=4410B1FA-15EA-44EA-8D08-A9579684993E&amp;tenderID=14461971-B4BD-4845-B9E1-C133920858FB&amp;ModuleID=486" TargetMode="External"/><Relationship Id="rId568" Type="http://schemas.openxmlformats.org/officeDocument/2006/relationships/hyperlink" Target="https://ggzy.hzctc.hangzhou.gov.cn/AfficheShow/Home?AfficheID=fac07950-33f3-4076-a797-1accfddb24e7&amp;IsInner=0&amp;IsHistory=0&amp;ModuleID=28" TargetMode="External"/><Relationship Id="rId567" Type="http://schemas.openxmlformats.org/officeDocument/2006/relationships/hyperlink" Target="https://ggzy.hzctc.hangzhou.gov.cn/OpenBidRecord/Index?id=406F1944-03A3-4CFA-B5E0-74E654D3CFE5&amp;tenderID=C46B1A54-8769-4CE3-B17D-FBCF956D82BF&amp;ModuleID=486" TargetMode="External"/><Relationship Id="rId566" Type="http://schemas.openxmlformats.org/officeDocument/2006/relationships/hyperlink" Target="https://ggzy.hzctc.hangzhou.gov.cn/AfficheShow/Home?AfficheID=08328f9a-48d8-41c1-91d5-77d6e0570ccb&amp;IsInner=0&amp;IsHistory=&amp;ModuleID=22" TargetMode="External"/><Relationship Id="rId565" Type="http://schemas.openxmlformats.org/officeDocument/2006/relationships/hyperlink" Target="https://ggzy.hzctc.hangzhou.gov.cn/AfficheShow/Home?AfficheID=cab9f961-47b6-4168-80b3-6dcaac5c0436&amp;IsInner=0&amp;IsHistory=0&amp;ModuleID=28" TargetMode="External"/><Relationship Id="rId564" Type="http://schemas.openxmlformats.org/officeDocument/2006/relationships/hyperlink" Target="https://ggzy.hzctc.hangzhou.gov.cn/AfficheShow/Home?AfficheID=a9901e2b-ddfb-4027-9d39-b570685c7b59&amp;IsInner=0&amp;IsHistory=&amp;ModuleID=22" TargetMode="External"/><Relationship Id="rId563" Type="http://schemas.openxmlformats.org/officeDocument/2006/relationships/hyperlink" Target="https://ggzy.hzctc.hangzhou.gov.cn/OpenBidRecord/Index?id=59D8160E-3954-493C-AEC5-9DDB7E665DC0&amp;tenderID=EBD1819A-1F63-42FB-AADB-24556FAB6676&amp;ModuleID=486" TargetMode="External"/><Relationship Id="rId562" Type="http://schemas.openxmlformats.org/officeDocument/2006/relationships/hyperlink" Target="https://ggzy.hzctc.hangzhou.gov.cn/AfficheShow/Home?AfficheID=1678aab5-4c0e-46eb-b617-1f7c9a126736&amp;IsInner=0&amp;IsHistory=0&amp;ModuleID=28" TargetMode="External"/><Relationship Id="rId561" Type="http://schemas.openxmlformats.org/officeDocument/2006/relationships/hyperlink" Target="https://ggzy.hzctc.hangzhou.gov.cn/OpenBidRecord/Index?id=E61693A7-1AC0-4E67-A674-B7F31E6FEE1A&amp;tenderID=6C781388-6A5F-43D3-988E-A74BEA91696C&amp;ModuleID=486" TargetMode="External"/><Relationship Id="rId560" Type="http://schemas.openxmlformats.org/officeDocument/2006/relationships/hyperlink" Target="https://ggzy.hzctc.hangzhou.gov.cn/AfficheShow/Home?AfficheID=8b9db692-b7df-41ca-89e0-c389ea0c21d7&amp;IsInner=0&amp;IsHistory=&amp;ModuleID=22" TargetMode="External"/><Relationship Id="rId56" Type="http://schemas.openxmlformats.org/officeDocument/2006/relationships/hyperlink" Target="https://ggzy.hzctc.hangzhou.gov.cn/AfficheShow/Home?AfficheID=4f254ca6-3369-403e-a368-937783cd28ff&amp;IsInner=0&amp;IsHistory=&amp;ModuleID=22" TargetMode="External"/><Relationship Id="rId559" Type="http://schemas.openxmlformats.org/officeDocument/2006/relationships/hyperlink" Target="https://ggzy.hzctc.hangzhou.gov.cn/AfficheShow/Home?AfficheID=88ce88aa-c2d6-456f-8654-0e8caf4e816a&amp;IsInner=0&amp;IsHistory=0&amp;ModuleID=28" TargetMode="External"/><Relationship Id="rId558" Type="http://schemas.openxmlformats.org/officeDocument/2006/relationships/hyperlink" Target="https://ggzy.hzctc.hangzhou.gov.cn/AfficheShow/Home?AfficheID=6aed858b-59e2-4284-b6f6-53f2359152a1&amp;IsInner=0&amp;IsHistory=0&amp;ModuleID=28" TargetMode="External"/><Relationship Id="rId557" Type="http://schemas.openxmlformats.org/officeDocument/2006/relationships/hyperlink" Target="https://ggzy.hzctc.hangzhou.gov.cn/AfficheShow/Home?AfficheID=e32c2de6-c21f-4afb-bfb9-6e6d4fe77bc2&amp;IsInner=0&amp;IsHistory=0&amp;ModuleID=28" TargetMode="External"/><Relationship Id="rId556" Type="http://schemas.openxmlformats.org/officeDocument/2006/relationships/hyperlink" Target="https://ggzy.hzctc.hangzhou.gov.cn/AfficheShow/Home?AfficheID=5b538f8b-b2d9-4ef5-b142-0b2221b65092&amp;IsInner=0&amp;IsHistory=0&amp;ModuleID=28" TargetMode="External"/><Relationship Id="rId555" Type="http://schemas.openxmlformats.org/officeDocument/2006/relationships/hyperlink" Target="https://ggzy.hzctc.hangzhou.gov.cn/AfficheShow/Home?AfficheID=465db7c1-b2ab-47fe-a8b9-989c3a083320&amp;IsInner=0&amp;IsHistory=0&amp;ModuleID=28" TargetMode="External"/><Relationship Id="rId554" Type="http://schemas.openxmlformats.org/officeDocument/2006/relationships/hyperlink" Target="https://ggzy.hzctc.hangzhou.gov.cn/AfficheShow/Home?AfficheID=94dbda7a-945d-497f-80ce-cc53ab4c15f9&amp;IsInner=0&amp;IsHistory=0&amp;ModuleID=28" TargetMode="External"/><Relationship Id="rId553" Type="http://schemas.openxmlformats.org/officeDocument/2006/relationships/hyperlink" Target="https://ggzy.hzctc.hangzhou.gov.cn/AfficheShow/Home?AfficheID=bf96b761-465e-4665-8518-37ea9f0c53b2&amp;IsInner=0&amp;IsHistory=0&amp;ModuleID=28" TargetMode="External"/><Relationship Id="rId552" Type="http://schemas.openxmlformats.org/officeDocument/2006/relationships/hyperlink" Target="https://ggzy.hzctc.hangzhou.gov.cn/AfficheShow/Home?AfficheID=21797887-0870-4db0-bfe3-9ccec750ecdd&amp;IsInner=0&amp;IsHistory=0&amp;ModuleID=28" TargetMode="External"/><Relationship Id="rId551" Type="http://schemas.openxmlformats.org/officeDocument/2006/relationships/hyperlink" Target="https://ggzy.hzctc.hangzhou.gov.cn/AfficheShow/Home?AfficheID=525D5813-F28A-471B-A387-C2B5F1F6C1E0&amp;IsInner=0&amp;IsHistory=0&amp;ModuleID=28" TargetMode="External"/><Relationship Id="rId550" Type="http://schemas.openxmlformats.org/officeDocument/2006/relationships/hyperlink" Target="https://ggzy.hzctc.hangzhou.gov.cn/AfficheShow/Home?AfficheID=406c9df1-a339-436c-8d3f-fdd072f0fc6d&amp;IsInner=0&amp;IsHistory=0&amp;ModuleID=28" TargetMode="External"/><Relationship Id="rId55" Type="http://schemas.openxmlformats.org/officeDocument/2006/relationships/hyperlink" Target="https://ggzy.hzctc.hangzhou.gov.cn/OpenBidRecord/Index?id=A3FA98C1-0BD6-4258-A5B9-82C4F67D25F0&amp;tenderID=C5CF45DE-234B-4B31-A35A-6F9280A59DC5&amp;ModuleID=486" TargetMode="External"/><Relationship Id="rId549" Type="http://schemas.openxmlformats.org/officeDocument/2006/relationships/hyperlink" Target="https://ggzy.hzctc.hangzhou.gov.cn/AfficheShow/Home?AfficheID=4b944e50-c089-4f37-a36c-773aae558752&amp;IsInner=0&amp;IsHistory=0&amp;ModuleID=28" TargetMode="External"/><Relationship Id="rId548" Type="http://schemas.openxmlformats.org/officeDocument/2006/relationships/hyperlink" Target="https://ggzy.hzctc.hangzhou.gov.cn/AfficheShow/Home?AfficheID=7cc531b4-af51-400f-a13a-691fe81a4a62&amp;IsInner=0&amp;IsHistory=0&amp;ModuleID=28" TargetMode="External"/><Relationship Id="rId547" Type="http://schemas.openxmlformats.org/officeDocument/2006/relationships/hyperlink" Target="https://ggzy.hzctc.hangzhou.gov.cn/AfficheShow/Home?AfficheID=cfecbc22-2e69-46e7-8089-006fbdc58c06&amp;IsInner=0&amp;IsHistory=0&amp;ModuleID=28" TargetMode="External"/><Relationship Id="rId546" Type="http://schemas.openxmlformats.org/officeDocument/2006/relationships/hyperlink" Target="https://ggzy.hzctc.hangzhou.gov.cn/AfficheShow/Home?AfficheID=d5b3df3c-df25-4fb6-bab0-116a45b46a6e&amp;IsInner=0&amp;IsHistory=0&amp;ModuleID=28" TargetMode="External"/><Relationship Id="rId545" Type="http://schemas.openxmlformats.org/officeDocument/2006/relationships/hyperlink" Target="https://ggzy.hzctc.hangzhou.gov.cn/AfficheShow/Home?AfficheID=feda05f7-e832-4672-bbb7-33c2e2a2e42a&amp;IsInner=0&amp;IsHistory=0&amp;ModuleID=28" TargetMode="External"/><Relationship Id="rId544" Type="http://schemas.openxmlformats.org/officeDocument/2006/relationships/hyperlink" Target="https://ggzy.hzctc.hangzhou.gov.cn/AfficheShow/Home?AfficheID=03f77d15-a1a2-478d-a4fb-e4e01ab1579d&amp;IsInner=0&amp;IsHistory=0&amp;ModuleID=28" TargetMode="External"/><Relationship Id="rId543" Type="http://schemas.openxmlformats.org/officeDocument/2006/relationships/hyperlink" Target="https://ggzy.hzctc.hangzhou.gov.cn/AfficheShow/Home?AfficheID=059a31e4-c420-472b-a9e0-74b638286647&amp;IsInner=0&amp;IsHistory=0&amp;ModuleID=28" TargetMode="External"/><Relationship Id="rId542" Type="http://schemas.openxmlformats.org/officeDocument/2006/relationships/hyperlink" Target="https://ggzy.hzctc.hangzhou.gov.cn/AfficheShow/Home?AfficheID=a9cac7c1-6ded-4f3b-901a-2714933b2d0c&amp;IsInner=0&amp;IsHistory=0&amp;ModuleID=28" TargetMode="External"/><Relationship Id="rId541" Type="http://schemas.openxmlformats.org/officeDocument/2006/relationships/hyperlink" Target="https://ggzy.hzctc.hangzhou.gov.cn/AfficheShow/Home?AfficheID=2ef7f68c-4b66-46ff-856d-e181e721dc62&amp;IsInner=0&amp;IsHistory=0&amp;ModuleID=28" TargetMode="External"/><Relationship Id="rId540" Type="http://schemas.openxmlformats.org/officeDocument/2006/relationships/hyperlink" Target="https://ggzy.hzctc.hangzhou.gov.cn/AfficheShow/Home?AfficheID=7aec3e2a-d8ec-4ca9-8f43-0e298baceaa4&amp;IsInner=0&amp;IsHistory=0&amp;ModuleID=28" TargetMode="External"/><Relationship Id="rId54" Type="http://schemas.openxmlformats.org/officeDocument/2006/relationships/hyperlink" Target="https://ggzy.hzctc.hangzhou.gov.cn/AfficheShow/Home?AfficheID=94d19aca-c6e1-4d6b-ba5d-ddb1cac67228&amp;IsInner=0&amp;IsHistory=&amp;ModuleID=22" TargetMode="External"/><Relationship Id="rId539" Type="http://schemas.openxmlformats.org/officeDocument/2006/relationships/hyperlink" Target="https://ggzy.hzctc.hangzhou.gov.cn/AfficheShow/Home?AfficheID=d0a0058c-97eb-40c4-b333-31eac3ac5ad3&amp;IsInner=0&amp;IsHistory=0&amp;ModuleID=28" TargetMode="External"/><Relationship Id="rId538" Type="http://schemas.openxmlformats.org/officeDocument/2006/relationships/hyperlink" Target="https://ggzy.hzctc.hangzhou.gov.cn/AfficheShow/Home?AfficheID=a7f058e6-d484-41e9-b72b-b5989680e264&amp;IsInner=0&amp;IsHistory=0&amp;ModuleID=28" TargetMode="External"/><Relationship Id="rId537" Type="http://schemas.openxmlformats.org/officeDocument/2006/relationships/hyperlink" Target="https://ggzy.hzctc.hangzhou.gov.cn/AfficheShow/Home?AfficheID=7ca21efc-9cdf-4ca6-8147-a3d880e04466&amp;IsInner=0&amp;IsHistory=0&amp;ModuleID=28" TargetMode="External"/><Relationship Id="rId536" Type="http://schemas.openxmlformats.org/officeDocument/2006/relationships/hyperlink" Target="https://ggzy.hzctc.hangzhou.gov.cn/AfficheShow/Home?AfficheID=43ac833a-1c62-44cc-bd21-960ed0e29db2&amp;IsInner=0&amp;IsHistory=0&amp;ModuleID=28" TargetMode="External"/><Relationship Id="rId535" Type="http://schemas.openxmlformats.org/officeDocument/2006/relationships/hyperlink" Target="https://ggzy.hzctc.hangzhou.gov.cn/AfficheShow/Home?AfficheID=d0c139f8-47b0-4414-ac4c-49c08bbbfec8&amp;IsInner=0&amp;IsHistory=0&amp;ModuleID=28" TargetMode="External"/><Relationship Id="rId534" Type="http://schemas.openxmlformats.org/officeDocument/2006/relationships/hyperlink" Target="https://ggzy.hzctc.hangzhou.gov.cn/AfficheShow/Home?AfficheID=ebb1531e-fdb4-42f9-8edd-e60d5c851fb9&amp;IsInner=0&amp;IsHistory=0&amp;ModuleID=28" TargetMode="External"/><Relationship Id="rId533" Type="http://schemas.openxmlformats.org/officeDocument/2006/relationships/hyperlink" Target="https://ggzy.hzctc.hangzhou.gov.cn/AfficheShow/Home?AfficheID=40454681-ff8d-4f89-a12c-c16883a3e555&amp;IsInner=0&amp;IsHistory=0&amp;ModuleID=28" TargetMode="External"/><Relationship Id="rId532" Type="http://schemas.openxmlformats.org/officeDocument/2006/relationships/hyperlink" Target="https://ggzy.hzctc.hangzhou.gov.cn/AfficheShow/Home?AfficheID=ff0a6bff-fa34-44f4-9548-1fbd40d88d76&amp;IsInner=0&amp;IsHistory=0&amp;ModuleID=28" TargetMode="External"/><Relationship Id="rId531" Type="http://schemas.openxmlformats.org/officeDocument/2006/relationships/hyperlink" Target="https://ggzy.hzctc.hangzhou.gov.cn/AfficheShow/Home?AfficheID=8f3c8003-8145-47b6-8307-c3eb067df2f8&amp;IsInner=0&amp;IsHistory=0&amp;ModuleID=28" TargetMode="External"/><Relationship Id="rId530" Type="http://schemas.openxmlformats.org/officeDocument/2006/relationships/hyperlink" Target="https://ggzy.hzctc.hangzhou.gov.cn/AfficheShow/Home?AfficheID=d50aee54-9c11-49cb-9126-60c8825b652f&amp;IsInner=0&amp;IsHistory=0&amp;ModuleID=28" TargetMode="External"/><Relationship Id="rId53" Type="http://schemas.openxmlformats.org/officeDocument/2006/relationships/hyperlink" Target="https://ggzy.hzctc.hangzhou.gov.cn/OpenBidRecord/Index?id=2D4BF976-42B4-43B9-810E-7F44FEA86574&amp;tenderID=E550269D-EAC0-4730-B3EB-C98F3DF2108C&amp;ModuleID=486" TargetMode="External"/><Relationship Id="rId529" Type="http://schemas.openxmlformats.org/officeDocument/2006/relationships/hyperlink" Target="https://ggzy.hzctc.hangzhou.gov.cn/AfficheShow/Home?AfficheID=FE7A4B64-10A5-44AE-9BCA-81353DB93DBC&amp;IsInner=0&amp;IsHistory=0&amp;ModuleID=28" TargetMode="External"/><Relationship Id="rId528" Type="http://schemas.openxmlformats.org/officeDocument/2006/relationships/hyperlink" Target="https://ggzy.hzctc.hangzhou.gov.cn/AfficheShow/Home?AfficheID=92f26113-34f2-40a9-b8f6-ada212828ccc&amp;IsInner=0&amp;IsHistory=0&amp;ModuleID=28" TargetMode="External"/><Relationship Id="rId527" Type="http://schemas.openxmlformats.org/officeDocument/2006/relationships/hyperlink" Target="https://ggzy.hzctc.hangzhou.gov.cn/AfficheShow/Home?AfficheID=ec74a243-e173-407c-8268-0045ab8cd507&amp;IsInner=0&amp;IsHistory=0&amp;ModuleID=28" TargetMode="External"/><Relationship Id="rId526" Type="http://schemas.openxmlformats.org/officeDocument/2006/relationships/hyperlink" Target="https://ggzy.hzctc.hangzhou.gov.cn/AfficheShow/Home?AfficheID=335b037f-c736-4b2f-b4c2-6a0dc9183b5e&amp;IsInner=0&amp;IsHistory=0&amp;ModuleID=28" TargetMode="External"/><Relationship Id="rId525" Type="http://schemas.openxmlformats.org/officeDocument/2006/relationships/hyperlink" Target="https://ggzy.hzctc.hangzhou.gov.cn/AfficheShow/Home?AfficheID=423d88ab-65a3-4d5d-a4c1-0bc4693e3953&amp;IsInner=0&amp;IsHistory=0&amp;ModuleID=28" TargetMode="External"/><Relationship Id="rId524" Type="http://schemas.openxmlformats.org/officeDocument/2006/relationships/hyperlink" Target="https://ggzy.hzctc.hangzhou.gov.cn/AfficheShow/Home?AfficheID=a9c3e5ec-a59b-450e-b66c-ba3e465d0f1e&amp;IsInner=0&amp;IsHistory=0&amp;ModuleID=28" TargetMode="External"/><Relationship Id="rId523" Type="http://schemas.openxmlformats.org/officeDocument/2006/relationships/hyperlink" Target="https://ggzy.hzctc.hangzhou.gov.cn/AfficheShow/Home?AfficheID=5b39d8bc-5919-41fe-81f7-0de451754f79&amp;IsInner=0&amp;IsHistory=0&amp;ModuleID=28" TargetMode="External"/><Relationship Id="rId522" Type="http://schemas.openxmlformats.org/officeDocument/2006/relationships/hyperlink" Target="https://ggzy.hzctc.hangzhou.gov.cn/AfficheShow/Home?AfficheID=992bf175-7057-4797-99b1-9051af59b48e&amp;IsInner=0&amp;IsHistory=0&amp;ModuleID=28" TargetMode="External"/><Relationship Id="rId521" Type="http://schemas.openxmlformats.org/officeDocument/2006/relationships/hyperlink" Target="https://ggzy.hzctc.hangzhou.gov.cn/AfficheShow/Home?AfficheID=6f3332b8-97b0-4387-9f93-afa191c39ae2&amp;IsInner=0&amp;IsHistory=0&amp;ModuleID=28" TargetMode="External"/><Relationship Id="rId520" Type="http://schemas.openxmlformats.org/officeDocument/2006/relationships/hyperlink" Target="https://ggzy.hzctc.hangzhou.gov.cn/AfficheShow/Home?AfficheID=53656879-8a3f-4979-952b-2a9b2914f80a&amp;IsInner=0&amp;IsHistory=0&amp;ModuleID=28" TargetMode="External"/><Relationship Id="rId52" Type="http://schemas.openxmlformats.org/officeDocument/2006/relationships/hyperlink" Target="https://ggzy.hzctc.hangzhou.gov.cn/AfficheShow/Home?AfficheID=23137f61-0d31-4868-816c-f0327bf36d6c&amp;IsInner=0&amp;IsHistory=&amp;ModuleID=22" TargetMode="External"/><Relationship Id="rId519" Type="http://schemas.openxmlformats.org/officeDocument/2006/relationships/hyperlink" Target="https://ggzy.hzctc.hangzhou.gov.cn/AfficheShow/Home?AfficheID=945DA390-9E82-4C11-B2D8-64D264D2C35F&amp;IsInner=0&amp;IsHistory=0&amp;ModuleID=28" TargetMode="External"/><Relationship Id="rId518" Type="http://schemas.openxmlformats.org/officeDocument/2006/relationships/hyperlink" Target="https://ggzy.hzctc.hangzhou.gov.cn/AfficheShow/Home?AfficheID=e9ab643d-7a90-4f12-924e-28a91536bf96&amp;IsInner=0&amp;IsHistory=0&amp;ModuleID=28" TargetMode="External"/><Relationship Id="rId517" Type="http://schemas.openxmlformats.org/officeDocument/2006/relationships/hyperlink" Target="https://ggzy.hzctc.hangzhou.gov.cn/AfficheShow/Home?AfficheID=b0cd6276-c318-44e1-aba4-b9e4849d69ee&amp;IsInner=0&amp;IsHistory=0&amp;ModuleID=28" TargetMode="External"/><Relationship Id="rId516" Type="http://schemas.openxmlformats.org/officeDocument/2006/relationships/hyperlink" Target="https://ggzy.hzctc.hangzhou.gov.cn/AfficheShow/Home?AfficheID=52845231-23fb-4913-9975-2250484c53d8&amp;IsInner=0&amp;IsHistory=0&amp;ModuleID=28" TargetMode="External"/><Relationship Id="rId515" Type="http://schemas.openxmlformats.org/officeDocument/2006/relationships/hyperlink" Target="https://ggzy.hzctc.hangzhou.gov.cn/AfficheShow/Home?AfficheID=3f352b03-99e4-452b-a1c2-962c332b61b1&amp;IsInner=0&amp;IsHistory=0&amp;ModuleID=28" TargetMode="External"/><Relationship Id="rId514" Type="http://schemas.openxmlformats.org/officeDocument/2006/relationships/hyperlink" Target="https://ggzy.hzctc.hangzhou.gov.cn/AfficheShow/Home?AfficheID=f9513c38-df05-49f9-ad12-679659402c08&amp;IsInner=0&amp;IsHistory=0&amp;ModuleID=28" TargetMode="External"/><Relationship Id="rId513" Type="http://schemas.openxmlformats.org/officeDocument/2006/relationships/hyperlink" Target="https://ggzy.hzctc.hangzhou.gov.cn/AfficheShow/Home?AfficheID=906ad166-5681-481e-800f-1cf375433ec7&amp;IsInner=0&amp;IsHistory=0&amp;ModuleID=28" TargetMode="External"/><Relationship Id="rId512" Type="http://schemas.openxmlformats.org/officeDocument/2006/relationships/hyperlink" Target="https://ggzy.hzctc.hangzhou.gov.cn/AfficheShow/Home?AfficheID=01c46fe6-51bd-4773-9793-960a395fb022&amp;IsInner=0&amp;IsHistory=0&amp;ModuleID=28" TargetMode="External"/><Relationship Id="rId511" Type="http://schemas.openxmlformats.org/officeDocument/2006/relationships/hyperlink" Target="https://ggzy.hzctc.hangzhou.gov.cn/AfficheShow/Home?AfficheID=CA9B113B-D6C6-42A3-9882-148DA9FD01D6&amp;IsInner=0&amp;IsHistory=0&amp;ModuleID=28" TargetMode="External"/><Relationship Id="rId510" Type="http://schemas.openxmlformats.org/officeDocument/2006/relationships/hyperlink" Target="https://ggzy.hzctc.hangzhou.gov.cn/AfficheShow/Home?AfficheID=570F91D8-1116-47BD-8D71-3731A06CFCD3&amp;IsInner=0&amp;IsHistory=0&amp;ModuleID=28" TargetMode="External"/><Relationship Id="rId51" Type="http://schemas.openxmlformats.org/officeDocument/2006/relationships/hyperlink" Target="https://ggzy.hzctc.hangzhou.gov.cn/OpenBidRecord/Index?id=F8D1A2E6-0890-4DDF-A4E1-BED82939DDF9&amp;tenderID=1e6c3223-1062-4f05-bd27-1d8a04891316&amp;ModuleID=486" TargetMode="External"/><Relationship Id="rId509" Type="http://schemas.openxmlformats.org/officeDocument/2006/relationships/hyperlink" Target="https://ggzy.hzctc.hangzhou.gov.cn/AfficheShow/Home?AfficheID=4983e438-b12f-429e-8ec1-d470d63cc642&amp;IsInner=0&amp;IsHistory=0&amp;ModuleID=28" TargetMode="External"/><Relationship Id="rId508" Type="http://schemas.openxmlformats.org/officeDocument/2006/relationships/hyperlink" Target="https://ggzy.hzctc.hangzhou.gov.cn/AfficheShow/Home?AfficheID=e78fc38a-9ebb-4f69-bc5a-81e2c4f5e6e3&amp;IsInner=0&amp;IsHistory=0&amp;ModuleID=28" TargetMode="External"/><Relationship Id="rId507" Type="http://schemas.openxmlformats.org/officeDocument/2006/relationships/hyperlink" Target="https://ggzy.hzctc.hangzhou.gov.cn/AfficheShow/Home?AfficheID=7c4ccaf2-3be1-4f6f-bf7b-2f80cb7cd0ed&amp;IsInner=0&amp;IsHistory=0&amp;ModuleID=28" TargetMode="External"/><Relationship Id="rId506" Type="http://schemas.openxmlformats.org/officeDocument/2006/relationships/hyperlink" Target="https://ggzy.hzctc.hangzhou.gov.cn/AfficheShow/Home?AfficheID=21bbd7f8-35d0-434e-bfdb-0b00161b7ee6&amp;IsInner=0&amp;IsHistory=0&amp;ModuleID=28" TargetMode="External"/><Relationship Id="rId505" Type="http://schemas.openxmlformats.org/officeDocument/2006/relationships/hyperlink" Target="https://ggzy.hzctc.hangzhou.gov.cn/AfficheShow/Home?AfficheID=88F54DF6-16FD-4B8B-9F41-9DBEEC0BF60A&amp;IsInner=0&amp;IsHistory=0&amp;ModuleID=28" TargetMode="External"/><Relationship Id="rId504" Type="http://schemas.openxmlformats.org/officeDocument/2006/relationships/hyperlink" Target="https://ggzy.hzctc.hangzhou.gov.cn/AfficheShow/Home?AfficheID=aa0b1c88-d479-40bf-8b2c-815c4f81e271&amp;IsInner=0&amp;IsHistory=0&amp;ModuleID=28" TargetMode="External"/><Relationship Id="rId503" Type="http://schemas.openxmlformats.org/officeDocument/2006/relationships/hyperlink" Target="https://ggzy.hzctc.hangzhou.gov.cn/AfficheShow/Home?AfficheID=a5b7463e-ef05-4390-ae24-26b9902d1d2a&amp;IsInner=0&amp;IsHistory=0&amp;ModuleID=28" TargetMode="External"/><Relationship Id="rId502" Type="http://schemas.openxmlformats.org/officeDocument/2006/relationships/hyperlink" Target="https://ggzy.hzctc.hangzhou.gov.cn/AfficheShow/Home?AfficheID=cbd4187b-6973-4dea-8f8a-e685687a1bde&amp;IsInner=0&amp;IsHistory=0&amp;ModuleID=28" TargetMode="External"/><Relationship Id="rId501" Type="http://schemas.openxmlformats.org/officeDocument/2006/relationships/hyperlink" Target="https://ggzy.hzctc.hangzhou.gov.cn/AfficheShow/Home?AfficheID=11e1cb02-f2e4-447d-aafc-5ae8c1ff5ea2&amp;IsInner=0&amp;IsHistory=0&amp;ModuleID=28" TargetMode="External"/><Relationship Id="rId500" Type="http://schemas.openxmlformats.org/officeDocument/2006/relationships/hyperlink" Target="https://ggzy.hzctc.hangzhou.gov.cn/AfficheShow/Home?AfficheID=1b4efe7e-4e8a-48dd-be51-0f8770c578b1&amp;IsInner=0&amp;IsHistory=0&amp;ModuleID=28" TargetMode="External"/><Relationship Id="rId50" Type="http://schemas.openxmlformats.org/officeDocument/2006/relationships/hyperlink" Target="https://ggzy.hzctc.hangzhou.gov.cn/AfficheShow/Home?AfficheID=c432e922-1b45-4444-9d31-9b459f305755&amp;IsInner=0&amp;IsHistory=&amp;ModuleID=22" TargetMode="External"/><Relationship Id="rId5" Type="http://schemas.openxmlformats.org/officeDocument/2006/relationships/hyperlink" Target="https://ggzy.hzctc.hangzhou.gov.cn/OpenBidRecord/Index?id=15407D49-732E-4A37-880C-E669A2F440D8&amp;tenderID=8A184500-25B6-47D6-BA32-3729E55034E1&amp;ModuleID=486" TargetMode="External"/><Relationship Id="rId499" Type="http://schemas.openxmlformats.org/officeDocument/2006/relationships/hyperlink" Target="https://ggzy.hzctc.hangzhou.gov.cn/AfficheShow/Home?AfficheID=662a5278-6ac2-47e6-9885-ddfcb108545b&amp;IsInner=0&amp;IsHistory=0&amp;ModuleID=28" TargetMode="External"/><Relationship Id="rId498" Type="http://schemas.openxmlformats.org/officeDocument/2006/relationships/hyperlink" Target="https://ggzy.hzctc.hangzhou.gov.cn/AfficheShow/Home?AfficheID=2a33b5cf-afbc-4eec-93ca-2a1320b414ff&amp;IsInner=0&amp;IsHistory=0&amp;ModuleID=28" TargetMode="External"/><Relationship Id="rId497" Type="http://schemas.openxmlformats.org/officeDocument/2006/relationships/hyperlink" Target="https://ggzy.hzctc.hangzhou.gov.cn/AfficheShow/Home?AfficheID=2e75f510-b512-46cd-91df-dc61fdd5a40f&amp;IsInner=0&amp;IsHistory=0&amp;ModuleID=28" TargetMode="External"/><Relationship Id="rId496" Type="http://schemas.openxmlformats.org/officeDocument/2006/relationships/hyperlink" Target="https://ggzy.hzctc.hangzhou.gov.cn/AfficheShow/Home?AfficheID=ca47bab0-8e89-458f-a655-a5e2e8632a91&amp;IsInner=0&amp;IsHistory=0&amp;ModuleID=28" TargetMode="External"/><Relationship Id="rId495" Type="http://schemas.openxmlformats.org/officeDocument/2006/relationships/hyperlink" Target="https://ggzy.hzctc.hangzhou.gov.cn/AfficheShow/Home?AfficheID=67c65828-f026-4b84-84b4-84711a15b366&amp;IsInner=0&amp;IsHistory=0&amp;ModuleID=28" TargetMode="External"/><Relationship Id="rId494" Type="http://schemas.openxmlformats.org/officeDocument/2006/relationships/hyperlink" Target="https://ggzy.hzctc.hangzhou.gov.cn/AfficheShow/Home?AfficheID=95c05537-ab05-4f79-a068-1a82fc8c9f10&amp;IsInner=0&amp;IsHistory=0&amp;ModuleID=28" TargetMode="External"/><Relationship Id="rId493" Type="http://schemas.openxmlformats.org/officeDocument/2006/relationships/hyperlink" Target="https://ggzy.hzctc.hangzhou.gov.cn/AfficheShow/Home?AfficheID=a6b7ad46-9904-4a33-a47a-cf94a1079e4d&amp;IsInner=0&amp;IsHistory=0&amp;ModuleID=28" TargetMode="External"/><Relationship Id="rId492" Type="http://schemas.openxmlformats.org/officeDocument/2006/relationships/hyperlink" Target="https://ggzy.hzctc.hangzhou.gov.cn/AfficheShow/Home?AfficheID=cf3e6814-dbb4-4e25-8f7b-e5c41a5a869d&amp;IsInner=0&amp;IsHistory=0&amp;ModuleID=28" TargetMode="External"/><Relationship Id="rId491" Type="http://schemas.openxmlformats.org/officeDocument/2006/relationships/hyperlink" Target="https://ggzy.hzctc.hangzhou.gov.cn/AfficheShow/Home?AfficheID=8d2415ac-a90c-47a1-9f68-60775f02ac01&amp;IsInner=0&amp;IsHistory=0&amp;ModuleID=28" TargetMode="External"/><Relationship Id="rId490" Type="http://schemas.openxmlformats.org/officeDocument/2006/relationships/hyperlink" Target="https://ggzy.hzctc.hangzhou.gov.cn/AfficheShow/Home?AfficheID=ac5b99c5-b9e8-4900-88d1-64a452644353&amp;IsInner=0&amp;IsHistory=0&amp;ModuleID=28" TargetMode="External"/><Relationship Id="rId49" Type="http://schemas.openxmlformats.org/officeDocument/2006/relationships/hyperlink" Target="https://ggzy.hzctc.hangzhou.gov.cn/OpenBidRecord/Index?id=B3955E5D-2B7E-48D4-A97A-2D8025BB3C13&amp;tenderID=1878AF90-F4F5-4EBB-947B-06356D5B92A0&amp;ModuleID=486" TargetMode="External"/><Relationship Id="rId489" Type="http://schemas.openxmlformats.org/officeDocument/2006/relationships/hyperlink" Target="https://ggzy.hzctc.hangzhou.gov.cn/AfficheShow/Home?AfficheID=b57b7059-394e-44af-aa36-3a137d9176d7&amp;IsInner=0&amp;IsHistory=0&amp;ModuleID=28" TargetMode="External"/><Relationship Id="rId488" Type="http://schemas.openxmlformats.org/officeDocument/2006/relationships/hyperlink" Target="https://ggzy.hzctc.hangzhou.gov.cn/AfficheShow/Home?AfficheID=e8272c70-3438-42da-a3de-c019b43e09c4&amp;IsInner=0&amp;IsHistory=0&amp;ModuleID=28" TargetMode="External"/><Relationship Id="rId487" Type="http://schemas.openxmlformats.org/officeDocument/2006/relationships/hyperlink" Target="https://ggzy.hzctc.hangzhou.gov.cn/AfficheShow/Home?AfficheID=7cd8e80b-858e-4782-9538-9bd2caa39fae&amp;IsInner=0&amp;IsHistory=0&amp;ModuleID=28" TargetMode="External"/><Relationship Id="rId486" Type="http://schemas.openxmlformats.org/officeDocument/2006/relationships/hyperlink" Target="https://ggzy.hzctc.hangzhou.gov.cn/AfficheShow/Home?AfficheID=0963cdd1-0f51-4c9a-bc39-fc4d05464434&amp;IsInner=0&amp;IsHistory=0&amp;ModuleID=28" TargetMode="External"/><Relationship Id="rId485" Type="http://schemas.openxmlformats.org/officeDocument/2006/relationships/hyperlink" Target="https://ggzy.hzctc.hangzhou.gov.cn/AfficheShow/Home?AfficheID=79599ba8-1886-4c8a-ba72-08a70fc227fb&amp;IsInner=0&amp;IsHistory=0&amp;ModuleID=28" TargetMode="External"/><Relationship Id="rId484" Type="http://schemas.openxmlformats.org/officeDocument/2006/relationships/hyperlink" Target="https://ggzy.hzctc.hangzhou.gov.cn/AfficheShow/Home?AfficheID=8bc2a000-637e-4762-a397-02b5c2d51bd7&amp;IsInner=0&amp;IsHistory=0&amp;ModuleID=28" TargetMode="External"/><Relationship Id="rId483" Type="http://schemas.openxmlformats.org/officeDocument/2006/relationships/hyperlink" Target="https://ggzy.hzctc.hangzhou.gov.cn/AfficheShow/Home?AfficheID=9cf74098-9bf0-4a5b-9845-df90be7c9885&amp;IsInner=0&amp;IsHistory=0&amp;ModuleID=28" TargetMode="External"/><Relationship Id="rId482" Type="http://schemas.openxmlformats.org/officeDocument/2006/relationships/hyperlink" Target="https://ggzy.hzctc.hangzhou.gov.cn/AfficheShow/Home?AfficheID=3ca53001-ac3e-4c7d-970a-616624f67106&amp;IsInner=0&amp;IsHistory=0&amp;ModuleID=28" TargetMode="External"/><Relationship Id="rId481" Type="http://schemas.openxmlformats.org/officeDocument/2006/relationships/hyperlink" Target="https://ggzy.hzctc.hangzhou.gov.cn/AfficheShow/Home?AfficheID=ef4701c5-3316-427b-87bd-7f43c497cc45&amp;IsInner=0&amp;IsHistory=0&amp;ModuleID=28" TargetMode="External"/><Relationship Id="rId480" Type="http://schemas.openxmlformats.org/officeDocument/2006/relationships/hyperlink" Target="https://ggzy.hzctc.hangzhou.gov.cn/AfficheShow/Home?AfficheID=c61fe8f2-4a1d-4604-8c34-faf92ab5f455&amp;IsInner=0&amp;IsHistory=0&amp;ModuleID=28" TargetMode="External"/><Relationship Id="rId48" Type="http://schemas.openxmlformats.org/officeDocument/2006/relationships/hyperlink" Target="https://ggzy.hzctc.hangzhou.gov.cn/AfficheShow/Home?AfficheID=7c56ec09-33b2-4ab8-8ca2-b017b5a0e605&amp;IsInner=0&amp;IsHistory=&amp;ModuleID=22" TargetMode="External"/><Relationship Id="rId479" Type="http://schemas.openxmlformats.org/officeDocument/2006/relationships/hyperlink" Target="https://ggzy.hzctc.hangzhou.gov.cn/AfficheShow/Home?AfficheID=FE8C2F4F-56E8-403B-A655-D3FA61E78C86&amp;IsInner=0&amp;IsHistory=0&amp;ModuleID=28" TargetMode="External"/><Relationship Id="rId478" Type="http://schemas.openxmlformats.org/officeDocument/2006/relationships/hyperlink" Target="https://ggzy.hzctc.hangzhou.gov.cn/AfficheShow/Home?AfficheID=e03c69e5-bc09-4f69-8825-a5bfba51d22f&amp;IsInner=0&amp;IsHistory=0&amp;ModuleID=28" TargetMode="External"/><Relationship Id="rId477" Type="http://schemas.openxmlformats.org/officeDocument/2006/relationships/hyperlink" Target="https://ggzy.hzctc.hangzhou.gov.cn/AfficheShow/Home?AfficheID=8e515348-270b-4833-9b41-6b36e0b644f6&amp;IsInner=0&amp;IsHistory=0&amp;ModuleID=28" TargetMode="External"/><Relationship Id="rId476" Type="http://schemas.openxmlformats.org/officeDocument/2006/relationships/hyperlink" Target="https://ggzy.hzctc.hangzhou.gov.cn/AfficheShow/Home?AfficheID=0b772388-d974-46ea-b0b5-865f6081d9ca&amp;IsInner=0&amp;IsHistory=0&amp;ModuleID=28" TargetMode="External"/><Relationship Id="rId475" Type="http://schemas.openxmlformats.org/officeDocument/2006/relationships/hyperlink" Target="https://ggzy.hzctc.hangzhou.gov.cn/AfficheShow/Home?AfficheID=3f6becdd-d6a5-41d2-a03d-baa802b00b4a&amp;IsInner=0&amp;IsHistory=0&amp;ModuleID=28" TargetMode="External"/><Relationship Id="rId474" Type="http://schemas.openxmlformats.org/officeDocument/2006/relationships/hyperlink" Target="https://ggzy.hzctc.hangzhou.gov.cn/AfficheShow/Home?AfficheID=d64903ed-a9aa-4e5d-9915-fdf346047463&amp;IsInner=0&amp;IsHistory=0&amp;ModuleID=28" TargetMode="External"/><Relationship Id="rId473" Type="http://schemas.openxmlformats.org/officeDocument/2006/relationships/hyperlink" Target="https://ggzy.hzctc.hangzhou.gov.cn/AfficheShow/Home?AfficheID=e39b599a-e653-4be1-8f3b-c817559df9eb&amp;IsInner=0&amp;IsHistory=0&amp;ModuleID=28" TargetMode="External"/><Relationship Id="rId472" Type="http://schemas.openxmlformats.org/officeDocument/2006/relationships/hyperlink" Target="https://ggzy.hzctc.hangzhou.gov.cn/AfficheShow/Home?AfficheID=5482597d-95e7-4d5e-98ea-ca7eda71c140&amp;IsInner=0&amp;IsHistory=0&amp;ModuleID=28" TargetMode="External"/><Relationship Id="rId471" Type="http://schemas.openxmlformats.org/officeDocument/2006/relationships/hyperlink" Target="https://ggzy.hzctc.hangzhou.gov.cn/AfficheShow/Home?AfficheID=6da1b7ee-a07a-47a6-a5e0-cea13601c2df&amp;IsInner=0&amp;IsHistory=0&amp;ModuleID=28" TargetMode="External"/><Relationship Id="rId470" Type="http://schemas.openxmlformats.org/officeDocument/2006/relationships/hyperlink" Target="https://ggzy.hzctc.hangzhou.gov.cn/AfficheShow/Home?AfficheID=b9b3dd88-10b8-4668-8a5f-212a193c628b&amp;IsInner=0&amp;IsHistory=0&amp;ModuleID=28" TargetMode="External"/><Relationship Id="rId47" Type="http://schemas.openxmlformats.org/officeDocument/2006/relationships/hyperlink" Target="https://ggzy.hzctc.hangzhou.gov.cn/OpenBidRecord/Index?id=004B5B3A-2B42-44E3-8217-83D5F09B6323&amp;tenderID=FDFEF51F-C8A6-4969-B4EB-41077915B885&amp;ModuleID=486" TargetMode="External"/><Relationship Id="rId469" Type="http://schemas.openxmlformats.org/officeDocument/2006/relationships/hyperlink" Target="https://ggzy.hzctc.hangzhou.gov.cn/AfficheShow/Home?AfficheID=53791730-e589-4fb3-b1d8-2ff9f308567d&amp;IsInner=0&amp;IsHistory=0&amp;ModuleID=28" TargetMode="External"/><Relationship Id="rId468" Type="http://schemas.openxmlformats.org/officeDocument/2006/relationships/hyperlink" Target="https://ggzy.hzctc.hangzhou.gov.cn/AfficheShow/Home?AfficheID=c1c71f37-be08-4301-ab27-e918c1325546&amp;IsInner=0&amp;IsHistory=0&amp;ModuleID=28" TargetMode="External"/><Relationship Id="rId467" Type="http://schemas.openxmlformats.org/officeDocument/2006/relationships/hyperlink" Target="https://ggzy.hzctc.hangzhou.gov.cn/AfficheShow/Home?AfficheID=17494bfd-186c-47f4-8fa2-093ea46b49c9&amp;IsInner=0&amp;IsHistory=0&amp;ModuleID=28" TargetMode="External"/><Relationship Id="rId466" Type="http://schemas.openxmlformats.org/officeDocument/2006/relationships/hyperlink" Target="https://ggzy.hzctc.hangzhou.gov.cn/AfficheShow/Home?AfficheID=32ce759f-acd9-46f5-ba47-d00fd91b0930&amp;IsInner=0&amp;IsHistory=0&amp;ModuleID=28" TargetMode="External"/><Relationship Id="rId465" Type="http://schemas.openxmlformats.org/officeDocument/2006/relationships/hyperlink" Target="https://ggzy.hzctc.hangzhou.gov.cn/AfficheShow/Home?AfficheID=c3d2146a-4aad-4bd8-b4a0-aa6696dcdb30&amp;IsInner=0&amp;IsHistory=0&amp;ModuleID=28" TargetMode="External"/><Relationship Id="rId464" Type="http://schemas.openxmlformats.org/officeDocument/2006/relationships/hyperlink" Target="https://ggzy.hzctc.hangzhou.gov.cn/AfficheShow/Home?AfficheID=f758bd48-98f3-40d3-86fa-797daa0ea404&amp;IsInner=0&amp;IsHistory=0&amp;ModuleID=28" TargetMode="External"/><Relationship Id="rId463" Type="http://schemas.openxmlformats.org/officeDocument/2006/relationships/hyperlink" Target="https://ggzy.hzctc.hangzhou.gov.cn/AfficheShow/Home?AfficheID=e5f63914-a85d-4eaf-8fff-2e9f701a7dde&amp;IsInner=0&amp;IsHistory=0&amp;ModuleID=28" TargetMode="External"/><Relationship Id="rId462" Type="http://schemas.openxmlformats.org/officeDocument/2006/relationships/hyperlink" Target="https://ggzy.hzctc.hangzhou.gov.cn/AfficheShow/Home?AfficheID=ae245969-b210-448e-9161-1c7ee312f584&amp;IsInner=0&amp;IsHistory=0&amp;ModuleID=28" TargetMode="External"/><Relationship Id="rId461" Type="http://schemas.openxmlformats.org/officeDocument/2006/relationships/hyperlink" Target="https://ggzy.hzctc.hangzhou.gov.cn/AfficheShow/Home?AfficheID=6d89c588-9a7f-44db-9c10-de7e8d67841b&amp;IsInner=0&amp;IsHistory=0&amp;ModuleID=28" TargetMode="External"/><Relationship Id="rId460" Type="http://schemas.openxmlformats.org/officeDocument/2006/relationships/hyperlink" Target="https://ggzy.hzctc.hangzhou.gov.cn/AfficheShow/Home?AfficheID=5b32a8c2-3f12-4f65-89b5-7ff57a860e6f&amp;IsInner=0&amp;IsHistory=0&amp;ModuleID=28" TargetMode="External"/><Relationship Id="rId46" Type="http://schemas.openxmlformats.org/officeDocument/2006/relationships/hyperlink" Target="https://ggzy.hzctc.hangzhou.gov.cn/AfficheShow/Home?AfficheID=f9500875-6714-4807-8429-5fb030490d40&amp;IsInner=0&amp;IsHistory=&amp;ModuleID=22" TargetMode="External"/><Relationship Id="rId459" Type="http://schemas.openxmlformats.org/officeDocument/2006/relationships/hyperlink" Target="https://ggzy.hzctc.hangzhou.gov.cn/AfficheShow/Home?AfficheID=3775b645-3d8d-4681-90e7-65a80a521d76&amp;IsInner=0&amp;IsHistory=0&amp;ModuleID=28" TargetMode="External"/><Relationship Id="rId458" Type="http://schemas.openxmlformats.org/officeDocument/2006/relationships/hyperlink" Target="https://ggzy.hzctc.hangzhou.gov.cn/AfficheShow/Home?AfficheID=2e33f8ed-0613-40ed-ac37-dbfdb48da051&amp;IsInner=0&amp;IsHistory=0&amp;ModuleID=28" TargetMode="External"/><Relationship Id="rId457" Type="http://schemas.openxmlformats.org/officeDocument/2006/relationships/hyperlink" Target="https://ggzy.hzctc.hangzhou.gov.cn/AfficheShow/Home?AfficheID=b6663332-c9ad-4fc7-a2e5-e2ad57014532&amp;IsInner=0&amp;IsHistory=0&amp;ModuleID=28" TargetMode="External"/><Relationship Id="rId456" Type="http://schemas.openxmlformats.org/officeDocument/2006/relationships/hyperlink" Target="https://ggzy.hzctc.hangzhou.gov.cn/AfficheShow/Home?AfficheID=863358ef-2afb-47ea-b053-d4a5f45d8cc1&amp;IsInner=0&amp;IsHistory=0&amp;ModuleID=28" TargetMode="External"/><Relationship Id="rId455" Type="http://schemas.openxmlformats.org/officeDocument/2006/relationships/hyperlink" Target="https://ggzy.hzctc.hangzhou.gov.cn/AfficheShow/Home?AfficheID=3ccb4f6a-a3e2-4249-a8c2-9fcab0c3ffc6&amp;IsInner=0&amp;IsHistory=0&amp;ModuleID=28" TargetMode="External"/><Relationship Id="rId454" Type="http://schemas.openxmlformats.org/officeDocument/2006/relationships/hyperlink" Target="https://ggzy.hzctc.hangzhou.gov.cn/AfficheShow/Home?AfficheID=4af35057-74ce-4053-bfa4-9f57ed3448b1&amp;IsInner=0&amp;IsHistory=0&amp;ModuleID=28" TargetMode="External"/><Relationship Id="rId453" Type="http://schemas.openxmlformats.org/officeDocument/2006/relationships/hyperlink" Target="https://ggzy.hzctc.hangzhou.gov.cn/AfficheShow/Home?AfficheID=3c84b156-3e71-4f9a-b3c4-9aa6120b41ee&amp;IsInner=0&amp;IsHistory=0&amp;ModuleID=28" TargetMode="External"/><Relationship Id="rId452" Type="http://schemas.openxmlformats.org/officeDocument/2006/relationships/hyperlink" Target="https://ggzy.hzctc.hangzhou.gov.cn/AfficheShow/Home?AfficheID=7cddb9be-04e8-4e8b-b386-7a58cb736790&amp;IsInner=0&amp;IsHistory=0&amp;ModuleID=28" TargetMode="External"/><Relationship Id="rId451" Type="http://schemas.openxmlformats.org/officeDocument/2006/relationships/hyperlink" Target="https://ggzy.hzctc.hangzhou.gov.cn/AfficheShow/Home?AfficheID=c2728a38-43fb-4899-92f2-d12a64aaea01&amp;IsInner=0&amp;IsHistory=0&amp;ModuleID=28" TargetMode="External"/><Relationship Id="rId450" Type="http://schemas.openxmlformats.org/officeDocument/2006/relationships/hyperlink" Target="https://ggzy.hzctc.hangzhou.gov.cn/AfficheShow/Home?AfficheID=0e8ecce6-ec77-4a9a-8cfa-f425b18ce9fb&amp;IsInner=0&amp;IsHistory=0&amp;ModuleID=28" TargetMode="External"/><Relationship Id="rId45" Type="http://schemas.openxmlformats.org/officeDocument/2006/relationships/hyperlink" Target="https://ggzy.hzctc.hangzhou.gov.cn/OpenBidRecord/Index?id=BCA1C79F-72BC-4B1B-BF52-53E878865509&amp;tenderID=F6ADAC2D-2D6C-4726-BF18-066992C365EC&amp;ModuleID=486" TargetMode="External"/><Relationship Id="rId449" Type="http://schemas.openxmlformats.org/officeDocument/2006/relationships/hyperlink" Target="https://ggzy.hzctc.hangzhou.gov.cn/AfficheShow/Home?AfficheID=4f82d3ff-5438-458f-8bd0-ebb4ffa80dd8&amp;IsInner=0&amp;IsHistory=0&amp;ModuleID=28" TargetMode="External"/><Relationship Id="rId448" Type="http://schemas.openxmlformats.org/officeDocument/2006/relationships/hyperlink" Target="https://ggzy.hzctc.hangzhou.gov.cn/AfficheShow/Home?AfficheID=08c9c87e-36fe-456e-aa2f-5c53d9cec9aa&amp;IsInner=0&amp;IsHistory=0&amp;ModuleID=28" TargetMode="External"/><Relationship Id="rId447" Type="http://schemas.openxmlformats.org/officeDocument/2006/relationships/hyperlink" Target="https://ggzy.hzctc.hangzhou.gov.cn/AfficheShow/Home?AfficheID=b6a6b830-7301-4601-af81-70d5490818b9&amp;IsInner=0&amp;IsHistory=0&amp;ModuleID=28" TargetMode="External"/><Relationship Id="rId446" Type="http://schemas.openxmlformats.org/officeDocument/2006/relationships/hyperlink" Target="https://ggzy.hzctc.hangzhou.gov.cn/AfficheShow/Home?AfficheID=56630a62-0369-4a97-a8e7-311e82fde840&amp;IsInner=0&amp;IsHistory=0&amp;ModuleID=28" TargetMode="External"/><Relationship Id="rId445" Type="http://schemas.openxmlformats.org/officeDocument/2006/relationships/hyperlink" Target="https://ggzy.hzctc.hangzhou.gov.cn/AfficheShow/Home?AfficheID=65c2db17-bba7-49c7-bd3e-0758c35793bd&amp;IsInner=0&amp;IsHistory=0&amp;ModuleID=28" TargetMode="External"/><Relationship Id="rId444" Type="http://schemas.openxmlformats.org/officeDocument/2006/relationships/hyperlink" Target="https://ggzy.hzctc.hangzhou.gov.cn/AfficheShow/Home?AfficheID=0f126cab-9cb7-4f37-9036-e3df42820574&amp;IsInner=0&amp;IsHistory=0&amp;ModuleID=28" TargetMode="External"/><Relationship Id="rId443" Type="http://schemas.openxmlformats.org/officeDocument/2006/relationships/hyperlink" Target="https://ggzy.hzctc.hangzhou.gov.cn/AfficheShow/Home?AfficheID=4e70ef52-3cb8-487d-a36e-8f8a5a5a0335&amp;IsInner=0&amp;IsHistory=0&amp;ModuleID=28" TargetMode="External"/><Relationship Id="rId442" Type="http://schemas.openxmlformats.org/officeDocument/2006/relationships/hyperlink" Target="https://ggzy.hzctc.hangzhou.gov.cn/AfficheShow/Home?AfficheID=5cce1e4d-8a07-4103-b51a-a2d883e24608&amp;IsInner=0&amp;IsHistory=0&amp;ModuleID=28" TargetMode="External"/><Relationship Id="rId441" Type="http://schemas.openxmlformats.org/officeDocument/2006/relationships/hyperlink" Target="https://ggzy.hzctc.hangzhou.gov.cn/AfficheShow/Home?AfficheID=a0620b3f-e20f-4b1d-9d72-9db78288eaef&amp;IsInner=0&amp;IsHistory=0&amp;ModuleID=28" TargetMode="External"/><Relationship Id="rId440" Type="http://schemas.openxmlformats.org/officeDocument/2006/relationships/hyperlink" Target="https://ggzy.hzctc.hangzhou.gov.cn/AfficheShow/Home?AfficheID=13aa889d-e6fc-48be-a656-2152e9cdd225&amp;IsInner=0&amp;IsHistory=0&amp;ModuleID=28" TargetMode="External"/><Relationship Id="rId44" Type="http://schemas.openxmlformats.org/officeDocument/2006/relationships/hyperlink" Target="https://ggzy.hzctc.hangzhou.gov.cn/AfficheShow/Home?AfficheID=01d20aa5-8d72-4f7c-bacb-dc02da885a36&amp;IsInner=0&amp;IsHistory=&amp;ModuleID=22" TargetMode="External"/><Relationship Id="rId439" Type="http://schemas.openxmlformats.org/officeDocument/2006/relationships/hyperlink" Target="https://ggzy.hzctc.hangzhou.gov.cn/AfficheShow/Home?AfficheID=e234ee76-2661-4c61-a8cb-36b2f8fd67b6&amp;IsInner=0&amp;IsHistory=0&amp;ModuleID=28" TargetMode="External"/><Relationship Id="rId438" Type="http://schemas.openxmlformats.org/officeDocument/2006/relationships/hyperlink" Target="https://ggzy.hzctc.hangzhou.gov.cn/AfficheShow/Home?AfficheID=c29bc802-25d8-414d-8d61-3ff4b54e21cd&amp;IsInner=0&amp;IsHistory=0&amp;ModuleID=28" TargetMode="External"/><Relationship Id="rId437" Type="http://schemas.openxmlformats.org/officeDocument/2006/relationships/hyperlink" Target="https://ggzy.hzctc.hangzhou.gov.cn/AfficheShow/Home?AfficheID=4560480d-9f8c-4217-80d2-1db0b7eacb68&amp;IsInner=0&amp;IsHistory=0&amp;ModuleID=28" TargetMode="External"/><Relationship Id="rId436" Type="http://schemas.openxmlformats.org/officeDocument/2006/relationships/hyperlink" Target="https://ggzy.hzctc.hangzhou.gov.cn/AfficheShow/Home?AfficheID=14d33f1c-3f88-4d2a-bc78-196669496d5a&amp;IsInner=0&amp;IsHistory=0&amp;ModuleID=28" TargetMode="External"/><Relationship Id="rId435" Type="http://schemas.openxmlformats.org/officeDocument/2006/relationships/hyperlink" Target="https://ggzy.hzctc.hangzhou.gov.cn/AfficheShow/Home?AfficheID=fda397a1-7e7a-482b-93e9-4074a7a5b984&amp;IsInner=0&amp;IsHistory=0&amp;ModuleID=28" TargetMode="External"/><Relationship Id="rId434" Type="http://schemas.openxmlformats.org/officeDocument/2006/relationships/hyperlink" Target="https://ggzy.hzctc.hangzhou.gov.cn/AfficheShow/Home?AfficheID=a768fc4f-d428-4843-81ce-20f342c0b1d6&amp;IsInner=0&amp;IsHistory=0&amp;ModuleID=28" TargetMode="External"/><Relationship Id="rId433" Type="http://schemas.openxmlformats.org/officeDocument/2006/relationships/hyperlink" Target="https://ggzy.hzctc.hangzhou.gov.cn/AfficheShow/Home?AfficheID=16374b88-d73d-439a-a35b-a0715a478232&amp;IsInner=0&amp;IsHistory=0&amp;ModuleID=28" TargetMode="External"/><Relationship Id="rId432" Type="http://schemas.openxmlformats.org/officeDocument/2006/relationships/hyperlink" Target="https://ggzy.hzctc.hangzhou.gov.cn/AfficheShow/Home?AfficheID=02f03bbe-6af4-45e5-b027-95163a2e4b57&amp;IsInner=0&amp;IsHistory=0&amp;ModuleID=28" TargetMode="External"/><Relationship Id="rId431" Type="http://schemas.openxmlformats.org/officeDocument/2006/relationships/hyperlink" Target="https://ggzy.hzctc.hangzhou.gov.cn/AfficheShow/Home?AfficheID=9afeaba7-7bff-489a-a66f-886ee148337a&amp;IsInner=0&amp;IsHistory=0&amp;ModuleID=28" TargetMode="External"/><Relationship Id="rId430" Type="http://schemas.openxmlformats.org/officeDocument/2006/relationships/hyperlink" Target="https://ggzy.hzctc.hangzhou.gov.cn/AfficheShow/Home?AfficheID=b0661853-8adf-4cbd-b662-3f5583be78f9&amp;IsInner=0&amp;IsHistory=0&amp;ModuleID=28" TargetMode="External"/><Relationship Id="rId43" Type="http://schemas.openxmlformats.org/officeDocument/2006/relationships/hyperlink" Target="https://ggzy.hzctc.hangzhou.gov.cn/OpenBidRecord/Index?id=6EBE3570-3069-4890-8F86-376C74FE6B35&amp;tenderID=277501E3-3305-4590-ABA5-340680978A05&amp;ModuleID=486" TargetMode="External"/><Relationship Id="rId429" Type="http://schemas.openxmlformats.org/officeDocument/2006/relationships/hyperlink" Target="https://ggzy.hzctc.hangzhou.gov.cn/AfficheShow/Home?AfficheID=35b9740e-f1a0-4b6e-bafe-e2e4d7cc7cf5&amp;IsInner=0&amp;IsHistory=0&amp;ModuleID=28" TargetMode="External"/><Relationship Id="rId428" Type="http://schemas.openxmlformats.org/officeDocument/2006/relationships/hyperlink" Target="https://ggzy.hzctc.hangzhou.gov.cn/AfficheShow/Home?AfficheID=72930dd6-4d16-4dda-9e91-8cba59d1798f&amp;IsInner=0&amp;IsHistory=0&amp;ModuleID=28" TargetMode="External"/><Relationship Id="rId427" Type="http://schemas.openxmlformats.org/officeDocument/2006/relationships/hyperlink" Target="https://ggzy.hzctc.hangzhou.gov.cn/OpenBidRecord/Index?id=2D5EE7E5-EA2A-4856-BF77-8BD7A691768C&amp;tenderID=C4107B87-42DB-438E-900E-423827DEBD2B&amp;ModuleID=486" TargetMode="External"/><Relationship Id="rId426" Type="http://schemas.openxmlformats.org/officeDocument/2006/relationships/hyperlink" Target="https://ggzy.hzctc.hangzhou.gov.cn/AfficheShow/Home?AfficheID=15c937ae-65ae-4594-8de7-b50558d82196&amp;IsInner=0&amp;IsHistory=&amp;ModuleID=22" TargetMode="External"/><Relationship Id="rId425" Type="http://schemas.openxmlformats.org/officeDocument/2006/relationships/hyperlink" Target="https://ggzy.hzctc.hangzhou.gov.cn/AfficheShow/Home?AfficheID=30f53945-2fec-4b83-a62c-a9ef92142134&amp;IsInner=0&amp;IsHistory=0&amp;ModuleID=28" TargetMode="External"/><Relationship Id="rId424" Type="http://schemas.openxmlformats.org/officeDocument/2006/relationships/hyperlink" Target="https://ggzy.hzctc.hangzhou.gov.cn/AfficheShow/Home?AfficheID=f41b3249-95e9-432a-ac7c-3fb1ded1d4ca&amp;IsInner=0&amp;IsHistory=&amp;ModuleID=22" TargetMode="External"/><Relationship Id="rId423" Type="http://schemas.openxmlformats.org/officeDocument/2006/relationships/hyperlink" Target="https://ggzy.hzctc.hangzhou.gov.cn/OpenBidRecord/Index?id=EFD173CC-A1DC-48DC-B969-0D36EF53E48C&amp;tenderID=764CBF88-03A5-4938-8DD4-5185479A7763&amp;ModuleID=486" TargetMode="External"/><Relationship Id="rId422" Type="http://schemas.openxmlformats.org/officeDocument/2006/relationships/hyperlink" Target="https://ggzy.hzctc.hangzhou.gov.cn/AfficheShow/Home?AfficheID=187542D3-3AE6-4896-B6CA-C00035FFDF1B&amp;IsInner=0&amp;IsHistory=0&amp;ModuleID=28" TargetMode="External"/><Relationship Id="rId421" Type="http://schemas.openxmlformats.org/officeDocument/2006/relationships/hyperlink" Target="https://ggzy.hzctc.hangzhou.gov.cn/OpenBidRecord/Index?id=D11F37E7-F187-43B3-80C5-E82F58B5E3EB&amp;tenderID=5920CEC0-8270-4BF2-BD94-43A10BFB6925&amp;ModuleID=486" TargetMode="External"/><Relationship Id="rId420" Type="http://schemas.openxmlformats.org/officeDocument/2006/relationships/hyperlink" Target="https://ggzy.hzctc.hangzhou.gov.cn/AfficheShow/Home?AfficheID=c5f787f6-9617-40eb-be4c-9134a7293351&amp;IsInner=0&amp;IsHistory=&amp;ModuleID=22" TargetMode="External"/><Relationship Id="rId42" Type="http://schemas.openxmlformats.org/officeDocument/2006/relationships/hyperlink" Target="https://ggzy.hzctc.hangzhou.gov.cn/AfficheShow/Home?AfficheID=f5c36515-6e21-41b1-8dd3-1fe457b1c75f&amp;IsInner=0&amp;IsHistory=&amp;ModuleID=22" TargetMode="External"/><Relationship Id="rId419" Type="http://schemas.openxmlformats.org/officeDocument/2006/relationships/hyperlink" Target="https://ggzy.hzctc.hangzhou.gov.cn/AfficheShow/Home?AfficheID=c6f3ea65-6409-4ce8-b2f5-fda5e4715f8e&amp;IsInner=0&amp;IsHistory=0&amp;ModuleID=28" TargetMode="External"/><Relationship Id="rId418" Type="http://schemas.openxmlformats.org/officeDocument/2006/relationships/hyperlink" Target="https://ggzy.hzctc.hangzhou.gov.cn/OpenBidRecord/Index?id=6FB06CB0-3EA4-41BE-A31D-967F4B7629AE&amp;tenderID=1A21F752-5319-457D-9A36-B9F5565D0FD8&amp;ModuleID=486" TargetMode="External"/><Relationship Id="rId417" Type="http://schemas.openxmlformats.org/officeDocument/2006/relationships/hyperlink" Target="https://ggzy.hzctc.hangzhou.gov.cn/AfficheShow/Home?AfficheID=18173654-1534-4f59-b9e7-f9c61c6e014c&amp;IsInner=0&amp;IsHistory=&amp;ModuleID=22" TargetMode="External"/><Relationship Id="rId416" Type="http://schemas.openxmlformats.org/officeDocument/2006/relationships/hyperlink" Target="https://ggzy.hzctc.hangzhou.gov.cn/AfficheShow/Home?AfficheID=6304719c-1d4c-4555-a018-1ff4d1038b1b&amp;IsInner=0&amp;IsHistory=0&amp;ModuleID=28" TargetMode="External"/><Relationship Id="rId415" Type="http://schemas.openxmlformats.org/officeDocument/2006/relationships/hyperlink" Target="https://ggzy.hzctc.hangzhou.gov.cn/OpenBidRecord/Index?id=8B5DF6E2-C425-4C75-8E33-E3E43FE324B4&amp;tenderID=3E9A0BCB-7208-4CA4-9230-4F4CB867E258&amp;ModuleID=486" TargetMode="External"/><Relationship Id="rId414" Type="http://schemas.openxmlformats.org/officeDocument/2006/relationships/hyperlink" Target="https://ggzy.hzctc.hangzhou.gov.cn/AfficheShow/Home?AfficheID=64aa750c-75ef-41cf-be46-a25495938abc&amp;IsInner=0&amp;IsHistory=&amp;ModuleID=22" TargetMode="External"/><Relationship Id="rId413" Type="http://schemas.openxmlformats.org/officeDocument/2006/relationships/hyperlink" Target="https://ggzy.hzctc.hangzhou.gov.cn/AfficheShow/Home?AfficheID=8965e509-b44e-4e8b-9cee-54c09361fbd0&amp;IsInner=0&amp;IsHistory=0&amp;ModuleID=28" TargetMode="External"/><Relationship Id="rId412" Type="http://schemas.openxmlformats.org/officeDocument/2006/relationships/hyperlink" Target="https://ggzy.hzctc.hangzhou.gov.cn/OpenBidRecord/Index?id=A417F7E4-A65C-46D5-B353-B9D703D3CC56&amp;tenderID=B5CB4686-2B0F-4D31-8904-69BAFAD039A0&amp;ModuleID=486" TargetMode="External"/><Relationship Id="rId411" Type="http://schemas.openxmlformats.org/officeDocument/2006/relationships/hyperlink" Target="https://ggzy.hzctc.hangzhou.gov.cn/AfficheShow/Home?AfficheID=77dd96c3-bbc1-4854-b65a-a9dae67eb65e&amp;IsInner=0&amp;IsHistory=&amp;ModuleID=22" TargetMode="External"/><Relationship Id="rId410" Type="http://schemas.openxmlformats.org/officeDocument/2006/relationships/hyperlink" Target="https://ggzy.hzctc.hangzhou.gov.cn/AfficheShow/Home?AfficheID=c7d02ce8-863c-46cc-8e91-a033a0a36d66&amp;IsInner=0&amp;IsHistory=0&amp;ModuleID=28" TargetMode="External"/><Relationship Id="rId41" Type="http://schemas.openxmlformats.org/officeDocument/2006/relationships/hyperlink" Target="https://ggzy.hzctc.hangzhou.gov.cn/OpenBidRecord/Index?id=DF2BD938-F753-4F83-92C4-69850E6A1E8C&amp;tenderID=fe8edfe1-69fd-4d7d-ab20-39e4e0a27386&amp;ModuleID=486" TargetMode="External"/><Relationship Id="rId409" Type="http://schemas.openxmlformats.org/officeDocument/2006/relationships/hyperlink" Target="https://ggzy.hzctc.hangzhou.gov.cn/OpenBidRecord/Index?id=EDB2E224-6088-4929-A823-5FBAFAD58742&amp;tenderID=3E54A450-1F36-410C-AAAF-6EB2F1FC66F0&amp;ModuleID=486" TargetMode="External"/><Relationship Id="rId408" Type="http://schemas.openxmlformats.org/officeDocument/2006/relationships/hyperlink" Target="https://ggzy.hzctc.hangzhou.gov.cn/AfficheShow/Home?AfficheID=c0881cab-725c-4eaa-8104-2f040805b327&amp;IsInner=0&amp;IsHistory=&amp;ModuleID=22" TargetMode="External"/><Relationship Id="rId407" Type="http://schemas.openxmlformats.org/officeDocument/2006/relationships/hyperlink" Target="https://ggzy.hzctc.hangzhou.gov.cn/AfficheShow/Home?AfficheID=c9f66599-a61a-4aaf-a029-0961c37a0707&amp;IsInner=0&amp;IsHistory=0&amp;ModuleID=28" TargetMode="External"/><Relationship Id="rId406" Type="http://schemas.openxmlformats.org/officeDocument/2006/relationships/hyperlink" Target="https://ggzy.hzctc.hangzhou.gov.cn/OpenBidRecord/Index?id=C0E32209-4283-41B1-8FCF-91EA4780A819&amp;tenderID=0868C5FD-AD98-47F2-A50F-10843F832426&amp;ModuleID=486" TargetMode="External"/><Relationship Id="rId405" Type="http://schemas.openxmlformats.org/officeDocument/2006/relationships/hyperlink" Target="https://ggzy.hzctc.hangzhou.gov.cn/AfficheShow/Home?AfficheID=fad20d33-7a22-4aba-9c9c-2022cb767404&amp;IsInner=0&amp;IsHistory=&amp;ModuleID=22" TargetMode="External"/><Relationship Id="rId404" Type="http://schemas.openxmlformats.org/officeDocument/2006/relationships/hyperlink" Target="https://ggzy.hzctc.hangzhou.gov.cn/AfficheShow/Home?AfficheID=cdaa6cb9-3f95-4f36-bd46-91ff5d42ef6f&amp;IsInner=0&amp;IsHistory=0&amp;ModuleID=28" TargetMode="External"/><Relationship Id="rId403" Type="http://schemas.openxmlformats.org/officeDocument/2006/relationships/hyperlink" Target="https://ggzy.hzctc.hangzhou.gov.cn/OpenBidRecord/Index?id=8F316A00-15EF-404F-AE5B-2ACCE88DF408&amp;tenderID=915D5A32-2C9A-4856-8E0B-71301CE84187&amp;ModuleID=486" TargetMode="External"/><Relationship Id="rId402" Type="http://schemas.openxmlformats.org/officeDocument/2006/relationships/hyperlink" Target="https://ggzy.hzctc.hangzhou.gov.cn/AfficheShow/Home?AfficheID=455d7e9f-7b30-4ea6-9169-c118f0ba3ea7&amp;IsInner=0&amp;IsHistory=&amp;ModuleID=22" TargetMode="External"/><Relationship Id="rId401" Type="http://schemas.openxmlformats.org/officeDocument/2006/relationships/hyperlink" Target="https://ggzy.hzctc.hangzhou.gov.cn/AfficheShow/Home?AfficheID=e1778e34-d7d6-48df-b96d-92a23e93da5f&amp;IsInner=0&amp;IsHistory=0&amp;ModuleID=28" TargetMode="External"/><Relationship Id="rId400" Type="http://schemas.openxmlformats.org/officeDocument/2006/relationships/hyperlink" Target="https://ggzy.hzctc.hangzhou.gov.cn/OpenBidRecord/Index?id=31CEA117-C0A7-4DA8-9FB7-E9F6C1E543FE&amp;tenderID=FB877AD1-E41A-411F-B086-77FA9B8DC036&amp;ModuleID=486" TargetMode="External"/><Relationship Id="rId40" Type="http://schemas.openxmlformats.org/officeDocument/2006/relationships/hyperlink" Target="https://ggzy.hzctc.hangzhou.gov.cn/AfficheShow/Home?AfficheID=5ad8e633-b86d-45f4-9f88-24b49dd3f8b7&amp;IsInner=0&amp;IsHistory=&amp;ModuleID=22" TargetMode="External"/><Relationship Id="rId4" Type="http://schemas.openxmlformats.org/officeDocument/2006/relationships/hyperlink" Target="https://ggzy.hzctc.hangzhou.gov.cn/OpenBidRecord/Index?id=67ABE276-4851-475D-9B8A-F329087F30B4&amp;tenderID=6ac3e260-8597-4140-aed9-20954a775832&amp;ModuleID=486" TargetMode="External"/><Relationship Id="rId399" Type="http://schemas.openxmlformats.org/officeDocument/2006/relationships/hyperlink" Target="https://ggzy.hzctc.hangzhou.gov.cn/AfficheShow/Home?AfficheID=43e8ba88-aaa8-428d-9def-68a79f2bd464&amp;IsInner=0&amp;IsHistory=&amp;ModuleID=22" TargetMode="External"/><Relationship Id="rId398" Type="http://schemas.openxmlformats.org/officeDocument/2006/relationships/hyperlink" Target="https://ggzy.hzctc.hangzhou.gov.cn/AfficheShow/Home?AfficheID=f2412f0d-b347-447f-b275-d8a092396dcc&amp;IsInner=0&amp;IsHistory=0&amp;ModuleID=28" TargetMode="External"/><Relationship Id="rId397" Type="http://schemas.openxmlformats.org/officeDocument/2006/relationships/hyperlink" Target="https://ggzy.hzctc.hangzhou.gov.cn/OpenBidRecord/Index?id=E08A44BA-3605-484E-BBC1-B02E8AFFE439&amp;tenderID=f47e98b6-cf53-4139-8536-213441e289bc&amp;ModuleID=486" TargetMode="External"/><Relationship Id="rId396" Type="http://schemas.openxmlformats.org/officeDocument/2006/relationships/hyperlink" Target="https://ggzy.hzctc.hangzhou.gov.cn/AfficheShow/Home?AfficheID=133a48ba-b08f-40b8-8b64-e5a050aa14bb&amp;IsInner=0&amp;IsHistory=&amp;ModuleID=22" TargetMode="External"/><Relationship Id="rId395" Type="http://schemas.openxmlformats.org/officeDocument/2006/relationships/hyperlink" Target="https://ggzy.hzctc.hangzhou.gov.cn/AfficheShow/Home?AfficheID=a0281524-8745-49f3-8ef4-f84a5eac413f&amp;IsInner=0&amp;IsHistory=0&amp;ModuleID=28" TargetMode="External"/><Relationship Id="rId394" Type="http://schemas.openxmlformats.org/officeDocument/2006/relationships/hyperlink" Target="https://ggzy.hzctc.hangzhou.gov.cn/OpenBidRecord/Index?id=6361B585-DF78-4C3B-92D2-C92711FA9CC9&amp;tenderID=CEC6B777-C42A-434F-85EC-9C4B5A0F2D66&amp;ModuleID=486" TargetMode="External"/><Relationship Id="rId393" Type="http://schemas.openxmlformats.org/officeDocument/2006/relationships/hyperlink" Target="https://ggzy.hzctc.hangzhou.gov.cn/AfficheShow/Home?AfficheID=2bf49c65-be3b-4237-85f8-6436270eaf26&amp;IsInner=0&amp;IsHistory=&amp;ModuleID=22" TargetMode="External"/><Relationship Id="rId392" Type="http://schemas.openxmlformats.org/officeDocument/2006/relationships/hyperlink" Target="https://ggzy.hzctc.hangzhou.gov.cn/AfficheShow/Home?AfficheID=8585995b-cf03-4e8f-a36d-c78d03faef3a&amp;IsInner=0&amp;IsHistory=0&amp;ModuleID=28" TargetMode="External"/><Relationship Id="rId391" Type="http://schemas.openxmlformats.org/officeDocument/2006/relationships/hyperlink" Target="https://ggzy.hzctc.hangzhou.gov.cn/AfficheShow/Home?AfficheID=206fb28e-6d30-47b4-b0ba-78e7b1360374&amp;IsInner=0&amp;IsHistory=&amp;ModuleID=22" TargetMode="External"/><Relationship Id="rId390" Type="http://schemas.openxmlformats.org/officeDocument/2006/relationships/hyperlink" Target="https://ggzy.hzctc.hangzhou.gov.cn/OpenBidRecord/Index?id=2C02DBD3-4700-4E88-AF3F-23F25105B234&amp;tenderID=FD69C347-C4C5-4955-980A-8B41B9DA2EE4&amp;ModuleID=486" TargetMode="External"/><Relationship Id="rId39" Type="http://schemas.openxmlformats.org/officeDocument/2006/relationships/hyperlink" Target="https://ggzy.hzctc.hangzhou.gov.cn/OpenBidRecord/Index?id=7920EE67-3088-47BC-A4AC-DE29D15E3EF0&amp;tenderID=C784466C-5E62-4013-88F6-14F043EDA167&amp;ModuleID=486" TargetMode="External"/><Relationship Id="rId389" Type="http://schemas.openxmlformats.org/officeDocument/2006/relationships/hyperlink" Target="https://ggzy.hzctc.hangzhou.gov.cn/AfficheShow/Home?AfficheID=2c646371-7460-4a2f-82bb-27346379ee84&amp;IsInner=0&amp;IsHistory=0&amp;ModuleID=28" TargetMode="External"/><Relationship Id="rId388" Type="http://schemas.openxmlformats.org/officeDocument/2006/relationships/hyperlink" Target="https://ggzy.hzctc.hangzhou.gov.cn/OpenBidRecord/Index?id=DDC4F661-2490-4911-8E88-57DF6D4C7630&amp;tenderID=4DACD466-C34D-4A3D-BC80-E892B323B5C2&amp;ModuleID=486" TargetMode="External"/><Relationship Id="rId387" Type="http://schemas.openxmlformats.org/officeDocument/2006/relationships/hyperlink" Target="https://ggzy.hzctc.hangzhou.gov.cn/AfficheShow/Home?AfficheID=e55792b0-53c8-419b-b198-c26e28c85214&amp;IsInner=0&amp;IsHistory=&amp;ModuleID=22" TargetMode="External"/><Relationship Id="rId386" Type="http://schemas.openxmlformats.org/officeDocument/2006/relationships/hyperlink" Target="https://ggzy.hzctc.hangzhou.gov.cn/AfficheShow/Home?AfficheID=3892d1a8-00c0-4cd3-8af3-ffb7bd8b0cad&amp;IsInner=0&amp;IsHistory=0&amp;ModuleID=28" TargetMode="External"/><Relationship Id="rId385" Type="http://schemas.openxmlformats.org/officeDocument/2006/relationships/hyperlink" Target="https://ggzy.hzctc.hangzhou.gov.cn/OpenBidRecord/Index?id=C897AD25-EFB9-4CBB-AB2A-B8617BEA61AE&amp;tenderID=6C56AD28-D03E-4F4F-A03E-A69AB6CDB0B2&amp;ModuleID=486" TargetMode="External"/><Relationship Id="rId384" Type="http://schemas.openxmlformats.org/officeDocument/2006/relationships/hyperlink" Target="https://ggzy.hzctc.hangzhou.gov.cn/AfficheShow/Home?AfficheID=99c504e8-6b0b-4ef0-92a8-d1983fbac270&amp;IsInner=0&amp;IsHistory=&amp;ModuleID=22" TargetMode="External"/><Relationship Id="rId383" Type="http://schemas.openxmlformats.org/officeDocument/2006/relationships/hyperlink" Target="https://ggzy.hzctc.hangzhou.gov.cn/AfficheShow/Home?AfficheID=83545879-329b-4815-b99a-c0d55876a9d4&amp;IsInner=0&amp;IsHistory=0&amp;ModuleID=28" TargetMode="External"/><Relationship Id="rId382" Type="http://schemas.openxmlformats.org/officeDocument/2006/relationships/hyperlink" Target="https://ggzy.hzctc.hangzhou.gov.cn/OpenBidRecord/Index?id=AD903623-FF93-4194-BA56-283701383B50&amp;tenderID=7F1B0A21-9B50-452B-8594-C3CDC08225BF&amp;ModuleID=486" TargetMode="External"/><Relationship Id="rId381" Type="http://schemas.openxmlformats.org/officeDocument/2006/relationships/hyperlink" Target="https://ggzy.hzctc.hangzhou.gov.cn/AfficheShow/Home?AfficheID=36947311-218f-4c9f-9e19-7828f02845ec&amp;IsInner=0&amp;IsHistory=&amp;ModuleID=22" TargetMode="External"/><Relationship Id="rId380" Type="http://schemas.openxmlformats.org/officeDocument/2006/relationships/hyperlink" Target="https://ggzy.hzctc.hangzhou.gov.cn/AfficheShow/Home?AfficheID=dd22dd1f-5e72-46f1-b594-2624624b5833&amp;IsInner=0&amp;IsHistory=0&amp;ModuleID=28" TargetMode="External"/><Relationship Id="rId38" Type="http://schemas.openxmlformats.org/officeDocument/2006/relationships/hyperlink" Target="https://ggzy.hzctc.hangzhou.gov.cn/AfficheShow/Home?AfficheID=eb4ce9ed-82ae-46da-88d7-32bafb1b52b1&amp;IsInner=0&amp;IsHistory=&amp;ModuleID=22" TargetMode="External"/><Relationship Id="rId379" Type="http://schemas.openxmlformats.org/officeDocument/2006/relationships/hyperlink" Target="https://ggzy.hzctc.hangzhou.gov.cn/OpenBidRecord/Index?id=3F086345-C937-465F-B857-391CDE76B3AC&amp;tenderID=4580D8F9-3C55-4867-B0C1-87F521FEACDA&amp;ModuleID=486" TargetMode="External"/><Relationship Id="rId378" Type="http://schemas.openxmlformats.org/officeDocument/2006/relationships/hyperlink" Target="https://ggzy.hzctc.hangzhou.gov.cn/AfficheShow/Home?AfficheID=84d655ee-93fc-4675-a5b8-f7039b7f1bb4&amp;IsInner=0&amp;IsHistory=&amp;ModuleID=22" TargetMode="External"/><Relationship Id="rId377" Type="http://schemas.openxmlformats.org/officeDocument/2006/relationships/hyperlink" Target="https://ggzy.hzctc.hangzhou.gov.cn/AfficheShow/Home?AfficheID=670aa459-c36b-425c-bb4a-a9d986b74f86&amp;IsInner=0&amp;IsHistory=0&amp;ModuleID=28" TargetMode="External"/><Relationship Id="rId376" Type="http://schemas.openxmlformats.org/officeDocument/2006/relationships/hyperlink" Target="https://ggzy.hzctc.hangzhou.gov.cn/AfficheShow/Home?AfficheID=15d54bb3-2bf0-40fd-85e2-dafaf7252ff4&amp;IsInner=0&amp;IsHistory=&amp;ModuleID=22" TargetMode="External"/><Relationship Id="rId375" Type="http://schemas.openxmlformats.org/officeDocument/2006/relationships/hyperlink" Target="https://ggzy.hzctc.hangzhou.gov.cn/OpenBidRecord/Index?id=A3AF1AC7-C2B1-49AD-8818-5B8327A23306&amp;tenderID=FF89D745-DF8A-48D9-BB1A-4C77D8310108&amp;ModuleID=486" TargetMode="External"/><Relationship Id="rId374" Type="http://schemas.openxmlformats.org/officeDocument/2006/relationships/hyperlink" Target="https://ggzy.hzctc.hangzhou.gov.cn/AfficheShow/Home?AfficheID=b7974c44-8663-4c81-934d-e8945aa9c76e&amp;IsInner=0&amp;IsHistory=0&amp;ModuleID=28" TargetMode="External"/><Relationship Id="rId373" Type="http://schemas.openxmlformats.org/officeDocument/2006/relationships/hyperlink" Target="https://ggzy.hzctc.hangzhou.gov.cn/OpenBidRecord/Index?id=1295EC89-3378-4BA4-B9C2-CA981EA94A17&amp;tenderID=A2586DCB-DA30-482A-BCDD-7C7E1C162B7C&amp;ModuleID=486" TargetMode="External"/><Relationship Id="rId372" Type="http://schemas.openxmlformats.org/officeDocument/2006/relationships/hyperlink" Target="https://ggzy.hzctc.hangzhou.gov.cn/AfficheShow/Home?AfficheID=3d79ef57-2074-4967-b9d7-9850f747a395&amp;IsInner=0&amp;IsHistory=&amp;ModuleID=22" TargetMode="External"/><Relationship Id="rId371" Type="http://schemas.openxmlformats.org/officeDocument/2006/relationships/hyperlink" Target="https://ggzy.hzctc.hangzhou.gov.cn/AfficheShow/Home?AfficheID=d3da3ff2-ed96-4a5f-a956-c4e0e9956ee3&amp;IsInner=0&amp;IsHistory=0&amp;ModuleID=28" TargetMode="External"/><Relationship Id="rId370" Type="http://schemas.openxmlformats.org/officeDocument/2006/relationships/hyperlink" Target="https://ggzy.hzctc.hangzhou.gov.cn/OpenBidRecord/Index?id=2F915562-53DF-4F4D-BA50-E9B5AE9B6970&amp;tenderID=3E3D8B67-9AFB-4128-ACDF-5F547DF99C3A&amp;ModuleID=486" TargetMode="External"/><Relationship Id="rId37" Type="http://schemas.openxmlformats.org/officeDocument/2006/relationships/hyperlink" Target="https://ggzy.hzctc.hangzhou.gov.cn/OpenBidRecord/Index?id=F5C68986-8CD2-4D1D-AEDD-04F47EEFE1D4&amp;tenderID=EEF168D6-3346-4EF0-900E-739276557A16&amp;ModuleID=486" TargetMode="External"/><Relationship Id="rId369" Type="http://schemas.openxmlformats.org/officeDocument/2006/relationships/hyperlink" Target="https://ggzy.hzctc.hangzhou.gov.cn/AfficheShow/Home?AfficheID=1fd7cc85-0603-4044-b2cd-43ce62fad2f8&amp;IsInner=0&amp;IsHistory=&amp;ModuleID=22" TargetMode="External"/><Relationship Id="rId368" Type="http://schemas.openxmlformats.org/officeDocument/2006/relationships/hyperlink" Target="https://ggzy.hzctc.hangzhou.gov.cn/AfficheShow/Home?AfficheID=71d03f45-2836-407f-85de-e87ca618065f&amp;IsInner=0&amp;IsHistory=0&amp;ModuleID=28" TargetMode="External"/><Relationship Id="rId367" Type="http://schemas.openxmlformats.org/officeDocument/2006/relationships/hyperlink" Target="https://ggzy.hzctc.hangzhou.gov.cn/OpenBidRecord/Index?id=B2A5D797-0C12-43E4-9D8D-B6A8501FBFFA&amp;tenderID=DF8F755C-2FAA-4F86-BC66-8BA1ED2ECC57&amp;ModuleID=486" TargetMode="External"/><Relationship Id="rId366" Type="http://schemas.openxmlformats.org/officeDocument/2006/relationships/hyperlink" Target="https://ggzy.hzctc.hangzhou.gov.cn/AfficheShow/Home?AfficheID=f5f23d32-ffd7-408f-b03a-1a8829eb62eb&amp;IsInner=0&amp;IsHistory=&amp;ModuleID=22" TargetMode="External"/><Relationship Id="rId365" Type="http://schemas.openxmlformats.org/officeDocument/2006/relationships/hyperlink" Target="https://ggzy.hzctc.hangzhou.gov.cn/AfficheShow/Home?AfficheID=f7022a8b-e8ac-4ace-b7ca-fbabbbc6b109&amp;IsInner=0&amp;IsHistory=0&amp;ModuleID=28" TargetMode="External"/><Relationship Id="rId364" Type="http://schemas.openxmlformats.org/officeDocument/2006/relationships/hyperlink" Target="https://ggzy.hzctc.hangzhou.gov.cn/OpenBidRecord/Index?id=C7DC82C2-33B9-4B6E-A6B9-5BE2A566D8F2&amp;tenderID=21BFED99-CC00-4C2A-B837-C497D7036047&amp;ModuleID=486" TargetMode="External"/><Relationship Id="rId363" Type="http://schemas.openxmlformats.org/officeDocument/2006/relationships/hyperlink" Target="https://ggzy.hzctc.hangzhou.gov.cn/AfficheShow/Home?AfficheID=ae8faaec-bdd4-4297-a6e3-06e86861ea54&amp;IsInner=0&amp;IsHistory=&amp;ModuleID=22" TargetMode="External"/><Relationship Id="rId362" Type="http://schemas.openxmlformats.org/officeDocument/2006/relationships/hyperlink" Target="https://ggzy.hzctc.hangzhou.gov.cn/AfficheShow/Home?AfficheID=080c015a-5458-4b71-bd6f-22e52e1719ff&amp;IsInner=0&amp;IsHistory=0&amp;ModuleID=28" TargetMode="External"/><Relationship Id="rId361" Type="http://schemas.openxmlformats.org/officeDocument/2006/relationships/hyperlink" Target="https://ggzy.hzctc.hangzhou.gov.cn/OpenBidRecord/Index?id=294211BB-783A-4690-9BE3-9F9C95630A10&amp;tenderID=A5FA35BC-9A41-4C7B-B932-59D7048A90AD&amp;ModuleID=486" TargetMode="External"/><Relationship Id="rId360" Type="http://schemas.openxmlformats.org/officeDocument/2006/relationships/hyperlink" Target="https://ggzy.hzctc.hangzhou.gov.cn/AfficheShow/Home?AfficheID=0ef3c1d9-991d-4d0f-9447-3b03cf5848d3&amp;IsInner=0&amp;IsHistory=&amp;ModuleID=22" TargetMode="External"/><Relationship Id="rId36" Type="http://schemas.openxmlformats.org/officeDocument/2006/relationships/hyperlink" Target="https://ggzy.hzctc.hangzhou.gov.cn/AfficheShow/Home?AfficheID=15e2fef5-ab93-4645-9153-7ab97dee01c3&amp;IsInner=0&amp;IsHistory=&amp;ModuleID=22" TargetMode="External"/><Relationship Id="rId359" Type="http://schemas.openxmlformats.org/officeDocument/2006/relationships/hyperlink" Target="https://ggzy.hzctc.hangzhou.gov.cn/AfficheShow/Home?AfficheID=6b0394a1-d6ea-4c8c-9d05-4f92630d53fc&amp;IsInner=0&amp;IsHistory=0&amp;ModuleID=28" TargetMode="External"/><Relationship Id="rId358" Type="http://schemas.openxmlformats.org/officeDocument/2006/relationships/hyperlink" Target="https://ggzy.hzctc.hangzhou.gov.cn/OpenBidRecord/Index?id=7258179E-85DD-41FE-9CD1-C993DAE13D35&amp;tenderID=E79A55AA-750F-4642-8FF7-A03F46C378BA&amp;ModuleID=486" TargetMode="External"/><Relationship Id="rId357" Type="http://schemas.openxmlformats.org/officeDocument/2006/relationships/hyperlink" Target="https://ggzy.hzctc.hangzhou.gov.cn/AfficheShow/Home?AfficheID=26fd7691-f528-46fc-b33c-3e420360be49&amp;IsInner=0&amp;IsHistory=&amp;ModuleID=22" TargetMode="External"/><Relationship Id="rId356" Type="http://schemas.openxmlformats.org/officeDocument/2006/relationships/hyperlink" Target="https://ggzy.hzctc.hangzhou.gov.cn/AfficheShow/Home?AfficheID=89ec8cf1-882d-4e4f-a24e-6b94ef5a43f4&amp;IsInner=0&amp;IsHistory=0&amp;ModuleID=28" TargetMode="External"/><Relationship Id="rId355" Type="http://schemas.openxmlformats.org/officeDocument/2006/relationships/hyperlink" Target="https://ggzy.hzctc.hangzhou.gov.cn/OpenBidRecord/Index?id=67359EAF-A4E4-47AB-9C73-3A78631C96C9&amp;tenderID=0e5a7265-2529-4b3b-a210-d1de62a95cfd&amp;ModuleID=486" TargetMode="External"/><Relationship Id="rId354" Type="http://schemas.openxmlformats.org/officeDocument/2006/relationships/hyperlink" Target="https://ggzy.hzctc.hangzhou.gov.cn/AfficheShow/Home?AfficheID=871f0862-ee13-46f4-a08a-646a11a67ecd&amp;IsInner=0&amp;IsHistory=&amp;ModuleID=22" TargetMode="External"/><Relationship Id="rId353" Type="http://schemas.openxmlformats.org/officeDocument/2006/relationships/hyperlink" Target="https://ggzy.hzctc.hangzhou.gov.cn/AfficheShow/Home?AfficheID=e5870a54-6961-4186-9fc8-4f89ba2ed1d6&amp;IsInner=0&amp;IsHistory=0&amp;ModuleID=28" TargetMode="External"/><Relationship Id="rId352" Type="http://schemas.openxmlformats.org/officeDocument/2006/relationships/hyperlink" Target="https://ggzy.hzctc.hangzhou.gov.cn/OpenBidRecord/Index?id=BA51262F-3007-427D-B915-325076467B7B&amp;tenderID=384ADB58-01AD-4116-9DE9-372404074E42&amp;ModuleID=486" TargetMode="External"/><Relationship Id="rId351" Type="http://schemas.openxmlformats.org/officeDocument/2006/relationships/hyperlink" Target="https://ggzy.hzctc.hangzhou.gov.cn/AfficheShow/Home?AfficheID=e4c1183b-5c81-4855-ace7-42eea671a13e&amp;IsInner=0&amp;IsHistory=&amp;ModuleID=22" TargetMode="External"/><Relationship Id="rId350" Type="http://schemas.openxmlformats.org/officeDocument/2006/relationships/hyperlink" Target="https://ggzy.hzctc.hangzhou.gov.cn/AfficheShow/Home?AfficheID=4e0eb319-48a8-4c4b-afbd-bd34fe29997c&amp;IsInner=0&amp;IsHistory=0&amp;ModuleID=28" TargetMode="External"/><Relationship Id="rId35" Type="http://schemas.openxmlformats.org/officeDocument/2006/relationships/hyperlink" Target="https://ggzy.hzctc.hangzhou.gov.cn/OpenBidRecord/Index?id=678A4B68-99EF-4303-8E47-EC7E5B50B523&amp;tenderID=5ACE17AB-8DB6-4458-9F17-C8B4079B9927&amp;ModuleID=486" TargetMode="External"/><Relationship Id="rId349" Type="http://schemas.openxmlformats.org/officeDocument/2006/relationships/hyperlink" Target="https://ggzy.hzctc.hangzhou.gov.cn/AfficheShow/Home?AfficheID=cdbf9573-9006-44cf-828d-1bdc91e42ab0&amp;IsInner=0&amp;IsHistory=&amp;ModuleID=22" TargetMode="External"/><Relationship Id="rId348" Type="http://schemas.openxmlformats.org/officeDocument/2006/relationships/hyperlink" Target="https://ggzy.hzctc.hangzhou.gov.cn/OpenBidRecord/Index?id=97E7BA40-C310-4E91-BBCB-6E1D5322623D&amp;tenderID=D62682FC-B984-48DC-BEA3-FF75C2EE4605&amp;ModuleID=486" TargetMode="External"/><Relationship Id="rId347" Type="http://schemas.openxmlformats.org/officeDocument/2006/relationships/hyperlink" Target="https://ggzy.hzctc.hangzhou.gov.cn/AfficheShow/Home?AfficheID=baa73f74-f522-4b52-99bc-0b715325ffa1&amp;IsInner=0&amp;IsHistory=0&amp;ModuleID=28" TargetMode="External"/><Relationship Id="rId346" Type="http://schemas.openxmlformats.org/officeDocument/2006/relationships/hyperlink" Target="https://ggzy.hzctc.hangzhou.gov.cn/OpenBidRecord/Index?id=DE23AF88-E11D-49C2-B8B7-AE0B2B880362&amp;tenderID=FF5A814C-FC32-4B17-B2C0-4E77FE2718DF&amp;ModuleID=486" TargetMode="External"/><Relationship Id="rId345" Type="http://schemas.openxmlformats.org/officeDocument/2006/relationships/hyperlink" Target="https://ggzy.hzctc.hangzhou.gov.cn/AfficheShow/Home?AfficheID=132f3bdc-9036-4a83-bd5a-3197ab1c7b52&amp;IsInner=0&amp;IsHistory=&amp;ModuleID=22" TargetMode="External"/><Relationship Id="rId344" Type="http://schemas.openxmlformats.org/officeDocument/2006/relationships/hyperlink" Target="https://ggzy.hzctc.hangzhou.gov.cn/AfficheShow/Home?AfficheID=4332e5c3-99b6-41c3-93c1-b22fe78cc9f2&amp;IsInner=0&amp;IsHistory=0&amp;ModuleID=28" TargetMode="External"/><Relationship Id="rId343" Type="http://schemas.openxmlformats.org/officeDocument/2006/relationships/hyperlink" Target="https://ggzy.hzctc.hangzhou.gov.cn/OpenBidRecord/Index?id=96BBED8F-797C-4ED1-BABF-E2E3C77347E6&amp;tenderID=B3AA6C50-4B1A-49EB-A500-9118A93008C5&amp;ModuleID=486" TargetMode="External"/><Relationship Id="rId342" Type="http://schemas.openxmlformats.org/officeDocument/2006/relationships/hyperlink" Target="https://ggzy.hzctc.hangzhou.gov.cn/AfficheShow/Home?AfficheID=141336a9-9f39-4c27-9653-93974bf4baf4&amp;IsInner=0&amp;IsHistory=&amp;ModuleID=22" TargetMode="External"/><Relationship Id="rId341" Type="http://schemas.openxmlformats.org/officeDocument/2006/relationships/hyperlink" Target="https://ggzy.hzctc.hangzhou.gov.cn/AfficheShow/Home?AfficheID=832f4c14-10e7-4544-9a15-be440e4cc84a&amp;IsInner=0&amp;IsHistory=0&amp;ModuleID=28" TargetMode="External"/><Relationship Id="rId340" Type="http://schemas.openxmlformats.org/officeDocument/2006/relationships/hyperlink" Target="https://ggzy.hzctc.hangzhou.gov.cn/OpenBidRecord/Index?id=3FF7FE45-CC2D-4C23-B3E7-0CE28FCC9EFC&amp;tenderID=94EBBA97-B098-4136-BC41-96947B01AF7C&amp;ModuleID=486" TargetMode="External"/><Relationship Id="rId34" Type="http://schemas.openxmlformats.org/officeDocument/2006/relationships/hyperlink" Target="https://ggzy.hzctc.hangzhou.gov.cn/AfficheShow/Home?AfficheID=3c31fd25-f226-4105-ab1c-910ced2dc447&amp;IsInner=0&amp;IsHistory=&amp;ModuleID=22" TargetMode="External"/><Relationship Id="rId339" Type="http://schemas.openxmlformats.org/officeDocument/2006/relationships/hyperlink" Target="https://ggzy.hzctc.hangzhou.gov.cn/AfficheShow/Home?AfficheID=7297f3d8-43c4-4d70-bcb2-4b222998c485&amp;IsInner=0&amp;IsHistory=&amp;ModuleID=22" TargetMode="External"/><Relationship Id="rId338" Type="http://schemas.openxmlformats.org/officeDocument/2006/relationships/hyperlink" Target="https://ggzy.hzctc.hangzhou.gov.cn/AfficheShow/Home?AfficheID=54abd580-c19f-4ed4-90bd-f7a5dd58487d&amp;IsInner=0&amp;IsHistory=0&amp;ModuleID=28" TargetMode="External"/><Relationship Id="rId337" Type="http://schemas.openxmlformats.org/officeDocument/2006/relationships/hyperlink" Target="https://ggzy.hzctc.hangzhou.gov.cn/OpenBidRecord/Index?id=8A758F4F-4797-4CDE-99EB-D26A5C582452&amp;tenderID=BD50F238-7B51-4955-9A9A-31C4C982B456&amp;ModuleID=486" TargetMode="External"/><Relationship Id="rId336" Type="http://schemas.openxmlformats.org/officeDocument/2006/relationships/hyperlink" Target="https://ggzy.hzctc.hangzhou.gov.cn/AfficheShow/Home?AfficheID=47e8673a-de04-44e3-9bc2-502631804ddf&amp;IsInner=0&amp;IsHistory=&amp;ModuleID=22" TargetMode="External"/><Relationship Id="rId335" Type="http://schemas.openxmlformats.org/officeDocument/2006/relationships/hyperlink" Target="https://ggzy.hzctc.hangzhou.gov.cn/AfficheShow/Home?AfficheID=86c5230c-9648-4ce8-a891-31cf2412a227&amp;IsInner=0&amp;IsHistory=0&amp;ModuleID=28" TargetMode="External"/><Relationship Id="rId334" Type="http://schemas.openxmlformats.org/officeDocument/2006/relationships/hyperlink" Target="https://ggzy.hzctc.hangzhou.gov.cn/OpenBidRecord/Index?id=EFDEB345-8391-4C54-9B34-53114740DD8A&amp;tenderID=B0893FEE-1D42-4744-B7B6-C02D8F9DDC6B&amp;ModuleID=486" TargetMode="External"/><Relationship Id="rId333" Type="http://schemas.openxmlformats.org/officeDocument/2006/relationships/hyperlink" Target="https://ggzy.hzctc.hangzhou.gov.cn/AfficheShow/Home?AfficheID=1c474558-89bc-44fb-9091-42d41b8ffdcb&amp;IsInner=0&amp;IsHistory=&amp;ModuleID=22" TargetMode="External"/><Relationship Id="rId332" Type="http://schemas.openxmlformats.org/officeDocument/2006/relationships/hyperlink" Target="https://ggzy.hzctc.hangzhou.gov.cn/AfficheShow/Home?AfficheID=9b1392ee-3531-486f-8bbe-b8483830c5a7&amp;IsInner=0&amp;IsHistory=0&amp;ModuleID=28" TargetMode="External"/><Relationship Id="rId331" Type="http://schemas.openxmlformats.org/officeDocument/2006/relationships/hyperlink" Target="https://ggzy.hzctc.hangzhou.gov.cn/OpenBidRecord/Index?id=CCFFFBB5-735C-4C14-AFAA-0C6CA3F22372&amp;tenderID=99D0E05C-98B8-41A8-B567-48AA56B225EB&amp;ModuleID=486" TargetMode="External"/><Relationship Id="rId330" Type="http://schemas.openxmlformats.org/officeDocument/2006/relationships/hyperlink" Target="https://ggzy.hzctc.hangzhou.gov.cn/AfficheShow/Home?AfficheID=4db0f9d7-5ff2-43db-aa58-8bf1a43487c3&amp;IsInner=0&amp;IsHistory=&amp;ModuleID=22" TargetMode="External"/><Relationship Id="rId33" Type="http://schemas.openxmlformats.org/officeDocument/2006/relationships/hyperlink" Target="https://ggzy.hzctc.hangzhou.gov.cn/OpenBidRecord/Index?id=997AEF60-CB15-4BC0-A964-004B8618FA84&amp;tenderID=11867A50-6729-45E2-9AD9-4E22CC868F34&amp;ModuleID=486" TargetMode="External"/><Relationship Id="rId329" Type="http://schemas.openxmlformats.org/officeDocument/2006/relationships/hyperlink" Target="https://ggzy.hzctc.hangzhou.gov.cn/AfficheShow/Home?AfficheID=378cd70f-a781-4174-8c0e-f9b798ea3846&amp;IsInner=0&amp;IsHistory=0&amp;ModuleID=28" TargetMode="External"/><Relationship Id="rId328" Type="http://schemas.openxmlformats.org/officeDocument/2006/relationships/hyperlink" Target="https://ggzy.hzctc.hangzhou.gov.cn/OpenBidRecord/Index?id=DE621C9B-507C-4FC5-A877-844495540F4B&amp;tenderID=52ef09d5-7330-4686-96fd-c0bd926c4fff&amp;ModuleID=486" TargetMode="External"/><Relationship Id="rId327" Type="http://schemas.openxmlformats.org/officeDocument/2006/relationships/hyperlink" Target="https://ggzy.hzctc.hangzhou.gov.cn/AfficheShow/Home?AfficheID=857f0088-551f-44b0-89bc-96ac44e93170&amp;IsInner=0&amp;IsHistory=&amp;ModuleID=22" TargetMode="External"/><Relationship Id="rId326" Type="http://schemas.openxmlformats.org/officeDocument/2006/relationships/hyperlink" Target="https://ggzy.hzctc.hangzhou.gov.cn/AfficheShow/Home?AfficheID=ac3e5f54-45e9-4756-b11d-b906e2a1150d&amp;IsInner=0&amp;IsHistory=0&amp;ModuleID=28" TargetMode="External"/><Relationship Id="rId325" Type="http://schemas.openxmlformats.org/officeDocument/2006/relationships/hyperlink" Target="https://ggzy.hzctc.hangzhou.gov.cn/OpenBidRecord/Index?id=9A248450-99A2-466E-91B3-3C87E112331E&amp;tenderID=629CC864-A373-4270-84DF-B7A5A4430648&amp;ModuleID=486" TargetMode="External"/><Relationship Id="rId324" Type="http://schemas.openxmlformats.org/officeDocument/2006/relationships/hyperlink" Target="https://ggzy.hzctc.hangzhou.gov.cn/AfficheShow/Home?AfficheID=920b5ea3-ee18-40d6-a467-45a20d0dc5b3&amp;IsInner=0&amp;IsHistory=&amp;ModuleID=22" TargetMode="External"/><Relationship Id="rId323" Type="http://schemas.openxmlformats.org/officeDocument/2006/relationships/hyperlink" Target="https://ggzy.hzctc.hangzhou.gov.cn/AfficheShow/Home?AfficheID=4e201871-14d1-4672-bc3f-2df15205afba&amp;IsInner=0&amp;IsHistory=0&amp;ModuleID=28" TargetMode="External"/><Relationship Id="rId322" Type="http://schemas.openxmlformats.org/officeDocument/2006/relationships/hyperlink" Target="https://ggzy.hzctc.hangzhou.gov.cn/OpenBidRecord/Index?id=AD0EE0C4-1296-4115-B716-EFC6F304EF53&amp;tenderID=7B7A1288-F770-472B-AAE3-E4600487763D&amp;ModuleID=486" TargetMode="External"/><Relationship Id="rId321" Type="http://schemas.openxmlformats.org/officeDocument/2006/relationships/hyperlink" Target="https://ggzy.hzctc.hangzhou.gov.cn/AfficheShow/Home?AfficheID=81e9255d-ee36-4956-b846-8d13d95548ae&amp;IsInner=0&amp;IsHistory=&amp;ModuleID=22" TargetMode="External"/><Relationship Id="rId320" Type="http://schemas.openxmlformats.org/officeDocument/2006/relationships/hyperlink" Target="https://ggzy.hzctc.hangzhou.gov.cn/AfficheShow/Home?AfficheID=c793f885-dacf-4a4e-9824-d689759cd2c9&amp;IsInner=0&amp;IsHistory=0&amp;ModuleID=28" TargetMode="External"/><Relationship Id="rId32" Type="http://schemas.openxmlformats.org/officeDocument/2006/relationships/hyperlink" Target="https://ggzy.hzctc.hangzhou.gov.cn/AfficheShow/Home?AfficheID=9edcc407-ceb0-4b66-858e-0b04bce368f0&amp;IsInner=0&amp;IsHistory=&amp;ModuleID=22" TargetMode="External"/><Relationship Id="rId319" Type="http://schemas.openxmlformats.org/officeDocument/2006/relationships/hyperlink" Target="https://ggzy.hzctc.hangzhou.gov.cn/OpenBidRecord/Index?id=575FEEB1-B361-43AA-9A58-6E3BFAD2E240&amp;tenderID=D1DF6223-5C5B-43A2-824A-35244FCC6434&amp;ModuleID=486" TargetMode="External"/><Relationship Id="rId318" Type="http://schemas.openxmlformats.org/officeDocument/2006/relationships/hyperlink" Target="https://ggzy.hzctc.hangzhou.gov.cn/AfficheShow/Home?AfficheID=4d937060-d556-4fc9-b656-ddce8160a443&amp;IsInner=0&amp;IsHistory=&amp;ModuleID=22" TargetMode="External"/><Relationship Id="rId317" Type="http://schemas.openxmlformats.org/officeDocument/2006/relationships/hyperlink" Target="https://ggzy.hzctc.hangzhou.gov.cn/AfficheShow/Home?AfficheID=4f809e90-8777-4ea9-afa8-c6e5e2a2e2af&amp;IsInner=0&amp;IsHistory=0&amp;ModuleID=28" TargetMode="External"/><Relationship Id="rId316" Type="http://schemas.openxmlformats.org/officeDocument/2006/relationships/hyperlink" Target="https://ggzy.hzctc.hangzhou.gov.cn/OpenBidRecord/Index?id=9E62F557-3248-45EE-A7CE-384C185A0E83&amp;tenderID=F0231587-A904-4163-ADE1-465BB6890395&amp;ModuleID=486" TargetMode="External"/><Relationship Id="rId315" Type="http://schemas.openxmlformats.org/officeDocument/2006/relationships/hyperlink" Target="https://ggzy.hzctc.hangzhou.gov.cn/AfficheShow/Home?AfficheID=8ffc4a30-61f6-409d-9d9c-0a059325f9f7&amp;IsInner=0&amp;IsHistory=&amp;ModuleID=22" TargetMode="External"/><Relationship Id="rId314" Type="http://schemas.openxmlformats.org/officeDocument/2006/relationships/hyperlink" Target="https://ggzy.hzctc.hangzhou.gov.cn/AfficheShow/Home?AfficheID=82728b21-a726-4ee5-bbd4-6a17b8fb42ca&amp;IsInner=0&amp;IsHistory=0&amp;ModuleID=28" TargetMode="External"/><Relationship Id="rId313" Type="http://schemas.openxmlformats.org/officeDocument/2006/relationships/hyperlink" Target="https://ggzy.hzctc.hangzhou.gov.cn/OpenBidRecord/Index?id=435F36D2-602D-4092-89F1-2896729EE809&amp;tenderID=5171809f-cfe9-4bdb-b752-aa38a2ec7f41&amp;ModuleID=486" TargetMode="External"/><Relationship Id="rId312" Type="http://schemas.openxmlformats.org/officeDocument/2006/relationships/hyperlink" Target="https://ggzy.hzctc.hangzhou.gov.cn/AfficheShow/Home?AfficheID=e08c8bfa-31dd-42f8-bfca-e657c14a1d60&amp;IsInner=0&amp;IsHistory=&amp;ModuleID=22" TargetMode="External"/><Relationship Id="rId311" Type="http://schemas.openxmlformats.org/officeDocument/2006/relationships/hyperlink" Target="https://ggzy.hzctc.hangzhou.gov.cn/AfficheShow/Home?AfficheID=bd6eda28-155f-4108-bf10-9133a8d1c4c9&amp;IsInner=0&amp;IsHistory=0&amp;ModuleID=28" TargetMode="External"/><Relationship Id="rId310" Type="http://schemas.openxmlformats.org/officeDocument/2006/relationships/hyperlink" Target="https://ggzy.hzctc.hangzhou.gov.cn/OpenBidRecord/Index?id=27E335D1-2A7E-47DE-AE2E-B20AD7E6AC7E&amp;tenderID=0fdc5fd6-d797-4b84-96e0-6670cf595271&amp;ModuleID=486" TargetMode="External"/><Relationship Id="rId31" Type="http://schemas.openxmlformats.org/officeDocument/2006/relationships/hyperlink" Target="https://ggzy.hzctc.hangzhou.gov.cn/OpenBidRecord/Index?id=2C87DFDB-0D1A-423E-A189-1F906F71256D&amp;tenderID=C9466348-2A90-4646-A5B8-18F78C9F8E1B&amp;ModuleID=486" TargetMode="External"/><Relationship Id="rId309" Type="http://schemas.openxmlformats.org/officeDocument/2006/relationships/hyperlink" Target="https://ggzy.hzctc.hangzhou.gov.cn/AfficheShow/Home?AfficheID=0ab39992-48a2-4970-9937-5272facfa704&amp;IsInner=0&amp;IsHistory=&amp;ModuleID=22" TargetMode="External"/><Relationship Id="rId308" Type="http://schemas.openxmlformats.org/officeDocument/2006/relationships/hyperlink" Target="https://ggzy.hzctc.hangzhou.gov.cn/AfficheShow/Home?AfficheID=36b107cf-ed51-4c38-b6ef-a40062c810bd&amp;IsInner=0&amp;IsHistory=0&amp;ModuleID=28" TargetMode="External"/><Relationship Id="rId307" Type="http://schemas.openxmlformats.org/officeDocument/2006/relationships/hyperlink" Target="https://ggzy.hzctc.hangzhou.gov.cn/OpenBidRecord/Index?id=9A4718E2-7E2E-4E99-BCEA-8CCF72C502FF&amp;tenderID=B8BC5C69-F67E-44B3-8F2B-46056CE30C7D&amp;ModuleID=486" TargetMode="External"/><Relationship Id="rId306" Type="http://schemas.openxmlformats.org/officeDocument/2006/relationships/hyperlink" Target="https://ggzy.hzctc.hangzhou.gov.cn/AfficheShow/Home?AfficheID=9f933a21-d4b0-4bc7-b4b4-72e50fdd4f94&amp;IsInner=0&amp;IsHistory=&amp;ModuleID=22" TargetMode="External"/><Relationship Id="rId305" Type="http://schemas.openxmlformats.org/officeDocument/2006/relationships/hyperlink" Target="https://ggzy.hzctc.hangzhou.gov.cn/AfficheShow/Home?AfficheID=4d1234f0-c014-4fd9-a6ea-58e8d87e3b19&amp;IsInner=0&amp;IsHistory=0&amp;ModuleID=28" TargetMode="External"/><Relationship Id="rId304" Type="http://schemas.openxmlformats.org/officeDocument/2006/relationships/hyperlink" Target="https://ggzy.hzctc.hangzhou.gov.cn/AfficheShow/Home?AfficheID=a58e9f49-5d8e-4a7a-9fe0-0573485d3066&amp;IsInner=0&amp;IsHistory=&amp;ModuleID=22" TargetMode="External"/><Relationship Id="rId303" Type="http://schemas.openxmlformats.org/officeDocument/2006/relationships/hyperlink" Target="https://ggzy.hzctc.hangzhou.gov.cn/OpenBidRecord/Index?id=BE2BCD2B-15DC-468B-A0AE-075F9CDD6E76&amp;tenderID=4EFC24B9-B868-4A4E-B16F-D4A3619B2BAC&amp;ModuleID=486" TargetMode="External"/><Relationship Id="rId302" Type="http://schemas.openxmlformats.org/officeDocument/2006/relationships/hyperlink" Target="https://ggzy.hzctc.hangzhou.gov.cn/AfficheShow/Home?AfficheID=61a029b4-41e1-49e9-911d-2aaf00e8590b&amp;IsInner=0&amp;IsHistory=0&amp;ModuleID=28" TargetMode="External"/><Relationship Id="rId301" Type="http://schemas.openxmlformats.org/officeDocument/2006/relationships/hyperlink" Target="https://ggzy.hzctc.hangzhou.gov.cn/OpenBidRecord/Index?id=95E9B198-A8D3-4E0C-BB91-B01BC0450B39&amp;tenderID=5F0E2CA3-BAD2-4F0C-AAEB-DC6CCB506359&amp;ModuleID=486" TargetMode="External"/><Relationship Id="rId300" Type="http://schemas.openxmlformats.org/officeDocument/2006/relationships/hyperlink" Target="https://ggzy.hzctc.hangzhou.gov.cn/AfficheShow/Home?AfficheID=df90751b-5421-436e-9ff8-06dcf9139b23&amp;IsInner=0&amp;IsHistory=&amp;ModuleID=22" TargetMode="External"/><Relationship Id="rId30" Type="http://schemas.openxmlformats.org/officeDocument/2006/relationships/hyperlink" Target="https://ggzy.hzctc.hangzhou.gov.cn/AfficheShow/Home?AfficheID=989b6f24-d630-48f5-872b-9c1d7d95ae98&amp;IsInner=0&amp;IsHistory=&amp;ModuleID=22" TargetMode="External"/><Relationship Id="rId3" Type="http://schemas.openxmlformats.org/officeDocument/2006/relationships/hyperlink" Target="https://ggzy.hzctc.hangzhou.gov.cn/OpenBidRecord/Index?id=FDCFC2E1-8847-4274-AFF0-373FA556878B&amp;tenderID=81B13DC0-5F5C-46AF-AECC-B5D119EF7748&amp;ModuleID=486" TargetMode="External"/><Relationship Id="rId299" Type="http://schemas.openxmlformats.org/officeDocument/2006/relationships/hyperlink" Target="https://ggzy.hzctc.hangzhou.gov.cn/AfficheShow/Home?AfficheID=8ec588fc-d2d3-4a4c-8980-57be38331253&amp;IsInner=0&amp;IsHistory=0&amp;ModuleID=28" TargetMode="External"/><Relationship Id="rId298" Type="http://schemas.openxmlformats.org/officeDocument/2006/relationships/hyperlink" Target="https://ggzy.hzctc.hangzhou.gov.cn/OpenBidRecord/Index?id=191CB297-7124-4D9D-B8C0-F640A4F2FEDC&amp;tenderID=6064EFA7-330B-4390-BEE9-8077D87B3D37&amp;ModuleID=486" TargetMode="External"/><Relationship Id="rId297" Type="http://schemas.openxmlformats.org/officeDocument/2006/relationships/hyperlink" Target="https://ggzy.hzctc.hangzhou.gov.cn/AfficheShow/Home?AfficheID=4eee5cba-eaae-401c-9721-10f6a04782f0&amp;IsInner=0&amp;IsHistory=&amp;ModuleID=22" TargetMode="External"/><Relationship Id="rId296" Type="http://schemas.openxmlformats.org/officeDocument/2006/relationships/hyperlink" Target="https://ggzy.hzctc.hangzhou.gov.cn/AfficheShow/Home?AfficheID=50ac458d-3f8c-4725-a31a-4ce537836aec&amp;IsInner=0&amp;IsHistory=0&amp;ModuleID=28" TargetMode="External"/><Relationship Id="rId295" Type="http://schemas.openxmlformats.org/officeDocument/2006/relationships/hyperlink" Target="https://ggzy.hzctc.hangzhou.gov.cn/AfficheShow/Home?AfficheID=73640edd-c410-4bf2-be49-ed2f52f5247b&amp;IsInner=0&amp;IsHistory=0&amp;ModuleID=28" TargetMode="External"/><Relationship Id="rId294" Type="http://schemas.openxmlformats.org/officeDocument/2006/relationships/hyperlink" Target="https://ggzy.hzctc.hangzhou.gov.cn/AfficheShow/Home?AfficheID=d9efd4ea-5802-4d8a-868e-02d4e9657416&amp;IsInner=0&amp;IsHistory=&amp;ModuleID=22" TargetMode="External"/><Relationship Id="rId293" Type="http://schemas.openxmlformats.org/officeDocument/2006/relationships/hyperlink" Target="https://ggzy.hzctc.hangzhou.gov.cn/AfficheShow/Home?AfficheID=d6257fa1-2867-4fde-98ea-62d4d1a862fe&amp;IsInner=0&amp;IsHistory=0&amp;ModuleID=28" TargetMode="External"/><Relationship Id="rId292" Type="http://schemas.openxmlformats.org/officeDocument/2006/relationships/hyperlink" Target="https://ggzy.hzctc.hangzhou.gov.cn/AfficheShow/Home?AfficheID=f0600679-b3ab-40c9-9f2e-12f1615a5c6c&amp;IsInner=0&amp;IsHistory=0&amp;ModuleID=28" TargetMode="External"/><Relationship Id="rId291" Type="http://schemas.openxmlformats.org/officeDocument/2006/relationships/hyperlink" Target="https://ggzy.hzctc.hangzhou.gov.cn/AfficheShow/Home?AfficheID=424d8b40-f32b-47fd-abb1-de6a9f5882a8&amp;IsInner=0&amp;IsHistory=0&amp;ModuleID=28" TargetMode="External"/><Relationship Id="rId290" Type="http://schemas.openxmlformats.org/officeDocument/2006/relationships/hyperlink" Target="https://ggzy.hzctc.hangzhou.gov.cn/AfficheShow/Home?AfficheID=29943d00-2ca5-4400-8e84-a1e56a7ee3b1&amp;IsInner=0&amp;IsHistory=0&amp;ModuleID=28" TargetMode="External"/><Relationship Id="rId29" Type="http://schemas.openxmlformats.org/officeDocument/2006/relationships/hyperlink" Target="https://ggzy.hzctc.hangzhou.gov.cn/OpenBidRecord/Index?id=034F7E09-5B39-4122-8AD1-619BA9A9C1D6&amp;tenderID=26BC0130-496D-404F-8E8E-2F23755016F3&amp;ModuleID=486" TargetMode="External"/><Relationship Id="rId289" Type="http://schemas.openxmlformats.org/officeDocument/2006/relationships/hyperlink" Target="https://ggzy.hzctc.hangzhou.gov.cn/OpenBidRecord/Index?id=7AF7AC04-9D14-48B0-A03D-C2FCE1FA6F24&amp;tenderID=b482b18c-042d-43a5-9d5d-0251179aea65&amp;ModuleID=486" TargetMode="External"/><Relationship Id="rId288" Type="http://schemas.openxmlformats.org/officeDocument/2006/relationships/hyperlink" Target="https://ggzy.hzctc.hangzhou.gov.cn/AfficheShow/Home?AfficheID=07995e2c-a756-487f-a151-21f5015ec316&amp;IsInner=0&amp;IsHistory=&amp;ModuleID=22" TargetMode="External"/><Relationship Id="rId287" Type="http://schemas.openxmlformats.org/officeDocument/2006/relationships/hyperlink" Target="https://ggzy.hzctc.hangzhou.gov.cn/OpenBidRecord/Index?id=43D12AA9-0F03-4C84-B481-17640740FC36&amp;tenderID=B342A456-BAFF-403E-BB93-8F3BB32B2EE4&amp;ModuleID=486" TargetMode="External"/><Relationship Id="rId286" Type="http://schemas.openxmlformats.org/officeDocument/2006/relationships/hyperlink" Target="https://ggzy.hzctc.hangzhou.gov.cn/AfficheShow/Home?AfficheID=d523c572-256a-46c8-8298-359917ee83f2&amp;IsInner=0&amp;IsHistory=&amp;ModuleID=22" TargetMode="External"/><Relationship Id="rId285" Type="http://schemas.openxmlformats.org/officeDocument/2006/relationships/hyperlink" Target="https://ggzy.hzctc.hangzhou.gov.cn/OpenBidRecord/Index?id=8A92DE78-8B15-4F21-8970-9F7602EAFCBE&amp;tenderID=584D49E0-E87E-49EF-977E-B9544C3B594F&amp;ModuleID=486" TargetMode="External"/><Relationship Id="rId284" Type="http://schemas.openxmlformats.org/officeDocument/2006/relationships/hyperlink" Target="https://ggzy.hzctc.hangzhou.gov.cn/AfficheShow/Home?AfficheID=89d775a1-dcf9-48d7-b1af-d79cf8c17f72&amp;IsInner=0&amp;IsHistory=&amp;ModuleID=22" TargetMode="External"/><Relationship Id="rId283" Type="http://schemas.openxmlformats.org/officeDocument/2006/relationships/hyperlink" Target="https://ggzy.hzctc.hangzhou.gov.cn/OpenBidRecord/Index?id=60882C5D-6E98-41C4-8235-CFA66D9E037F&amp;tenderID=e7b28455-4f8f-46b2-8f66-bd21f9e897b3&amp;ModuleID=486" TargetMode="External"/><Relationship Id="rId282" Type="http://schemas.openxmlformats.org/officeDocument/2006/relationships/hyperlink" Target="https://ggzy.hzctc.hangzhou.gov.cn/AfficheShow/Home?AfficheID=b2ff32e5-2ea5-4b48-837d-539da418e8f6&amp;IsInner=0&amp;IsHistory=&amp;ModuleID=22" TargetMode="External"/><Relationship Id="rId281" Type="http://schemas.openxmlformats.org/officeDocument/2006/relationships/hyperlink" Target="https://ggzy.hzctc.hangzhou.gov.cn/OpenBidRecord/Index?id=E273863E-80FB-4D74-8DED-E04DB7A07A9E&amp;tenderID=DDDC7B6F-3F31-4E27-B2A2-71093B96B511&amp;ModuleID=486" TargetMode="External"/><Relationship Id="rId280" Type="http://schemas.openxmlformats.org/officeDocument/2006/relationships/hyperlink" Target="https://ggzy.hzctc.hangzhou.gov.cn/AfficheShow/Home?AfficheID=4da1ba6a-8e0e-403b-a59a-e490f133251f&amp;IsInner=0&amp;IsHistory=&amp;ModuleID=22" TargetMode="External"/><Relationship Id="rId28" Type="http://schemas.openxmlformats.org/officeDocument/2006/relationships/hyperlink" Target="https://ggzy.hzctc.hangzhou.gov.cn/AfficheShow/Home?AfficheID=7af9e022-8a3d-48f5-98a5-2566a4ce4721&amp;IsInner=0&amp;IsHistory=&amp;ModuleID=22" TargetMode="External"/><Relationship Id="rId279" Type="http://schemas.openxmlformats.org/officeDocument/2006/relationships/hyperlink" Target="https://ggzy.hzctc.hangzhou.gov.cn/OpenBidRecord/Index?id=96E0DB06-3100-48C9-9BB1-2D26A96AA776&amp;tenderID=5F4A7389-0D2F-480C-A624-14411036E95B&amp;ModuleID=486" TargetMode="External"/><Relationship Id="rId278" Type="http://schemas.openxmlformats.org/officeDocument/2006/relationships/hyperlink" Target="https://ggzy.hzctc.hangzhou.gov.cn/AfficheShow/Home?AfficheID=9e8ffe0a-7903-4220-92be-1355fd03f40b&amp;IsInner=0&amp;IsHistory=&amp;ModuleID=22" TargetMode="External"/><Relationship Id="rId277" Type="http://schemas.openxmlformats.org/officeDocument/2006/relationships/hyperlink" Target="https://ggzy.hzctc.hangzhou.gov.cn/OpenBidRecord/Index?id=40FF96BB-7849-4C09-AE52-633D0E911975&amp;tenderID=56CAA689-B86E-47EA-ACE6-28B0CC0B8FD9&amp;ModuleID=486" TargetMode="External"/><Relationship Id="rId276" Type="http://schemas.openxmlformats.org/officeDocument/2006/relationships/hyperlink" Target="https://ggzy.hzctc.hangzhou.gov.cn/AfficheShow/Home?AfficheID=1085de78-0442-4629-8142-0c2a33f715a9&amp;IsInner=0&amp;IsHistory=&amp;ModuleID=22" TargetMode="External"/><Relationship Id="rId275" Type="http://schemas.openxmlformats.org/officeDocument/2006/relationships/hyperlink" Target="https://ggzy.hzctc.hangzhou.gov.cn/OpenBidRecord/Index?id=2D6FFF5C-3A4A-46B1-B2BF-26DEA770BB02&amp;tenderID=88525BCE-19B4-4E5E-BE1A-EE22C1052FB4&amp;ModuleID=486" TargetMode="External"/><Relationship Id="rId274" Type="http://schemas.openxmlformats.org/officeDocument/2006/relationships/hyperlink" Target="https://ggzy.hzctc.hangzhou.gov.cn/AfficheShow/Home?AfficheID=4d068dd4-5a9f-4b26-97d8-d8b7f472e76e&amp;IsInner=0&amp;IsHistory=&amp;ModuleID=22" TargetMode="External"/><Relationship Id="rId273" Type="http://schemas.openxmlformats.org/officeDocument/2006/relationships/hyperlink" Target="https://ggzy.hzctc.hangzhou.gov.cn/OpenBidRecord/Index?id=A1653F47-CFA0-49BD-84E8-B2A8AA19F69D&amp;tenderID=0967467C-71DA-4D33-9942-1FE3E514D4E3&amp;ModuleID=486" TargetMode="External"/><Relationship Id="rId272" Type="http://schemas.openxmlformats.org/officeDocument/2006/relationships/hyperlink" Target="https://ggzy.hzctc.hangzhou.gov.cn/AfficheShow/Home?AfficheID=0318725c-932f-4e7e-aae2-ebc77331c773&amp;IsInner=0&amp;IsHistory=&amp;ModuleID=22" TargetMode="External"/><Relationship Id="rId271" Type="http://schemas.openxmlformats.org/officeDocument/2006/relationships/hyperlink" Target="https://ggzy.hzctc.hangzhou.gov.cn/OpenBidRecord/Index?id=C078F93C-5476-43C2-85C0-28ED9F8AC37B&amp;tenderID=BFD328B7-2F18-4124-A720-F3088AC901A5&amp;ModuleID=486" TargetMode="External"/><Relationship Id="rId270" Type="http://schemas.openxmlformats.org/officeDocument/2006/relationships/hyperlink" Target="https://ggzy.hzctc.hangzhou.gov.cn/AfficheShow/Home?AfficheID=78d907ef-204d-4f8d-8291-50a386c35da0&amp;IsInner=0&amp;IsHistory=&amp;ModuleID=22" TargetMode="External"/><Relationship Id="rId27" Type="http://schemas.openxmlformats.org/officeDocument/2006/relationships/hyperlink" Target="https://ggzy.hzctc.hangzhou.gov.cn/OpenBidRecord/Index?id=DA7BFE42-8D87-405C-B994-878081282712&amp;tenderID=5CAED5F9-7704-402D-A9BB-F48DF7AA56ED&amp;ModuleID=486" TargetMode="External"/><Relationship Id="rId269" Type="http://schemas.openxmlformats.org/officeDocument/2006/relationships/hyperlink" Target="https://ggzy.hzctc.hangzhou.gov.cn/OpenBidRecord/Index?id=8D83347E-0A1C-4E8E-B780-EA20BDD46DC2&amp;tenderID=C0CD670E-7688-454B-BA9E-A77D24FF70EE&amp;ModuleID=486" TargetMode="External"/><Relationship Id="rId268" Type="http://schemas.openxmlformats.org/officeDocument/2006/relationships/hyperlink" Target="https://ggzy.hzctc.hangzhou.gov.cn/AfficheShow/Home?AfficheID=45385585-ef9a-4ff2-93dd-102d306abeb4&amp;IsInner=0&amp;IsHistory=&amp;ModuleID=22" TargetMode="External"/><Relationship Id="rId267" Type="http://schemas.openxmlformats.org/officeDocument/2006/relationships/hyperlink" Target="https://ggzy.hzctc.hangzhou.gov.cn/OpenBidRecord/Index?id=6FD6A48B-3F90-4E38-8252-C22F400F70EE&amp;tenderID=E5BAE44D-00FB-4291-9D79-EE3E9B5B529E&amp;ModuleID=486" TargetMode="External"/><Relationship Id="rId266" Type="http://schemas.openxmlformats.org/officeDocument/2006/relationships/hyperlink" Target="https://ggzy.hzctc.hangzhou.gov.cn/AfficheShow/Home?AfficheID=ceeba877-5c43-42ff-958d-f88c3d1f778c&amp;IsInner=0&amp;IsHistory=&amp;ModuleID=22" TargetMode="External"/><Relationship Id="rId265" Type="http://schemas.openxmlformats.org/officeDocument/2006/relationships/hyperlink" Target="https://ggzy.hzctc.hangzhou.gov.cn/OpenBidRecord/Index?id=0DC66065-A9D0-47EC-8FFF-6A21502AAED1&amp;tenderID=91C8B3A3-E3AE-4A15-BA7C-25A14AF2B776&amp;ModuleID=486" TargetMode="External"/><Relationship Id="rId264" Type="http://schemas.openxmlformats.org/officeDocument/2006/relationships/hyperlink" Target="https://ggzy.hzctc.hangzhou.gov.cn/AfficheShow/Home?AfficheID=808c8791-2cf7-4bc2-9f3a-1607ca84cac6&amp;IsInner=0&amp;IsHistory=&amp;ModuleID=22" TargetMode="External"/><Relationship Id="rId263" Type="http://schemas.openxmlformats.org/officeDocument/2006/relationships/hyperlink" Target="https://ggzy.hzctc.hangzhou.gov.cn/OpenBidRecord/Index?id=8B5B17D7-9284-4FB3-9547-6E9D38969F79&amp;tenderID=e3bf5fbf-1b5c-4dee-957c-067ea68375aa&amp;ModuleID=486" TargetMode="External"/><Relationship Id="rId262" Type="http://schemas.openxmlformats.org/officeDocument/2006/relationships/hyperlink" Target="https://ggzy.hzctc.hangzhou.gov.cn/AfficheShow/Home?AfficheID=0b7b2c07-231a-4dad-834d-56df9d526ed2&amp;IsInner=0&amp;IsHistory=&amp;ModuleID=22" TargetMode="External"/><Relationship Id="rId261" Type="http://schemas.openxmlformats.org/officeDocument/2006/relationships/hyperlink" Target="https://ggzy.hzctc.hangzhou.gov.cn/OpenBidRecord/Index?id=336039FE-FCD7-4EAE-ABCC-85B2F8CD3ED1&amp;tenderID=dcd6eabd-fdbc-424e-82b7-df2766b3263a&amp;ModuleID=486" TargetMode="External"/><Relationship Id="rId260" Type="http://schemas.openxmlformats.org/officeDocument/2006/relationships/hyperlink" Target="https://ggzy.hzctc.hangzhou.gov.cn/AfficheShow/Home?AfficheID=f943b5ba-a019-4d72-bae6-9b1484ad0db3&amp;IsInner=0&amp;IsHistory=&amp;ModuleID=22" TargetMode="External"/><Relationship Id="rId26" Type="http://schemas.openxmlformats.org/officeDocument/2006/relationships/hyperlink" Target="https://ggzy.hzctc.hangzhou.gov.cn/AfficheShow/Home?AfficheID=4624212d-94ca-472d-91c9-86a6934a653b&amp;IsInner=0&amp;IsHistory=&amp;ModuleID=22" TargetMode="External"/><Relationship Id="rId259" Type="http://schemas.openxmlformats.org/officeDocument/2006/relationships/hyperlink" Target="https://ggzy.hzctc.hangzhou.gov.cn/OpenBidRecord/Index?id=2F9598DD-535A-4232-8985-FD967C9528BD&amp;tenderID=08BED22A-8D3A-4CFF-B242-73F0E9602011&amp;ModuleID=486" TargetMode="External"/><Relationship Id="rId258" Type="http://schemas.openxmlformats.org/officeDocument/2006/relationships/hyperlink" Target="https://ggzy.hzctc.hangzhou.gov.cn/AfficheShow/Home?AfficheID=8e5ed852-a533-442e-a623-40468c57864f&amp;IsInner=0&amp;IsHistory=&amp;ModuleID=22" TargetMode="External"/><Relationship Id="rId257" Type="http://schemas.openxmlformats.org/officeDocument/2006/relationships/hyperlink" Target="https://ggzy.hzctc.hangzhou.gov.cn/OpenBidRecord/Index?id=2C94FE32-658D-47F9-8AC6-5C8F78A84238&amp;tenderID=FCB83BDD-76B3-4863-96F2-C3B85F6F57BC&amp;ModuleID=486" TargetMode="External"/><Relationship Id="rId256" Type="http://schemas.openxmlformats.org/officeDocument/2006/relationships/hyperlink" Target="https://ggzy.hzctc.hangzhou.gov.cn/AfficheShow/Home?AfficheID=81950db5-b0c8-43a4-87bf-eaf383f095d7&amp;IsInner=0&amp;IsHistory=&amp;ModuleID=22" TargetMode="External"/><Relationship Id="rId255" Type="http://schemas.openxmlformats.org/officeDocument/2006/relationships/hyperlink" Target="https://ggzy.hzctc.hangzhou.gov.cn/OpenBidRecord/Index?id=D5F09D58-40F2-46CD-904F-D6CD507CD22A&amp;tenderID=A13B73FE-AB15-4100-BD54-6CA7F1CFC32D&amp;ModuleID=486" TargetMode="External"/><Relationship Id="rId254" Type="http://schemas.openxmlformats.org/officeDocument/2006/relationships/hyperlink" Target="https://ggzy.hzctc.hangzhou.gov.cn/AfficheShow/Home?AfficheID=8072f7c1-0692-4cd7-8faf-3bad0ab4b11e&amp;IsInner=0&amp;IsHistory=&amp;ModuleID=22" TargetMode="External"/><Relationship Id="rId253" Type="http://schemas.openxmlformats.org/officeDocument/2006/relationships/hyperlink" Target="https://ggzy.hzctc.hangzhou.gov.cn/OpenBidRecord/Index?id=8A29E31B-76F8-427B-B487-EB1BE19D25C7&amp;tenderID=153c8f9b-ab21-4ada-8dab-8c5cf18cbb80&amp;ModuleID=486" TargetMode="External"/><Relationship Id="rId252" Type="http://schemas.openxmlformats.org/officeDocument/2006/relationships/hyperlink" Target="https://ggzy.hzctc.hangzhou.gov.cn/AfficheShow/Home?AfficheID=fd639f01-f26b-4425-8dab-eb5f03acaf56&amp;IsInner=0&amp;IsHistory=&amp;ModuleID=22" TargetMode="External"/><Relationship Id="rId251" Type="http://schemas.openxmlformats.org/officeDocument/2006/relationships/hyperlink" Target="https://ggzy.hzctc.hangzhou.gov.cn/OpenBidRecord/Index?id=FEBBEDDA-0261-4806-B85F-3BBB3A0C99AA&amp;tenderID=0674C914-FCFA-4526-BD28-8C1635A7DFB9&amp;ModuleID=486" TargetMode="External"/><Relationship Id="rId250" Type="http://schemas.openxmlformats.org/officeDocument/2006/relationships/hyperlink" Target="https://ggzy.hzctc.hangzhou.gov.cn/AfficheShow/Home?AfficheID=1d8aa2d4-aedd-4700-bf4b-c248b414e310&amp;IsInner=0&amp;IsHistory=&amp;ModuleID=22" TargetMode="External"/><Relationship Id="rId25" Type="http://schemas.openxmlformats.org/officeDocument/2006/relationships/hyperlink" Target="https://ggzy.hzctc.hangzhou.gov.cn/OpenBidRecord/Index?id=18BFE09E-6519-4D90-9BC0-3FF82640A924&amp;tenderID=71ce2b57-530e-4442-9b1d-7db35ebebb52&amp;ModuleID=486" TargetMode="External"/><Relationship Id="rId249" Type="http://schemas.openxmlformats.org/officeDocument/2006/relationships/hyperlink" Target="https://ggzy.hzctc.hangzhou.gov.cn/OpenBidRecord/Index?id=EEA6F7D0-8A10-46D9-8AE2-E27D75BB5976&amp;tenderID=C10E1768-F845-48C3-9502-72919E7D02F0&amp;ModuleID=486" TargetMode="External"/><Relationship Id="rId248" Type="http://schemas.openxmlformats.org/officeDocument/2006/relationships/hyperlink" Target="https://ggzy.hzctc.hangzhou.gov.cn/AfficheShow/Home?AfficheID=0c4ab3be-ac25-4f72-927a-6f0992cfef32&amp;IsInner=0&amp;IsHistory=&amp;ModuleID=22" TargetMode="External"/><Relationship Id="rId247" Type="http://schemas.openxmlformats.org/officeDocument/2006/relationships/hyperlink" Target="https://ggzy.hzctc.hangzhou.gov.cn/OpenBidRecord/Index?id=969C7DBF-65B2-4E5F-9202-0623E4DAA12C&amp;tenderID=9519C596-7135-45D4-9387-D16CBC718C79&amp;ModuleID=486" TargetMode="External"/><Relationship Id="rId246" Type="http://schemas.openxmlformats.org/officeDocument/2006/relationships/hyperlink" Target="https://ggzy.hzctc.hangzhou.gov.cn/AfficheShow/Home?AfficheID=eb756e26-4a49-4c89-bfb4-ecdb9e520a20&amp;IsInner=0&amp;IsHistory=&amp;ModuleID=22" TargetMode="External"/><Relationship Id="rId245" Type="http://schemas.openxmlformats.org/officeDocument/2006/relationships/hyperlink" Target="https://ggzy.hzctc.hangzhou.gov.cn/OpenBidRecord/Index?id=0AB1387D-2E93-4345-A141-B0349AD95D66&amp;tenderID=243885D8-8F72-418E-9E89-02E24314E563&amp;ModuleID=486" TargetMode="External"/><Relationship Id="rId244" Type="http://schemas.openxmlformats.org/officeDocument/2006/relationships/hyperlink" Target="https://ggzy.hzctc.hangzhou.gov.cn/AfficheShow/Home?AfficheID=328dff30-3df7-449d-ae3e-30089ff038a0&amp;IsInner=0&amp;IsHistory=&amp;ModuleID=22" TargetMode="External"/><Relationship Id="rId243" Type="http://schemas.openxmlformats.org/officeDocument/2006/relationships/hyperlink" Target="https://ggzy.hzctc.hangzhou.gov.cn/OpenBidRecord/Index?id=770162AB-9018-4EA1-B67B-A4E5BDEAEDE5&amp;tenderID=8D7E99E4-59A9-4088-9B2E-8DF75F202624&amp;ModuleID=486" TargetMode="External"/><Relationship Id="rId242" Type="http://schemas.openxmlformats.org/officeDocument/2006/relationships/hyperlink" Target="https://ggzy.hzctc.hangzhou.gov.cn/AfficheShow/Home?AfficheID=af9f34e0-97e1-45f4-b4ba-078df0407f67&amp;IsInner=0&amp;IsHistory=&amp;ModuleID=22" TargetMode="External"/><Relationship Id="rId241" Type="http://schemas.openxmlformats.org/officeDocument/2006/relationships/hyperlink" Target="https://ggzy.hzctc.hangzhou.gov.cn/OpenBidRecord/Index?id=BB6A6172-8266-4788-941D-E7329FDA858E&amp;tenderID=0356ED74-884B-4A1A-B7EB-B9F392395909&amp;ModuleID=486" TargetMode="External"/><Relationship Id="rId240" Type="http://schemas.openxmlformats.org/officeDocument/2006/relationships/hyperlink" Target="https://ggzy.hzctc.hangzhou.gov.cn/AfficheShow/Home?AfficheID=ce06ef95-1b77-4a4a-b31a-bb82b88f4aac&amp;IsInner=0&amp;IsHistory=&amp;ModuleID=22" TargetMode="External"/><Relationship Id="rId24" Type="http://schemas.openxmlformats.org/officeDocument/2006/relationships/hyperlink" Target="https://ggzy.hzctc.hangzhou.gov.cn/AfficheShow/Home?AfficheID=3c94d706-6074-44ba-82d8-8e284d080381&amp;IsInner=0&amp;IsHistory=&amp;ModuleID=22" TargetMode="External"/><Relationship Id="rId239" Type="http://schemas.openxmlformats.org/officeDocument/2006/relationships/hyperlink" Target="https://ggzy.hzctc.hangzhou.gov.cn/OpenBidRecord/Index?id=C587ABB1-E117-49C2-B400-0D19A5AC59F2&amp;tenderID=C113B3B2-6AAF-4255-9578-54ECDEEDF63C&amp;ModuleID=486" TargetMode="External"/><Relationship Id="rId238" Type="http://schemas.openxmlformats.org/officeDocument/2006/relationships/hyperlink" Target="https://ggzy.hzctc.hangzhou.gov.cn/AfficheShow/Home?AfficheID=16458ace-a725-4da4-b365-c9edd8996b46&amp;IsInner=0&amp;IsHistory=&amp;ModuleID=22" TargetMode="External"/><Relationship Id="rId237" Type="http://schemas.openxmlformats.org/officeDocument/2006/relationships/hyperlink" Target="https://ggzy.hzctc.hangzhou.gov.cn/OpenBidRecord/Index?id=F47D0D8D-0D85-4948-AC54-D66E8F8C0069&amp;tenderID=2211c040-f8c4-4097-9550-95da7bc4a75b&amp;ModuleID=486" TargetMode="External"/><Relationship Id="rId236" Type="http://schemas.openxmlformats.org/officeDocument/2006/relationships/hyperlink" Target="https://ggzy.hzctc.hangzhou.gov.cn/AfficheShow/Home?AfficheID=af754fe3-3004-4362-8213-6060606cb6de&amp;IsInner=0&amp;IsHistory=&amp;ModuleID=22" TargetMode="External"/><Relationship Id="rId235" Type="http://schemas.openxmlformats.org/officeDocument/2006/relationships/hyperlink" Target="https://ggzy.hzctc.hangzhou.gov.cn/OpenBidRecord/Index?id=034AEC08-01A9-4AEC-A252-E088DC2A14B1&amp;tenderID=aaafbfef-6b7f-486f-b806-adced782e098&amp;ModuleID=486" TargetMode="External"/><Relationship Id="rId234" Type="http://schemas.openxmlformats.org/officeDocument/2006/relationships/hyperlink" Target="https://ggzy.hzctc.hangzhou.gov.cn/AfficheShow/Home?AfficheID=3ad88f7f-2510-446a-a902-c133da2d348b&amp;IsInner=0&amp;IsHistory=&amp;ModuleID=22" TargetMode="External"/><Relationship Id="rId233" Type="http://schemas.openxmlformats.org/officeDocument/2006/relationships/hyperlink" Target="https://ggzy.hzctc.hangzhou.gov.cn/OpenBidRecord/Index?id=028B5773-270E-47F3-BD39-B6FB18E74368&amp;tenderID=140DBEE4-ED20-4D27-AB91-B7596794F24B&amp;ModuleID=486" TargetMode="External"/><Relationship Id="rId232" Type="http://schemas.openxmlformats.org/officeDocument/2006/relationships/hyperlink" Target="https://ggzy.hzctc.hangzhou.gov.cn/AfficheShow/Home?AfficheID=03a395ba-4ee1-4fb7-91f5-d07e5317d05e&amp;IsInner=0&amp;IsHistory=&amp;ModuleID=22" TargetMode="External"/><Relationship Id="rId231" Type="http://schemas.openxmlformats.org/officeDocument/2006/relationships/hyperlink" Target="https://ggzy.hzctc.hangzhou.gov.cn/OpenBidRecord/Index?id=FC14EDB5-273B-4EC8-B53F-4F9325D60F30&amp;tenderID=FBE6DF1D-E4F2-4DC6-B6DC-0A46A584013B&amp;ModuleID=486" TargetMode="External"/><Relationship Id="rId230" Type="http://schemas.openxmlformats.org/officeDocument/2006/relationships/hyperlink" Target="https://ggzy.hzctc.hangzhou.gov.cn/AfficheShow/Home?AfficheID=c8912eeb-7b5e-4966-b8a1-1b6d17647d4d&amp;IsInner=0&amp;IsHistory=&amp;ModuleID=22" TargetMode="External"/><Relationship Id="rId23" Type="http://schemas.openxmlformats.org/officeDocument/2006/relationships/hyperlink" Target="https://ggzy.hzctc.hangzhou.gov.cn/OpenBidRecord/Index?id=6CB708FC-2398-4A44-87A8-DD481838BB5C&amp;tenderID=403D1612-87B7-441B-8D1F-A65A7C16D8FF&amp;ModuleID=486" TargetMode="External"/><Relationship Id="rId229" Type="http://schemas.openxmlformats.org/officeDocument/2006/relationships/hyperlink" Target="https://ggzy.hzctc.hangzhou.gov.cn/OpenBidRecord/Index?id=4E770727-8B96-4E0F-8880-2C2AFCED1AA2&amp;tenderID=1C2F70BF-30B5-4D10-B845-ECDDA359BAF5&amp;ModuleID=486" TargetMode="External"/><Relationship Id="rId228" Type="http://schemas.openxmlformats.org/officeDocument/2006/relationships/hyperlink" Target="https://ggzy.hzctc.hangzhou.gov.cn/AfficheShow/Home?AfficheID=61b2037e-322c-45a7-ad63-3afd880699b5&amp;IsInner=0&amp;IsHistory=&amp;ModuleID=22" TargetMode="External"/><Relationship Id="rId227" Type="http://schemas.openxmlformats.org/officeDocument/2006/relationships/hyperlink" Target="https://ggzy.hzctc.hangzhou.gov.cn/OpenBidRecord/Index?id=2F79C056-CC86-49A6-AAAA-BFB9FDC54F94&amp;tenderID=6DA09D7E-80B9-4A07-9983-1503162FDF6E&amp;ModuleID=486" TargetMode="External"/><Relationship Id="rId226" Type="http://schemas.openxmlformats.org/officeDocument/2006/relationships/hyperlink" Target="https://ggzy.hzctc.hangzhou.gov.cn/AfficheShow/Home?AfficheID=35b74cf8-b220-471d-9333-e7450e842095&amp;IsInner=0&amp;IsHistory=&amp;ModuleID=22" TargetMode="External"/><Relationship Id="rId225" Type="http://schemas.openxmlformats.org/officeDocument/2006/relationships/hyperlink" Target="https://ggzy.hzctc.hangzhou.gov.cn/OpenBidRecord/Index?id=CB5CF2A6-D0C2-4E22-A8BE-9FEF395453F2&amp;tenderID=A5B6B8C0-22C4-4E0B-8BDF-F0EEBA3ACF0F&amp;ModuleID=486" TargetMode="External"/><Relationship Id="rId2246" Type="http://schemas.openxmlformats.org/officeDocument/2006/relationships/hyperlink" Target="https://ggzy.hzctc.hangzhou.gov.cn/AfficheShow/Home?AfficheID=cec080a2-207e-4d03-b1f7-9ceea86a71c5&amp;IsInner=0&amp;IsHistory=&amp;ModuleID=22" TargetMode="External"/><Relationship Id="rId2245" Type="http://schemas.openxmlformats.org/officeDocument/2006/relationships/hyperlink" Target="https://ggzy.hzctc.hangzhou.gov.cn/OpenBidRecord/Index?id=8FB43726-46F9-40C8-B719-A4C9B4F1F529&amp;tenderID=2DA99B25-6BB6-4353-8688-6F1FE4E15FB0&amp;ModuleID=486" TargetMode="External"/><Relationship Id="rId2244" Type="http://schemas.openxmlformats.org/officeDocument/2006/relationships/hyperlink" Target="https://ggzy.hzctc.hangzhou.gov.cn/OpenBidRecord/Index?id=513EA2AC-773F-4E57-AF55-CC084AD76924&amp;tenderID=7A236A63-6057-478B-B4EB-67D7D1220E92&amp;ModuleID=486" TargetMode="External"/><Relationship Id="rId2243" Type="http://schemas.openxmlformats.org/officeDocument/2006/relationships/hyperlink" Target="https://ggzy.hzctc.hangzhou.gov.cn/AfficheShow/Home?AfficheID=18b0afcf-9785-44ad-84de-f6cee70ab2f1&amp;IsInner=0&amp;IsHistory=0&amp;ModuleID=28" TargetMode="External"/><Relationship Id="rId2242" Type="http://schemas.openxmlformats.org/officeDocument/2006/relationships/hyperlink" Target="https://ggzy.hzctc.hangzhou.gov.cn/AfficheShow/Home?AfficheID=e2e1d7e2-b77f-40c4-9668-3b54926dbfa4&amp;IsInner=0&amp;IsHistory=0&amp;ModuleID=28" TargetMode="External"/><Relationship Id="rId2241" Type="http://schemas.openxmlformats.org/officeDocument/2006/relationships/hyperlink" Target="https://ggzy.hzctc.hangzhou.gov.cn/AfficheShow/Home?AfficheID=3884f5a5-d9e3-43dc-b33b-4e2e8bccd9ac&amp;IsInner=0&amp;IsHistory=0&amp;ModuleID=28" TargetMode="External"/><Relationship Id="rId2240" Type="http://schemas.openxmlformats.org/officeDocument/2006/relationships/hyperlink" Target="https://ggzy.hzctc.hangzhou.gov.cn/AfficheShow/Home?AfficheID=2a02df43-4704-4681-940c-6b92c98a142c&amp;IsInner=0&amp;IsHistory=0&amp;ModuleID=28" TargetMode="External"/><Relationship Id="rId224" Type="http://schemas.openxmlformats.org/officeDocument/2006/relationships/hyperlink" Target="https://ggzy.hzctc.hangzhou.gov.cn/AfficheShow/Home?AfficheID=ebbad201-c20b-4f3e-985b-269a62c29425&amp;IsInner=0&amp;IsHistory=&amp;ModuleID=22" TargetMode="External"/><Relationship Id="rId2239" Type="http://schemas.openxmlformats.org/officeDocument/2006/relationships/hyperlink" Target="https://ggzy.hzctc.hangzhou.gov.cn/AfficheShow/Home?AfficheID=c24fde01-fbeb-468c-b5c9-e6b71d6a70ef&amp;IsInner=0&amp;IsHistory=&amp;ModuleID=22" TargetMode="External"/><Relationship Id="rId2238" Type="http://schemas.openxmlformats.org/officeDocument/2006/relationships/hyperlink" Target="https://ggzy.hzctc.hangzhou.gov.cn/AfficheShow/Home?AfficheID=864f232a-05f5-473d-bd4d-01ec5bcd1b84&amp;IsInner=0&amp;IsHistory=&amp;ModuleID=22" TargetMode="External"/><Relationship Id="rId2237" Type="http://schemas.openxmlformats.org/officeDocument/2006/relationships/hyperlink" Target="https://ggzy.hzctc.hangzhou.gov.cn/AfficheShow/Home?AfficheID=3f8c1998-6832-429c-bc85-335be06cf32b&amp;IsInner=0&amp;IsHistory=&amp;ModuleID=22" TargetMode="External"/><Relationship Id="rId2236" Type="http://schemas.openxmlformats.org/officeDocument/2006/relationships/hyperlink" Target="https://ggzy.hzctc.hangzhou.gov.cn/AfficheShow/Home?AfficheID=ea496cd3-0637-4468-a25f-972a37e342a1&amp;IsInner=0&amp;IsHistory=&amp;ModuleID=22" TargetMode="External"/><Relationship Id="rId2235" Type="http://schemas.openxmlformats.org/officeDocument/2006/relationships/hyperlink" Target="https://ggzy.hzctc.hangzhou.gov.cn/AfficheShow/Home?AfficheID=fdf980b9-6cfd-4c82-bb27-8f3a3cdeff9d&amp;IsInner=0&amp;IsHistory=&amp;ModuleID=22" TargetMode="External"/><Relationship Id="rId2234" Type="http://schemas.openxmlformats.org/officeDocument/2006/relationships/hyperlink" Target="https://ggzy.hzctc.hangzhou.gov.cn/AfficheShow/Home?AfficheID=7a677a73-8adb-4241-bb62-4323acef7f19&amp;IsInner=0&amp;IsHistory=&amp;ModuleID=22" TargetMode="External"/><Relationship Id="rId2233" Type="http://schemas.openxmlformats.org/officeDocument/2006/relationships/hyperlink" Target="https://ggzy.hzctc.hangzhou.gov.cn/AfficheShow/Home?AfficheID=b7ab61fd-e99f-443b-98c5-881faa9844a0&amp;IsInner=0&amp;IsHistory=&amp;ModuleID=22" TargetMode="External"/><Relationship Id="rId2232" Type="http://schemas.openxmlformats.org/officeDocument/2006/relationships/hyperlink" Target="https://ggzy.hzctc.hangzhou.gov.cn/AfficheShow/Home?AfficheID=09cffa92-801f-4c58-9743-3a44b88f32fe&amp;IsInner=0&amp;IsHistory=&amp;ModuleID=22" TargetMode="External"/><Relationship Id="rId2231" Type="http://schemas.openxmlformats.org/officeDocument/2006/relationships/hyperlink" Target="https://ggzy.hzctc.hangzhou.gov.cn/AfficheShow/Home?AfficheID=b7bfb500-8a9d-4691-85d9-489a8593622f&amp;IsInner=0&amp;IsHistory=&amp;ModuleID=22" TargetMode="External"/><Relationship Id="rId2230" Type="http://schemas.openxmlformats.org/officeDocument/2006/relationships/hyperlink" Target="https://ggzy.hzctc.hangzhou.gov.cn/AfficheShow/Home?AfficheID=139aafa2-fa9c-4cd7-96d5-9efaaf70eef2&amp;IsInner=0&amp;IsHistory=&amp;ModuleID=22" TargetMode="External"/><Relationship Id="rId223" Type="http://schemas.openxmlformats.org/officeDocument/2006/relationships/hyperlink" Target="https://ggzy.hzctc.hangzhou.gov.cn/OpenBidRecord/Index?id=29D3A279-735B-447E-9859-F8E52B0078CF&amp;tenderID=6d370677-7811-4f1d-b732-7acc51361b4e&amp;ModuleID=486" TargetMode="External"/><Relationship Id="rId2229" Type="http://schemas.openxmlformats.org/officeDocument/2006/relationships/hyperlink" Target="https://ggzy.hzctc.hangzhou.gov.cn/AfficheShow/Home?AfficheID=8f3c4b4e-7a11-4a80-8946-ace4fd161dba&amp;IsInner=0&amp;IsHistory=&amp;ModuleID=22" TargetMode="External"/><Relationship Id="rId2228" Type="http://schemas.openxmlformats.org/officeDocument/2006/relationships/hyperlink" Target="https://ggzy.hzctc.hangzhou.gov.cn/AfficheShow/Home?AfficheID=02fb8609-d2e5-43cb-8f54-b097a7c4e6f6&amp;IsInner=0&amp;IsHistory=&amp;ModuleID=22" TargetMode="External"/><Relationship Id="rId2227" Type="http://schemas.openxmlformats.org/officeDocument/2006/relationships/hyperlink" Target="https://ggzy.hzctc.hangzhou.gov.cn/AfficheShow/Home?AfficheID=b728fe39-80f5-4603-81f7-b6a94345624b&amp;IsInner=0&amp;IsHistory=&amp;ModuleID=22" TargetMode="External"/><Relationship Id="rId2226" Type="http://schemas.openxmlformats.org/officeDocument/2006/relationships/hyperlink" Target="https://ggzy.hzctc.hangzhou.gov.cn/AfficheShow/Home?AfficheID=22c327e1-e8bd-4fd2-a9e8-d64591dcc378&amp;IsInner=0&amp;IsHistory=&amp;ModuleID=22" TargetMode="External"/><Relationship Id="rId2225" Type="http://schemas.openxmlformats.org/officeDocument/2006/relationships/hyperlink" Target="https://ggzy.hzctc.hangzhou.gov.cn/AfficheShow/Home?AfficheID=404b06c1-8103-49bc-ae0f-fb5ec465bc89&amp;IsInner=0&amp;IsHistory=&amp;ModuleID=22" TargetMode="External"/><Relationship Id="rId2224" Type="http://schemas.openxmlformats.org/officeDocument/2006/relationships/hyperlink" Target="https://ggzy.hzctc.hangzhou.gov.cn/AfficheShow/Home?AfficheID=755a8e85-14c3-433e-bc71-6c1d1f1790ac&amp;IsInner=0&amp;IsHistory=&amp;ModuleID=22" TargetMode="External"/><Relationship Id="rId2223" Type="http://schemas.openxmlformats.org/officeDocument/2006/relationships/hyperlink" Target="https://ggzy.hzctc.hangzhou.gov.cn/AfficheShow/Home?AfficheID=2cfe2dc6-f6f2-4f04-b145-b164b6df62fc&amp;IsInner=0&amp;IsHistory=&amp;ModuleID=22" TargetMode="External"/><Relationship Id="rId2222" Type="http://schemas.openxmlformats.org/officeDocument/2006/relationships/hyperlink" Target="https://ggzy.hzctc.hangzhou.gov.cn/AfficheShow/Home?AfficheID=5f57d95a-9af1-4745-8aaa-3fd183cc5c50&amp;IsInner=0&amp;IsHistory=&amp;ModuleID=22" TargetMode="External"/><Relationship Id="rId2221" Type="http://schemas.openxmlformats.org/officeDocument/2006/relationships/hyperlink" Target="https://ggzy.hzctc.hangzhou.gov.cn/AfficheShow/Home?AfficheID=2ba8fe9e-b6aa-42cd-8da4-74e8fb757065&amp;IsInner=0&amp;IsHistory=&amp;ModuleID=22" TargetMode="External"/><Relationship Id="rId2220" Type="http://schemas.openxmlformats.org/officeDocument/2006/relationships/hyperlink" Target="https://ggzy.hzctc.hangzhou.gov.cn/AfficheShow/Home?AfficheID=db5ffe51-0cb5-4ff3-a663-da85d96b8cae&amp;IsInner=0&amp;IsHistory=&amp;ModuleID=22" TargetMode="External"/><Relationship Id="rId222" Type="http://schemas.openxmlformats.org/officeDocument/2006/relationships/hyperlink" Target="https://ggzy.hzctc.hangzhou.gov.cn/AfficheShow/Home?AfficheID=74470d12-a6d9-4e9a-a5b7-e634e4d998fa&amp;IsInner=0&amp;IsHistory=&amp;ModuleID=22" TargetMode="External"/><Relationship Id="rId2219" Type="http://schemas.openxmlformats.org/officeDocument/2006/relationships/hyperlink" Target="https://ggzy.hzctc.hangzhou.gov.cn/AfficheShow/Home?AfficheID=a6b5cb91-9e93-4f99-bc21-65179006ac39&amp;IsInner=0&amp;IsHistory=&amp;ModuleID=22" TargetMode="External"/><Relationship Id="rId2218" Type="http://schemas.openxmlformats.org/officeDocument/2006/relationships/hyperlink" Target="https://ggzy.hzctc.hangzhou.gov.cn/AfficheShow/Home?AfficheID=feb93286-d7b8-4b36-aaa3-12f77dbd1a38&amp;IsInner=0&amp;IsHistory=&amp;ModuleID=22" TargetMode="External"/><Relationship Id="rId2217" Type="http://schemas.openxmlformats.org/officeDocument/2006/relationships/hyperlink" Target="https://ggzy.hzctc.hangzhou.gov.cn/AfficheShow/Home?AfficheID=21dd33e4-fdf1-4d3c-8d1f-bfb55f2260c6&amp;IsInner=0&amp;IsHistory=&amp;ModuleID=22" TargetMode="External"/><Relationship Id="rId2216" Type="http://schemas.openxmlformats.org/officeDocument/2006/relationships/hyperlink" Target="https://ggzy.hzctc.hangzhou.gov.cn/AfficheShow/Home?AfficheID=6d8646bf-f663-4595-9eca-629077c44e4d&amp;IsInner=0&amp;IsHistory=&amp;ModuleID=22" TargetMode="External"/><Relationship Id="rId2215" Type="http://schemas.openxmlformats.org/officeDocument/2006/relationships/hyperlink" Target="https://ggzy.hzctc.hangzhou.gov.cn/AfficheShow/Home?AfficheID=09ed902f-5068-48ad-8d16-4e0df12620f0&amp;IsInner=0&amp;IsHistory=&amp;ModuleID=22" TargetMode="External"/><Relationship Id="rId2214" Type="http://schemas.openxmlformats.org/officeDocument/2006/relationships/hyperlink" Target="https://ggzy.hzctc.hangzhou.gov.cn/AfficheShow/Home?AfficheID=47ff68e3-4e25-4388-ae71-b90f01cc9e71&amp;IsInner=0&amp;IsHistory=&amp;ModuleID=22" TargetMode="External"/><Relationship Id="rId2213" Type="http://schemas.openxmlformats.org/officeDocument/2006/relationships/hyperlink" Target="https://ggzy.hzctc.hangzhou.gov.cn/AfficheShow/Home?AfficheID=2588c6ca-cbfc-4475-8c5b-7d11af6f3258&amp;IsInner=0&amp;IsHistory=&amp;ModuleID=22" TargetMode="External"/><Relationship Id="rId2212" Type="http://schemas.openxmlformats.org/officeDocument/2006/relationships/hyperlink" Target="https://ggzy.hzctc.hangzhou.gov.cn/AfficheShow/Home?AfficheID=8155155c-2704-4187-9c6f-e4ea96710ecf&amp;IsInner=0&amp;IsHistory=&amp;ModuleID=22" TargetMode="External"/><Relationship Id="rId2211" Type="http://schemas.openxmlformats.org/officeDocument/2006/relationships/hyperlink" Target="https://ggzy.hzctc.hangzhou.gov.cn/AfficheShow/Home?AfficheID=5b4da7b5-91c1-4abe-bd18-16d2fee2ffdb&amp;IsInner=0&amp;IsHistory=&amp;ModuleID=22" TargetMode="External"/><Relationship Id="rId2210" Type="http://schemas.openxmlformats.org/officeDocument/2006/relationships/hyperlink" Target="https://ggzy.hzctc.hangzhou.gov.cn/AfficheShow/Home?AfficheID=b3f4e303-1785-4586-84f7-458b9cb68b1d&amp;IsInner=0&amp;IsHistory=&amp;ModuleID=22" TargetMode="External"/><Relationship Id="rId221" Type="http://schemas.openxmlformats.org/officeDocument/2006/relationships/hyperlink" Target="https://ggzy.hzctc.hangzhou.gov.cn/OpenBidRecord/Index?id=CF4BC3E2-3A8C-4004-8110-3A9D8B498E5C&amp;tenderID=C63BFD70-9CEF-4101-AC1E-7B6A0A049CCE&amp;ModuleID=486" TargetMode="External"/><Relationship Id="rId2209" Type="http://schemas.openxmlformats.org/officeDocument/2006/relationships/hyperlink" Target="https://ggzy.hzctc.hangzhou.gov.cn/AfficheShow/Home?AfficheID=34695f0c-7744-48de-9b99-ba193000205e&amp;IsInner=0&amp;IsHistory=&amp;ModuleID=22" TargetMode="External"/><Relationship Id="rId2208" Type="http://schemas.openxmlformats.org/officeDocument/2006/relationships/hyperlink" Target="https://ggzy.hzctc.hangzhou.gov.cn/AfficheShow/Home?AfficheID=133ee1a9-7e48-4061-a3b1-7e4ccf7b3d7c&amp;IsInner=0&amp;IsHistory=&amp;ModuleID=22" TargetMode="External"/><Relationship Id="rId2207" Type="http://schemas.openxmlformats.org/officeDocument/2006/relationships/hyperlink" Target="https://ggzy.hzctc.hangzhou.gov.cn/AfficheShow/Home?AfficheID=8c69a696-6d34-4dba-927c-f3b6fefcfea5&amp;IsInner=0&amp;IsHistory=&amp;ModuleID=22" TargetMode="External"/><Relationship Id="rId2206" Type="http://schemas.openxmlformats.org/officeDocument/2006/relationships/hyperlink" Target="https://ggzy.hzctc.hangzhou.gov.cn/AfficheShow/Home?AfficheID=aeab79fe-2adf-4d79-bb7a-d3a6d584e0e6&amp;IsInner=0&amp;IsHistory=&amp;ModuleID=22" TargetMode="External"/><Relationship Id="rId2205" Type="http://schemas.openxmlformats.org/officeDocument/2006/relationships/hyperlink" Target="https://ggzy.hzctc.hangzhou.gov.cn/AfficheShow/Home?AfficheID=01e90ad5-7a2e-48d2-94b6-64bd7f476b9d&amp;IsInner=0&amp;IsHistory=&amp;ModuleID=22" TargetMode="External"/><Relationship Id="rId2204" Type="http://schemas.openxmlformats.org/officeDocument/2006/relationships/hyperlink" Target="https://ggzy.hzctc.hangzhou.gov.cn/AfficheShow/Home?AfficheID=c4325e5c-94fe-43ca-b864-c707c4b99d52&amp;IsInner=0&amp;IsHistory=&amp;ModuleID=22" TargetMode="External"/><Relationship Id="rId2203" Type="http://schemas.openxmlformats.org/officeDocument/2006/relationships/hyperlink" Target="https://ggzy.hzctc.hangzhou.gov.cn/AfficheShow/Home?AfficheID=0848b5c4-12c2-4024-bddc-058786189628&amp;IsInner=0&amp;IsHistory=&amp;ModuleID=22" TargetMode="External"/><Relationship Id="rId2202" Type="http://schemas.openxmlformats.org/officeDocument/2006/relationships/hyperlink" Target="https://ggzy.hzctc.hangzhou.gov.cn/AfficheShow/Home?AfficheID=a1929aca-89f9-4f9d-87b1-1a6fdf842e67&amp;IsInner=0&amp;IsHistory=&amp;ModuleID=22" TargetMode="External"/><Relationship Id="rId2201" Type="http://schemas.openxmlformats.org/officeDocument/2006/relationships/hyperlink" Target="https://ggzy.hzctc.hangzhou.gov.cn/AfficheShow/Home?AfficheID=01f2764c-d1b2-4e8d-92d8-2ea5f236d4d1&amp;IsInner=0&amp;IsHistory=&amp;ModuleID=22" TargetMode="External"/><Relationship Id="rId2200" Type="http://schemas.openxmlformats.org/officeDocument/2006/relationships/hyperlink" Target="https://ggzy.hzctc.hangzhou.gov.cn/AfficheShow/Home?AfficheID=d492cd15-c15a-4004-9536-e416215dace3&amp;IsInner=0&amp;IsHistory=&amp;ModuleID=22" TargetMode="External"/><Relationship Id="rId220" Type="http://schemas.openxmlformats.org/officeDocument/2006/relationships/hyperlink" Target="https://ggzy.hzctc.hangzhou.gov.cn/AfficheShow/Home?AfficheID=ddd4d56e-2747-4781-87ae-42a155a5bd88&amp;IsInner=0&amp;IsHistory=&amp;ModuleID=22" TargetMode="External"/><Relationship Id="rId22" Type="http://schemas.openxmlformats.org/officeDocument/2006/relationships/hyperlink" Target="https://ggzy.hzctc.hangzhou.gov.cn/AfficheShow/Home?AfficheID=046d4473-b45c-45c9-991f-9e26be6ea977&amp;IsInner=0&amp;IsHistory=&amp;ModuleID=22" TargetMode="External"/><Relationship Id="rId2199" Type="http://schemas.openxmlformats.org/officeDocument/2006/relationships/hyperlink" Target="https://ggzy.hzctc.hangzhou.gov.cn/AfficheShow/Home?AfficheID=b968f218-471a-4f03-91b9-0fcc2ff65e81&amp;IsInner=0&amp;IsHistory=&amp;ModuleID=22" TargetMode="External"/><Relationship Id="rId2198" Type="http://schemas.openxmlformats.org/officeDocument/2006/relationships/hyperlink" Target="https://ggzy.hzctc.hangzhou.gov.cn/AfficheShow/Home?AfficheID=21c90bc5-d6e4-495d-b4aa-19364e4c84bb&amp;IsInner=0&amp;IsHistory=&amp;ModuleID=22" TargetMode="External"/><Relationship Id="rId2197" Type="http://schemas.openxmlformats.org/officeDocument/2006/relationships/hyperlink" Target="https://ggzy.hzctc.hangzhou.gov.cn/AfficheShow/Home?AfficheID=e4b0299b-3b74-4e58-b8da-e5ee8115ffff&amp;IsInner=0&amp;IsHistory=&amp;ModuleID=22" TargetMode="External"/><Relationship Id="rId2196" Type="http://schemas.openxmlformats.org/officeDocument/2006/relationships/hyperlink" Target="https://ggzy.hzctc.hangzhou.gov.cn/AfficheShow/Home?AfficheID=5e9f909d-af72-4185-9b87-20475e5a009d&amp;IsInner=0&amp;IsHistory=&amp;ModuleID=22" TargetMode="External"/><Relationship Id="rId2195" Type="http://schemas.openxmlformats.org/officeDocument/2006/relationships/hyperlink" Target="https://ggzy.hzctc.hangzhou.gov.cn/AfficheShow/Home?AfficheID=8bdf628f-7c3a-4bfb-b93c-02919870fd9e&amp;IsInner=0&amp;IsHistory=&amp;ModuleID=22" TargetMode="External"/><Relationship Id="rId2194" Type="http://schemas.openxmlformats.org/officeDocument/2006/relationships/hyperlink" Target="https://ggzy.hzctc.hangzhou.gov.cn/AfficheShow/Home?AfficheID=025862e0-2df1-4eb7-a8c6-8f88d2ec1e34&amp;IsInner=0&amp;IsHistory=&amp;ModuleID=22" TargetMode="External"/><Relationship Id="rId2193" Type="http://schemas.openxmlformats.org/officeDocument/2006/relationships/hyperlink" Target="https://ggzy.hzctc.hangzhou.gov.cn/AfficheShow/Home?AfficheID=22f8a7ed-badd-4c01-ac0e-adb90af4cf3d&amp;IsInner=0&amp;IsHistory=&amp;ModuleID=22" TargetMode="External"/><Relationship Id="rId2192" Type="http://schemas.openxmlformats.org/officeDocument/2006/relationships/hyperlink" Target="https://ggzy.hzctc.hangzhou.gov.cn/AfficheShow/Home?AfficheID=9e7705fa-d57a-4fdd-a5e4-a406664f6a2b&amp;IsInner=0&amp;IsHistory=&amp;ModuleID=22" TargetMode="External"/><Relationship Id="rId2191" Type="http://schemas.openxmlformats.org/officeDocument/2006/relationships/hyperlink" Target="https://ggzy.hzctc.hangzhou.gov.cn/AfficheShow/Home?AfficheID=d03cbb2d-f0d1-4c4c-9800-4e83127eb035&amp;IsInner=0&amp;IsHistory=&amp;ModuleID=22" TargetMode="External"/><Relationship Id="rId2190" Type="http://schemas.openxmlformats.org/officeDocument/2006/relationships/hyperlink" Target="https://ggzy.hzctc.hangzhou.gov.cn/AfficheShow/Home?AfficheID=74b92a48-0e66-45b1-b0d8-05e8e1ad015f&amp;IsInner=0&amp;IsHistory=&amp;ModuleID=22" TargetMode="External"/><Relationship Id="rId219" Type="http://schemas.openxmlformats.org/officeDocument/2006/relationships/hyperlink" Target="https://ggzy.hzctc.hangzhou.gov.cn/OpenBidRecord/Index?id=27E3198F-F9B0-4B2F-8F7A-344715410355&amp;tenderID=5BDD1EE6-F951-44B9-954D-370358F06362&amp;ModuleID=486" TargetMode="External"/><Relationship Id="rId2189" Type="http://schemas.openxmlformats.org/officeDocument/2006/relationships/hyperlink" Target="https://ggzy.hzctc.hangzhou.gov.cn/AfficheShow/Home?AfficheID=209e8800-3bd7-40c4-9cc2-6a9fd02b957c&amp;IsInner=0&amp;IsHistory=&amp;ModuleID=22" TargetMode="External"/><Relationship Id="rId2188" Type="http://schemas.openxmlformats.org/officeDocument/2006/relationships/hyperlink" Target="https://ggzy.hzctc.hangzhou.gov.cn/AfficheShow/Home?AfficheID=94d2a4ec-c0ef-4e14-9348-7af733ce8ce6&amp;IsInner=0&amp;IsHistory=&amp;ModuleID=22" TargetMode="External"/><Relationship Id="rId2187" Type="http://schemas.openxmlformats.org/officeDocument/2006/relationships/hyperlink" Target="https://ggzy.hzctc.hangzhou.gov.cn/AfficheShow/Home?AfficheID=f8b1eb23-4dad-44a5-8e9c-7e06e1d23c6a&amp;IsInner=0&amp;IsHistory=&amp;ModuleID=22" TargetMode="External"/><Relationship Id="rId2186" Type="http://schemas.openxmlformats.org/officeDocument/2006/relationships/hyperlink" Target="https://ggzy.hzctc.hangzhou.gov.cn/AfficheShow/Home?AfficheID=83ab9c6d-deaf-4576-9903-d413014f0e6c&amp;IsInner=0&amp;IsHistory=&amp;ModuleID=22" TargetMode="External"/><Relationship Id="rId2185" Type="http://schemas.openxmlformats.org/officeDocument/2006/relationships/hyperlink" Target="https://ggzy.hzctc.hangzhou.gov.cn/AfficheShow/Home?AfficheID=b8469522-0ed2-48b2-95d6-15fb6b2452c5&amp;IsInner=0&amp;IsHistory=&amp;ModuleID=22" TargetMode="External"/><Relationship Id="rId2184" Type="http://schemas.openxmlformats.org/officeDocument/2006/relationships/hyperlink" Target="https://ggzy.hzctc.hangzhou.gov.cn/AfficheShow/Home?AfficheID=bde4cec1-2142-4f12-bc50-76fa80f712bd&amp;IsInner=0&amp;IsHistory=&amp;ModuleID=22" TargetMode="External"/><Relationship Id="rId2183" Type="http://schemas.openxmlformats.org/officeDocument/2006/relationships/hyperlink" Target="https://ggzy.hzctc.hangzhou.gov.cn/AfficheShow/Home?AfficheID=537f2bb8-2e7b-462c-9f7c-6585c28667bf&amp;IsInner=0&amp;IsHistory=&amp;ModuleID=22" TargetMode="External"/><Relationship Id="rId2182" Type="http://schemas.openxmlformats.org/officeDocument/2006/relationships/hyperlink" Target="https://ggzy.hzctc.hangzhou.gov.cn/AfficheShow/Home?AfficheID=fc7f6a0c-89b6-42d0-be1e-b9100cb04131&amp;IsInner=0&amp;IsHistory=&amp;ModuleID=22" TargetMode="External"/><Relationship Id="rId2181" Type="http://schemas.openxmlformats.org/officeDocument/2006/relationships/hyperlink" Target="https://ggzy.hzctc.hangzhou.gov.cn/AfficheShow/Home?AfficheID=6f16e323-adb3-4fc7-ada9-8a833a8da982&amp;IsInner=0&amp;IsHistory=&amp;ModuleID=22" TargetMode="External"/><Relationship Id="rId2180" Type="http://schemas.openxmlformats.org/officeDocument/2006/relationships/hyperlink" Target="https://ggzy.hzctc.hangzhou.gov.cn/AfficheShow/Home?AfficheID=defda495-0a86-4203-bfbc-e7b2346fc454&amp;IsInner=0&amp;IsHistory=&amp;ModuleID=22" TargetMode="External"/><Relationship Id="rId218" Type="http://schemas.openxmlformats.org/officeDocument/2006/relationships/hyperlink" Target="https://ggzy.hzctc.hangzhou.gov.cn/AfficheShow/Home?AfficheID=97ca827d-81cb-49f8-b5b7-3fe102f3fb93&amp;IsInner=0&amp;IsHistory=&amp;ModuleID=22" TargetMode="External"/><Relationship Id="rId2179" Type="http://schemas.openxmlformats.org/officeDocument/2006/relationships/hyperlink" Target="https://ggzy.hzctc.hangzhou.gov.cn/AfficheShow/Home?AfficheID=e8482fe8-258b-4f3c-9da8-1372c0e66b80&amp;IsInner=0&amp;IsHistory=&amp;ModuleID=22" TargetMode="External"/><Relationship Id="rId2178" Type="http://schemas.openxmlformats.org/officeDocument/2006/relationships/hyperlink" Target="https://ggzy.hzctc.hangzhou.gov.cn/AfficheShow/Home?AfficheID=71fda31e-d4a1-4ff3-b443-9632c6cf36eb&amp;IsInner=0&amp;IsHistory=&amp;ModuleID=22" TargetMode="External"/><Relationship Id="rId2177" Type="http://schemas.openxmlformats.org/officeDocument/2006/relationships/hyperlink" Target="https://ggzy.hzctc.hangzhou.gov.cn/AfficheShow/Home?AfficheID=dc997fe2-7565-47d6-bd78-df13f0feb0b3&amp;IsInner=0&amp;IsHistory=&amp;ModuleID=22" TargetMode="External"/><Relationship Id="rId2176" Type="http://schemas.openxmlformats.org/officeDocument/2006/relationships/hyperlink" Target="https://ggzy.hzctc.hangzhou.gov.cn/AfficheShow/Home?AfficheID=bfaa90f5-9bef-4d56-906b-803f5c31c34b&amp;IsInner=0&amp;IsHistory=&amp;ModuleID=22" TargetMode="External"/><Relationship Id="rId2175" Type="http://schemas.openxmlformats.org/officeDocument/2006/relationships/hyperlink" Target="https://ggzy.hzctc.hangzhou.gov.cn/AfficheShow/Home?AfficheID=0e28d92c-e0a6-4323-8ce8-c650628846c1&amp;IsInner=0&amp;IsHistory=&amp;ModuleID=22" TargetMode="External"/><Relationship Id="rId2174" Type="http://schemas.openxmlformats.org/officeDocument/2006/relationships/hyperlink" Target="https://ggzy.hzctc.hangzhou.gov.cn/AfficheShow/Home?AfficheID=0a452b64-fe56-4269-9fe0-40e528a21ef7&amp;IsInner=0&amp;IsHistory=&amp;ModuleID=22" TargetMode="External"/><Relationship Id="rId2173" Type="http://schemas.openxmlformats.org/officeDocument/2006/relationships/hyperlink" Target="https://ggzy.hzctc.hangzhou.gov.cn/AfficheShow/Home?AfficheID=20b58b48-897d-4f62-bbad-60df79f3673c&amp;IsInner=0&amp;IsHistory=&amp;ModuleID=22" TargetMode="External"/><Relationship Id="rId2172" Type="http://schemas.openxmlformats.org/officeDocument/2006/relationships/hyperlink" Target="https://ggzy.hzctc.hangzhou.gov.cn/AfficheShow/Home?AfficheID=84e5c976-7213-43e1-8268-cd0613a8c7e3&amp;IsInner=0&amp;IsHistory=&amp;ModuleID=22" TargetMode="External"/><Relationship Id="rId2171" Type="http://schemas.openxmlformats.org/officeDocument/2006/relationships/hyperlink" Target="https://ggzy.hzctc.hangzhou.gov.cn/AfficheShow/Home?AfficheID=367532ef-e90a-4961-9f0d-28428051a4d8&amp;IsInner=0&amp;IsHistory=&amp;ModuleID=22" TargetMode="External"/><Relationship Id="rId2170" Type="http://schemas.openxmlformats.org/officeDocument/2006/relationships/hyperlink" Target="https://ggzy.hzctc.hangzhou.gov.cn/AfficheShow/Home?AfficheID=b2d6d0f6-029e-4a69-aa8d-fe2e800d352b&amp;IsInner=0&amp;IsHistory=&amp;ModuleID=22" TargetMode="External"/><Relationship Id="rId217" Type="http://schemas.openxmlformats.org/officeDocument/2006/relationships/hyperlink" Target="https://ggzy.hzctc.hangzhou.gov.cn/OpenBidRecord/Index?id=CF827028-B827-4B58-B1E8-3B8B41194014&amp;tenderID=CAB2C141-DAC0-4F32-8437-AFC8D649B2F6&amp;ModuleID=486" TargetMode="External"/><Relationship Id="rId2169" Type="http://schemas.openxmlformats.org/officeDocument/2006/relationships/hyperlink" Target="https://ggzy.hzctc.hangzhou.gov.cn/AfficheShow/Home?AfficheID=81ca9562-ab29-4ee6-a6bf-176e878ecd8e&amp;IsInner=0&amp;IsHistory=&amp;ModuleID=22" TargetMode="External"/><Relationship Id="rId2168" Type="http://schemas.openxmlformats.org/officeDocument/2006/relationships/hyperlink" Target="https://ggzy.hzctc.hangzhou.gov.cn/AfficheShow/Home?AfficheID=037212bd-a8b1-43c1-82af-a7bfd1b5ddbe&amp;IsInner=0&amp;IsHistory=&amp;ModuleID=22" TargetMode="External"/><Relationship Id="rId2167" Type="http://schemas.openxmlformats.org/officeDocument/2006/relationships/hyperlink" Target="https://ggzy.hzctc.hangzhou.gov.cn/AfficheShow/Home?AfficheID=6d6e6b91-2b38-4d0a-8477-2cc2a6b6d77d&amp;IsInner=0&amp;IsHistory=&amp;ModuleID=22" TargetMode="External"/><Relationship Id="rId2166" Type="http://schemas.openxmlformats.org/officeDocument/2006/relationships/hyperlink" Target="https://ggzy.hzctc.hangzhou.gov.cn/AfficheShow/Home?AfficheID=90b39dde-03a9-4a14-967f-36bd6c879e8b&amp;IsInner=0&amp;IsHistory=&amp;ModuleID=22" TargetMode="External"/><Relationship Id="rId2165" Type="http://schemas.openxmlformats.org/officeDocument/2006/relationships/hyperlink" Target="https://ggzy.hzctc.hangzhou.gov.cn/AfficheShow/Home?AfficheID=832a232c-1859-49f8-be8c-fa0cbcfa500c&amp;IsInner=0&amp;IsHistory=&amp;ModuleID=22" TargetMode="External"/><Relationship Id="rId2164" Type="http://schemas.openxmlformats.org/officeDocument/2006/relationships/hyperlink" Target="https://ggzy.hzctc.hangzhou.gov.cn/AfficheShow/Home?AfficheID=4e9813e3-3389-4243-87a4-20a1db7c478d&amp;IsInner=0&amp;IsHistory=&amp;ModuleID=22" TargetMode="External"/><Relationship Id="rId2163" Type="http://schemas.openxmlformats.org/officeDocument/2006/relationships/hyperlink" Target="https://ggzy.hzctc.hangzhou.gov.cn/AfficheShow/Home?AfficheID=4d7ae089-2ca0-497d-8b91-0388e8026411&amp;IsInner=0&amp;IsHistory=&amp;ModuleID=22" TargetMode="External"/><Relationship Id="rId2162" Type="http://schemas.openxmlformats.org/officeDocument/2006/relationships/hyperlink" Target="https://ggzy.hzctc.hangzhou.gov.cn/AfficheShow/Home?AfficheID=5dd39118-8476-44b5-9e8c-dcc89bae6f0c&amp;IsInner=0&amp;IsHistory=&amp;ModuleID=22" TargetMode="External"/><Relationship Id="rId2161" Type="http://schemas.openxmlformats.org/officeDocument/2006/relationships/hyperlink" Target="https://ggzy.hzctc.hangzhou.gov.cn/AfficheShow/Home?AfficheID=6cc7c7e0-ad36-48a7-95b4-3a032ff0c47b&amp;IsInner=0&amp;IsHistory=&amp;ModuleID=22" TargetMode="External"/><Relationship Id="rId2160" Type="http://schemas.openxmlformats.org/officeDocument/2006/relationships/hyperlink" Target="https://ggzy.hzctc.hangzhou.gov.cn/AfficheShow/Home?AfficheID=97856439-ffcd-49c6-b1a7-cc8009f11438&amp;IsInner=0&amp;IsHistory=&amp;ModuleID=22" TargetMode="External"/><Relationship Id="rId216" Type="http://schemas.openxmlformats.org/officeDocument/2006/relationships/hyperlink" Target="https://ggzy.hzctc.hangzhou.gov.cn/AfficheShow/Home?AfficheID=8fec756f-922a-4c56-8736-a56f9e1bfe99&amp;IsInner=0&amp;IsHistory=&amp;ModuleID=22" TargetMode="External"/><Relationship Id="rId2159" Type="http://schemas.openxmlformats.org/officeDocument/2006/relationships/hyperlink" Target="https://ggzy.hzctc.hangzhou.gov.cn/AfficheShow/Home?AfficheID=9e3ef2ac-049b-44ec-b2ef-e9c5bd10a47e&amp;IsInner=0&amp;IsHistory=&amp;ModuleID=22" TargetMode="External"/><Relationship Id="rId2158" Type="http://schemas.openxmlformats.org/officeDocument/2006/relationships/hyperlink" Target="https://ggzy.hzctc.hangzhou.gov.cn/AfficheShow/Home?AfficheID=0a25cf51-f2fc-4946-9ffa-c327ecdcce0c&amp;IsInner=0&amp;IsHistory=&amp;ModuleID=22" TargetMode="External"/><Relationship Id="rId2157" Type="http://schemas.openxmlformats.org/officeDocument/2006/relationships/hyperlink" Target="https://ggzy.hzctc.hangzhou.gov.cn/AfficheShow/Home?AfficheID=340de9b8-c73d-44f8-8605-28b680335266&amp;IsInner=0&amp;IsHistory=&amp;ModuleID=22" TargetMode="External"/><Relationship Id="rId2156" Type="http://schemas.openxmlformats.org/officeDocument/2006/relationships/hyperlink" Target="https://ggzy.hzctc.hangzhou.gov.cn/AfficheShow/Home?AfficheID=81bdde8b-4046-4dcf-922c-381f253c0e8e&amp;IsInner=0&amp;IsHistory=&amp;ModuleID=22" TargetMode="External"/><Relationship Id="rId2155" Type="http://schemas.openxmlformats.org/officeDocument/2006/relationships/hyperlink" Target="https://ggzy.hzctc.hangzhou.gov.cn/AfficheShow/Home?AfficheID=b8a4cd7d-119e-4171-aeb4-274ae805fc88&amp;IsInner=0&amp;IsHistory=&amp;ModuleID=22" TargetMode="External"/><Relationship Id="rId2154" Type="http://schemas.openxmlformats.org/officeDocument/2006/relationships/hyperlink" Target="https://ggzy.hzctc.hangzhou.gov.cn/AfficheShow/Home?AfficheID=0eb18a0e-38fb-44b9-9c9b-77454d58c6af&amp;IsInner=0&amp;IsHistory=&amp;ModuleID=22" TargetMode="External"/><Relationship Id="rId2153" Type="http://schemas.openxmlformats.org/officeDocument/2006/relationships/hyperlink" Target="https://ggzy.hzctc.hangzhou.gov.cn/AfficheShow/Home?AfficheID=04d42418-d89a-40d6-9c83-10e8f2927d7e&amp;IsInner=0&amp;IsHistory=&amp;ModuleID=22" TargetMode="External"/><Relationship Id="rId2152" Type="http://schemas.openxmlformats.org/officeDocument/2006/relationships/hyperlink" Target="https://ggzy.hzctc.hangzhou.gov.cn/AfficheShow/Home?AfficheID=d18a29b3-a91c-4d71-a61b-822fa422cd0f&amp;IsInner=0&amp;IsHistory=&amp;ModuleID=22" TargetMode="External"/><Relationship Id="rId2151" Type="http://schemas.openxmlformats.org/officeDocument/2006/relationships/hyperlink" Target="https://ggzy.hzctc.hangzhou.gov.cn/AfficheShow/Home?AfficheID=2aeb5d7d-1da0-4003-9008-a811301864be&amp;IsInner=0&amp;IsHistory=&amp;ModuleID=22" TargetMode="External"/><Relationship Id="rId2150" Type="http://schemas.openxmlformats.org/officeDocument/2006/relationships/hyperlink" Target="https://ggzy.hzctc.hangzhou.gov.cn/AfficheShow/Home?AfficheID=83aa8c3c-09b1-4b9a-b74a-2cdb41e42af2&amp;IsInner=0&amp;IsHistory=&amp;ModuleID=22" TargetMode="External"/><Relationship Id="rId215" Type="http://schemas.openxmlformats.org/officeDocument/2006/relationships/hyperlink" Target="https://ggzy.hzctc.hangzhou.gov.cn/OpenBidRecord/Index?id=6B34D911-5936-49E8-ADDA-4152216A3B8C&amp;tenderID=d83805ec-45e9-4dd4-a0ca-5773c8efe5df&amp;ModuleID=486" TargetMode="External"/><Relationship Id="rId2149" Type="http://schemas.openxmlformats.org/officeDocument/2006/relationships/hyperlink" Target="https://ggzy.hzctc.hangzhou.gov.cn/AfficheShow/Home?AfficheID=1c4bed1b-5055-41b8-83d8-dc69b5c2f6d3&amp;IsInner=0&amp;IsHistory=&amp;ModuleID=22" TargetMode="External"/><Relationship Id="rId2148" Type="http://schemas.openxmlformats.org/officeDocument/2006/relationships/hyperlink" Target="https://ggzy.hzctc.hangzhou.gov.cn/AfficheShow/Home?AfficheID=8ba22acc-7032-472f-832b-49b899a55b2b&amp;IsInner=0&amp;IsHistory=&amp;ModuleID=22" TargetMode="External"/><Relationship Id="rId2147" Type="http://schemas.openxmlformats.org/officeDocument/2006/relationships/hyperlink" Target="https://ggzy.hzctc.hangzhou.gov.cn/AfficheShow/Home?AfficheID=945354a4-bf6e-4a70-a37e-0761c8c55a44&amp;IsInner=0&amp;IsHistory=&amp;ModuleID=22" TargetMode="External"/><Relationship Id="rId2146" Type="http://schemas.openxmlformats.org/officeDocument/2006/relationships/hyperlink" Target="https://ggzy.hzctc.hangzhou.gov.cn/AfficheShow/Home?AfficheID=872b9075-6ac4-45c6-b87c-23547ef30b4c&amp;IsInner=0&amp;IsHistory=&amp;ModuleID=22" TargetMode="External"/><Relationship Id="rId2145" Type="http://schemas.openxmlformats.org/officeDocument/2006/relationships/hyperlink" Target="https://ggzy.hzctc.hangzhou.gov.cn/AfficheShow/Home?AfficheID=d72b339b-ddd3-4cfd-8183-4736ab26b841&amp;IsInner=0&amp;IsHistory=&amp;ModuleID=22" TargetMode="External"/><Relationship Id="rId2144" Type="http://schemas.openxmlformats.org/officeDocument/2006/relationships/hyperlink" Target="https://ggzy.hzctc.hangzhou.gov.cn/AfficheShow/Home?AfficheID=2771414e-5343-4786-84ee-13f497585afd&amp;IsInner=0&amp;IsHistory=&amp;ModuleID=22" TargetMode="External"/><Relationship Id="rId2143" Type="http://schemas.openxmlformats.org/officeDocument/2006/relationships/hyperlink" Target="https://ggzy.hzctc.hangzhou.gov.cn/AfficheShow/Home?AfficheID=ef8c50ac-1f1d-400e-83ac-09a4b31165d3&amp;IsInner=0&amp;IsHistory=&amp;ModuleID=22" TargetMode="External"/><Relationship Id="rId2142" Type="http://schemas.openxmlformats.org/officeDocument/2006/relationships/hyperlink" Target="https://ggzy.hzctc.hangzhou.gov.cn/AfficheShow/Home?AfficheID=1e661580-f5aa-4426-b424-72ffee1c8d24&amp;IsInner=0&amp;IsHistory=&amp;ModuleID=22" TargetMode="External"/><Relationship Id="rId2141" Type="http://schemas.openxmlformats.org/officeDocument/2006/relationships/hyperlink" Target="https://ggzy.hzctc.hangzhou.gov.cn/AfficheShow/Home?AfficheID=c7746d34-5b5f-4384-b35b-298f983751a1&amp;IsInner=0&amp;IsHistory=&amp;ModuleID=22" TargetMode="External"/><Relationship Id="rId2140" Type="http://schemas.openxmlformats.org/officeDocument/2006/relationships/hyperlink" Target="https://ggzy.hzctc.hangzhou.gov.cn/AfficheShow/Home?AfficheID=9f7a3ed6-e51d-4a69-a0e8-fc3e59c78feb&amp;IsInner=0&amp;IsHistory=&amp;ModuleID=22" TargetMode="External"/><Relationship Id="rId214" Type="http://schemas.openxmlformats.org/officeDocument/2006/relationships/hyperlink" Target="https://ggzy.hzctc.hangzhou.gov.cn/AfficheShow/Home?AfficheID=025ff09b-fb26-4adc-b1b4-a64d89a201a2&amp;IsInner=0&amp;IsHistory=&amp;ModuleID=22" TargetMode="External"/><Relationship Id="rId2139" Type="http://schemas.openxmlformats.org/officeDocument/2006/relationships/hyperlink" Target="https://ggzy.hzctc.hangzhou.gov.cn/AfficheShow/Home?AfficheID=7a9d85f7-ac7c-4379-80d7-bf1e924125d8&amp;IsInner=0&amp;IsHistory=&amp;ModuleID=22" TargetMode="External"/><Relationship Id="rId2138" Type="http://schemas.openxmlformats.org/officeDocument/2006/relationships/hyperlink" Target="https://ggzy.hzctc.hangzhou.gov.cn/AfficheShow/Home?AfficheID=90e9e80a-a132-499d-b2d9-78a679005ca6&amp;IsInner=0&amp;IsHistory=&amp;ModuleID=22" TargetMode="External"/><Relationship Id="rId2137" Type="http://schemas.openxmlformats.org/officeDocument/2006/relationships/hyperlink" Target="https://ggzy.hzctc.hangzhou.gov.cn/AfficheShow/Home?AfficheID=0be6f4fe-00d7-4b34-9283-3a5600e80a35&amp;IsInner=0&amp;IsHistory=&amp;ModuleID=22" TargetMode="External"/><Relationship Id="rId2136" Type="http://schemas.openxmlformats.org/officeDocument/2006/relationships/hyperlink" Target="https://ggzy.hzctc.hangzhou.gov.cn/AfficheShow/Home?AfficheID=cd6f5271-513f-4fce-a867-73e31348297a&amp;IsInner=0&amp;IsHistory=&amp;ModuleID=22" TargetMode="External"/><Relationship Id="rId2135" Type="http://schemas.openxmlformats.org/officeDocument/2006/relationships/hyperlink" Target="https://ggzy.hzctc.hangzhou.gov.cn/AfficheShow/Home?AfficheID=fcc21c41-c108-4358-b20c-777c7d9efffe&amp;IsInner=0&amp;IsHistory=&amp;ModuleID=22" TargetMode="External"/><Relationship Id="rId2134" Type="http://schemas.openxmlformats.org/officeDocument/2006/relationships/hyperlink" Target="https://ggzy.hzctc.hangzhou.gov.cn/AfficheShow/Home?AfficheID=1405059c-b4bf-4d52-bfb7-80012164470e&amp;IsInner=0&amp;IsHistory=&amp;ModuleID=22" TargetMode="External"/><Relationship Id="rId2133" Type="http://schemas.openxmlformats.org/officeDocument/2006/relationships/hyperlink" Target="https://ggzy.hzctc.hangzhou.gov.cn/AfficheShow/Home?AfficheID=a50d7624-fe44-4820-9a07-c20c199d0811&amp;IsInner=0&amp;IsHistory=&amp;ModuleID=22" TargetMode="External"/><Relationship Id="rId2132" Type="http://schemas.openxmlformats.org/officeDocument/2006/relationships/hyperlink" Target="https://ggzy.hzctc.hangzhou.gov.cn/AfficheShow/Home?AfficheID=13055b62-32dd-4bff-b624-064a8d05f0c3&amp;IsInner=0&amp;IsHistory=&amp;ModuleID=22" TargetMode="External"/><Relationship Id="rId2131" Type="http://schemas.openxmlformats.org/officeDocument/2006/relationships/hyperlink" Target="https://ggzy.hzctc.hangzhou.gov.cn/AfficheShow/Home?AfficheID=1c40d41e-f033-418c-9749-12f6f2e28450&amp;IsInner=0&amp;IsHistory=&amp;ModuleID=22" TargetMode="External"/><Relationship Id="rId2130" Type="http://schemas.openxmlformats.org/officeDocument/2006/relationships/hyperlink" Target="https://ggzy.hzctc.hangzhou.gov.cn/AfficheShow/Home?AfficheID=3e29fcd6-738b-4842-a9b9-30870a314ab0&amp;IsInner=0&amp;IsHistory=&amp;ModuleID=22" TargetMode="External"/><Relationship Id="rId213" Type="http://schemas.openxmlformats.org/officeDocument/2006/relationships/hyperlink" Target="https://ggzy.hzctc.hangzhou.gov.cn/OpenBidRecord/Index?id=567D3967-E5A9-4770-A0D5-345850403BE2&amp;tenderID=B6FDFF04-C767-4B7C-ADBB-ADDE414E5FAE&amp;ModuleID=486" TargetMode="External"/><Relationship Id="rId2129" Type="http://schemas.openxmlformats.org/officeDocument/2006/relationships/hyperlink" Target="https://ggzy.hzctc.hangzhou.gov.cn/AfficheShow/Home?AfficheID=04958e1a-ea47-47f6-8822-95fcbaaaae37&amp;IsInner=0&amp;IsHistory=&amp;ModuleID=22" TargetMode="External"/><Relationship Id="rId2128" Type="http://schemas.openxmlformats.org/officeDocument/2006/relationships/hyperlink" Target="https://ggzy.hzctc.hangzhou.gov.cn/AfficheShow/Home?AfficheID=d388dbd8-307c-4d99-9894-e1e40842d5c0&amp;IsInner=0&amp;IsHistory=&amp;ModuleID=22" TargetMode="External"/><Relationship Id="rId2127" Type="http://schemas.openxmlformats.org/officeDocument/2006/relationships/hyperlink" Target="https://ggzy.hzctc.hangzhou.gov.cn/AfficheShow/Home?AfficheID=95bb0d7f-e7b7-4456-9a7b-2cfc87e5be0e&amp;IsInner=0&amp;IsHistory=&amp;ModuleID=22" TargetMode="External"/><Relationship Id="rId2126" Type="http://schemas.openxmlformats.org/officeDocument/2006/relationships/hyperlink" Target="https://ggzy.hzctc.hangzhou.gov.cn/AfficheShow/Home?AfficheID=dfabf6fd-54ae-4b03-92df-25b8b72f1d63&amp;IsInner=0&amp;IsHistory=&amp;ModuleID=22" TargetMode="External"/><Relationship Id="rId2125" Type="http://schemas.openxmlformats.org/officeDocument/2006/relationships/hyperlink" Target="https://ggzy.hzctc.hangzhou.gov.cn/AfficheShow/Home?AfficheID=7be82221-75ad-43a0-9650-464c2e0bb1ab&amp;IsInner=0&amp;IsHistory=&amp;ModuleID=22" TargetMode="External"/><Relationship Id="rId2124" Type="http://schemas.openxmlformats.org/officeDocument/2006/relationships/hyperlink" Target="https://ggzy.hzctc.hangzhou.gov.cn/AfficheShow/Home?AfficheID=898be23e-89a7-42d1-875c-40632278973e&amp;IsInner=0&amp;IsHistory=&amp;ModuleID=22" TargetMode="External"/><Relationship Id="rId2123" Type="http://schemas.openxmlformats.org/officeDocument/2006/relationships/hyperlink" Target="https://ggzy.hzctc.hangzhou.gov.cn/AfficheShow/Home?AfficheID=b042e159-38c4-4194-b655-95eed8be601d&amp;IsInner=0&amp;IsHistory=&amp;ModuleID=22" TargetMode="External"/><Relationship Id="rId2122" Type="http://schemas.openxmlformats.org/officeDocument/2006/relationships/hyperlink" Target="https://ggzy.hzctc.hangzhou.gov.cn/AfficheShow/Home?AfficheID=35ea3044-ad2d-413c-a989-13095c71b68c&amp;IsInner=0&amp;IsHistory=&amp;ModuleID=22" TargetMode="External"/><Relationship Id="rId2121" Type="http://schemas.openxmlformats.org/officeDocument/2006/relationships/hyperlink" Target="https://ggzy.hzctc.hangzhou.gov.cn/AfficheShow/Home?AfficheID=842fd822-b852-4f5c-85b5-b26666e12611&amp;IsInner=0&amp;IsHistory=&amp;ModuleID=22" TargetMode="External"/><Relationship Id="rId2120" Type="http://schemas.openxmlformats.org/officeDocument/2006/relationships/hyperlink" Target="https://ggzy.hzctc.hangzhou.gov.cn/AfficheShow/Home?AfficheID=4aa8cc96-4bd1-430d-9ba5-6fc8726e9ae2&amp;IsInner=0&amp;IsHistory=&amp;ModuleID=22" TargetMode="External"/><Relationship Id="rId212" Type="http://schemas.openxmlformats.org/officeDocument/2006/relationships/hyperlink" Target="https://ggzy.hzctc.hangzhou.gov.cn/AfficheShow/Home?AfficheID=1daa5a7c-0745-47fe-941e-aafb393ab935&amp;IsInner=0&amp;IsHistory=&amp;ModuleID=22" TargetMode="External"/><Relationship Id="rId2119" Type="http://schemas.openxmlformats.org/officeDocument/2006/relationships/hyperlink" Target="https://ggzy.hzctc.hangzhou.gov.cn/AfficheShow/Home?AfficheID=10264212-84bf-4acc-8c17-37b8f560e67f&amp;IsInner=0&amp;IsHistory=&amp;ModuleID=22" TargetMode="External"/><Relationship Id="rId2118" Type="http://schemas.openxmlformats.org/officeDocument/2006/relationships/hyperlink" Target="https://ggzy.hzctc.hangzhou.gov.cn/AfficheShow/Home?AfficheID=d19d0c0b-d40d-4321-b7d1-0538f8f0aba6&amp;IsInner=0&amp;IsHistory=&amp;ModuleID=22" TargetMode="External"/><Relationship Id="rId2117" Type="http://schemas.openxmlformats.org/officeDocument/2006/relationships/hyperlink" Target="https://ggzy.hzctc.hangzhou.gov.cn/AfficheShow/Home?AfficheID=8d635587-4968-4438-8345-60e8dad54dc3&amp;IsInner=0&amp;IsHistory=&amp;ModuleID=22" TargetMode="External"/><Relationship Id="rId2116" Type="http://schemas.openxmlformats.org/officeDocument/2006/relationships/hyperlink" Target="https://ggzy.hzctc.hangzhou.gov.cn/AfficheShow/Home?AfficheID=2c57c759-b15e-4f06-9734-ec5afeb05ace&amp;IsInner=0&amp;IsHistory=&amp;ModuleID=22" TargetMode="External"/><Relationship Id="rId2115" Type="http://schemas.openxmlformats.org/officeDocument/2006/relationships/hyperlink" Target="https://ggzy.hzctc.hangzhou.gov.cn/AfficheShow/Home?AfficheID=ffac4992-9579-40a6-b851-a277b826e8cb&amp;IsInner=0&amp;IsHistory=&amp;ModuleID=22" TargetMode="External"/><Relationship Id="rId2114" Type="http://schemas.openxmlformats.org/officeDocument/2006/relationships/hyperlink" Target="https://ggzy.hzctc.hangzhou.gov.cn/AfficheShow/Home?AfficheID=540331b0-d72f-4b40-9daa-fd88b414c44d&amp;IsInner=0&amp;IsHistory=&amp;ModuleID=22" TargetMode="External"/><Relationship Id="rId2113" Type="http://schemas.openxmlformats.org/officeDocument/2006/relationships/hyperlink" Target="https://ggzy.hzctc.hangzhou.gov.cn/AfficheShow/Home?AfficheID=096fe7ce-65a7-4778-9b13-95385ed6a22b&amp;IsInner=0&amp;IsHistory=&amp;ModuleID=22" TargetMode="External"/><Relationship Id="rId2112" Type="http://schemas.openxmlformats.org/officeDocument/2006/relationships/hyperlink" Target="https://ggzy.hzctc.hangzhou.gov.cn/AfficheShow/Home?AfficheID=2f807e69-4ecd-4940-bb42-15c8aff46080&amp;IsInner=0&amp;IsHistory=&amp;ModuleID=22" TargetMode="External"/><Relationship Id="rId2111" Type="http://schemas.openxmlformats.org/officeDocument/2006/relationships/hyperlink" Target="https://ggzy.hzctc.hangzhou.gov.cn/AfficheShow/Home?AfficheID=ec6668f8-1995-4acb-8b72-75b4dcb2b365&amp;IsInner=0&amp;IsHistory=&amp;ModuleID=22" TargetMode="External"/><Relationship Id="rId2110" Type="http://schemas.openxmlformats.org/officeDocument/2006/relationships/hyperlink" Target="https://ggzy.hzctc.hangzhou.gov.cn/AfficheShow/Home?AfficheID=7c109d70-9d75-4a99-9754-ee8a0698d4f5&amp;IsInner=0&amp;IsHistory=&amp;ModuleID=22" TargetMode="External"/><Relationship Id="rId211" Type="http://schemas.openxmlformats.org/officeDocument/2006/relationships/hyperlink" Target="https://ggzy.hzctc.hangzhou.gov.cn/OpenBidRecord/Index?id=7A54A1B6-8C16-4913-ACB7-555125F8949D&amp;tenderID=C064E07B-7238-46D1-A28F-DEED5A71F6DF&amp;ModuleID=486" TargetMode="External"/><Relationship Id="rId2109" Type="http://schemas.openxmlformats.org/officeDocument/2006/relationships/hyperlink" Target="https://ggzy.hzctc.hangzhou.gov.cn/AfficheShow/Home?AfficheID=b2a56df4-eb76-4539-964e-81b0bec6c999&amp;IsInner=0&amp;IsHistory=&amp;ModuleID=22" TargetMode="External"/><Relationship Id="rId2108" Type="http://schemas.openxmlformats.org/officeDocument/2006/relationships/hyperlink" Target="https://ggzy.hzctc.hangzhou.gov.cn/AfficheShow/Home?AfficheID=afda6b07-5f47-4e12-b3d6-ace8d3401b8b&amp;IsInner=0&amp;IsHistory=&amp;ModuleID=22" TargetMode="External"/><Relationship Id="rId2107" Type="http://schemas.openxmlformats.org/officeDocument/2006/relationships/hyperlink" Target="https://ggzy.hzctc.hangzhou.gov.cn/AfficheShow/Home?AfficheID=635061a2-e449-4d46-8ed1-5b9cf87822d8&amp;IsInner=0&amp;IsHistory=&amp;ModuleID=22" TargetMode="External"/><Relationship Id="rId2106" Type="http://schemas.openxmlformats.org/officeDocument/2006/relationships/hyperlink" Target="https://ggzy.hzctc.hangzhou.gov.cn/AfficheShow/Home?AfficheID=90652491-3b93-44a9-a931-75328b61118a&amp;IsInner=0&amp;IsHistory=&amp;ModuleID=22" TargetMode="External"/><Relationship Id="rId2105" Type="http://schemas.openxmlformats.org/officeDocument/2006/relationships/hyperlink" Target="https://ggzy.hzctc.hangzhou.gov.cn/AfficheShow/Home?AfficheID=7c84808a-da04-463f-9a03-17b8026eef82&amp;IsInner=0&amp;IsHistory=&amp;ModuleID=22" TargetMode="External"/><Relationship Id="rId2104" Type="http://schemas.openxmlformats.org/officeDocument/2006/relationships/hyperlink" Target="https://ggzy.hzctc.hangzhou.gov.cn/AfficheShow/Home?AfficheID=b8b1e22b-0ce4-4096-8f91-bc4073fca34c&amp;IsInner=0&amp;IsHistory=&amp;ModuleID=22" TargetMode="External"/><Relationship Id="rId2103" Type="http://schemas.openxmlformats.org/officeDocument/2006/relationships/hyperlink" Target="https://ggzy.hzctc.hangzhou.gov.cn/AfficheShow/Home?AfficheID=ce7ab3ea-9066-407b-9125-8665b34bf589&amp;IsInner=0&amp;IsHistory=&amp;ModuleID=22" TargetMode="External"/><Relationship Id="rId2102" Type="http://schemas.openxmlformats.org/officeDocument/2006/relationships/hyperlink" Target="https://ggzy.hzctc.hangzhou.gov.cn/AfficheShow/Home?AfficheID=44cf0fde-dd60-4799-bf36-f78bc515bff9&amp;IsInner=0&amp;IsHistory=&amp;ModuleID=22" TargetMode="External"/><Relationship Id="rId2101" Type="http://schemas.openxmlformats.org/officeDocument/2006/relationships/hyperlink" Target="https://ggzy.hzctc.hangzhou.gov.cn/AfficheShow/Home?AfficheID=3c9a2402-7a72-4278-8dfe-f8aa7e11af2a&amp;IsInner=0&amp;IsHistory=&amp;ModuleID=22" TargetMode="External"/><Relationship Id="rId2100" Type="http://schemas.openxmlformats.org/officeDocument/2006/relationships/hyperlink" Target="https://ggzy.hzctc.hangzhou.gov.cn/AfficheShow/Home?AfficheID=cd77d841-25fb-436d-8e55-9acce474ce44&amp;IsInner=0&amp;IsHistory=&amp;ModuleID=22" TargetMode="External"/><Relationship Id="rId210" Type="http://schemas.openxmlformats.org/officeDocument/2006/relationships/hyperlink" Target="https://ggzy.hzctc.hangzhou.gov.cn/AfficheShow/Home?AfficheID=2ec8e978-7041-4804-b047-75c7f759c4b7&amp;IsInner=0&amp;IsHistory=&amp;ModuleID=22" TargetMode="External"/><Relationship Id="rId21" Type="http://schemas.openxmlformats.org/officeDocument/2006/relationships/hyperlink" Target="https://ggzy.hzctc.hangzhou.gov.cn/OpenBidRecord/Index?id=2B12E3CA-4C0A-4B6C-9E7B-B13F5ADEA2EA&amp;tenderID=EB462A96-F71C-4E78-81B9-E3A13FBC3843&amp;ModuleID=486" TargetMode="External"/><Relationship Id="rId2099" Type="http://schemas.openxmlformats.org/officeDocument/2006/relationships/hyperlink" Target="https://ggzy.hzctc.hangzhou.gov.cn/AfficheShow/Home?AfficheID=0b65bac9-3349-4138-b76a-9c24bc9103cb&amp;IsInner=0&amp;IsHistory=&amp;ModuleID=22" TargetMode="External"/><Relationship Id="rId2098" Type="http://schemas.openxmlformats.org/officeDocument/2006/relationships/hyperlink" Target="https://ggzy.hzctc.hangzhou.gov.cn/AfficheShow/Home?AfficheID=2bce6e1b-5960-47fc-8ee5-c08af09ce716&amp;IsInner=0&amp;IsHistory=&amp;ModuleID=22" TargetMode="External"/><Relationship Id="rId2097" Type="http://schemas.openxmlformats.org/officeDocument/2006/relationships/hyperlink" Target="https://ggzy.hzctc.hangzhou.gov.cn/AfficheShow/Home?AfficheID=18880487-e9de-474d-aa9a-673efd46d84a&amp;IsInner=0&amp;IsHistory=&amp;ModuleID=22" TargetMode="External"/><Relationship Id="rId2096" Type="http://schemas.openxmlformats.org/officeDocument/2006/relationships/hyperlink" Target="https://ggzy.hzctc.hangzhou.gov.cn/AfficheShow/Home?AfficheID=3b50c7b9-87d2-4554-9e77-ad68cf00a8ab&amp;IsInner=0&amp;IsHistory=&amp;ModuleID=22" TargetMode="External"/><Relationship Id="rId2095" Type="http://schemas.openxmlformats.org/officeDocument/2006/relationships/hyperlink" Target="https://ggzy.hzctc.hangzhou.gov.cn/AfficheShow/Home?AfficheID=9868034a-6817-4b72-a29b-bf9fe8b8a0fa&amp;IsInner=0&amp;IsHistory=&amp;ModuleID=22" TargetMode="External"/><Relationship Id="rId2094" Type="http://schemas.openxmlformats.org/officeDocument/2006/relationships/hyperlink" Target="https://ggzy.hzctc.hangzhou.gov.cn/AfficheShow/Home?AfficheID=74efe98c-8f0f-4e6c-805e-9d3acf38a1a0&amp;IsInner=0&amp;IsHistory=&amp;ModuleID=22" TargetMode="External"/><Relationship Id="rId2093" Type="http://schemas.openxmlformats.org/officeDocument/2006/relationships/hyperlink" Target="https://ggzy.hzctc.hangzhou.gov.cn/AfficheShow/Home?AfficheID=04daf5ea-beb3-4b48-a374-5c00b3ddd046&amp;IsInner=0&amp;IsHistory=&amp;ModuleID=22" TargetMode="External"/><Relationship Id="rId2092" Type="http://schemas.openxmlformats.org/officeDocument/2006/relationships/hyperlink" Target="https://ggzy.hzctc.hangzhou.gov.cn/AfficheShow/Home?AfficheID=51ccaef1-803b-4ed6-848d-5f655936b77e&amp;IsInner=0&amp;IsHistory=&amp;ModuleID=22" TargetMode="External"/><Relationship Id="rId2091" Type="http://schemas.openxmlformats.org/officeDocument/2006/relationships/hyperlink" Target="https://ggzy.hzctc.hangzhou.gov.cn/AfficheShow/Home?AfficheID=ecfe979b-6a59-439a-ba6f-78be467fe0be&amp;IsInner=0&amp;IsHistory=&amp;ModuleID=22" TargetMode="External"/><Relationship Id="rId2090" Type="http://schemas.openxmlformats.org/officeDocument/2006/relationships/hyperlink" Target="https://ggzy.hzctc.hangzhou.gov.cn/AfficheShow/Home?AfficheID=848a57b3-b85b-4d14-a0ae-2698ecae6280&amp;IsInner=0&amp;IsHistory=&amp;ModuleID=22" TargetMode="External"/><Relationship Id="rId209" Type="http://schemas.openxmlformats.org/officeDocument/2006/relationships/hyperlink" Target="https://ggzy.hzctc.hangzhou.gov.cn/OpenBidRecord/Index?id=E850DC38-AD9D-48E0-B20E-8425E097E46E&amp;tenderID=F1B965D7-B881-4238-8E89-ADFC6228CE03&amp;ModuleID=486" TargetMode="External"/><Relationship Id="rId2089" Type="http://schemas.openxmlformats.org/officeDocument/2006/relationships/hyperlink" Target="https://ggzy.hzctc.hangzhou.gov.cn/AfficheShow/Home?AfficheID=948e465a-bb8c-474b-98ea-959c82fd3ed7&amp;IsInner=0&amp;IsHistory=&amp;ModuleID=22" TargetMode="External"/><Relationship Id="rId2088" Type="http://schemas.openxmlformats.org/officeDocument/2006/relationships/hyperlink" Target="https://ggzy.hzctc.hangzhou.gov.cn/AfficheShow/Home?AfficheID=a1ece35a-7579-4e33-a680-bae36acedb2b&amp;IsInner=0&amp;IsHistory=&amp;ModuleID=22" TargetMode="External"/><Relationship Id="rId2087" Type="http://schemas.openxmlformats.org/officeDocument/2006/relationships/hyperlink" Target="https://ggzy.hzctc.hangzhou.gov.cn/AfficheShow/Home?AfficheID=147f05db-8274-4386-95a5-4e65e9bdf7ac&amp;IsInner=0&amp;IsHistory=&amp;ModuleID=22" TargetMode="External"/><Relationship Id="rId2086" Type="http://schemas.openxmlformats.org/officeDocument/2006/relationships/hyperlink" Target="https://ggzy.hzctc.hangzhou.gov.cn/AfficheShow/Home?AfficheID=82997f48-63c2-46c5-9e47-afd0c4de0b93&amp;IsInner=0&amp;IsHistory=&amp;ModuleID=22" TargetMode="External"/><Relationship Id="rId2085" Type="http://schemas.openxmlformats.org/officeDocument/2006/relationships/hyperlink" Target="https://ggzy.hzctc.hangzhou.gov.cn/AfficheShow/Home?AfficheID=ea7bc4d4-be6f-47ff-9a3e-6600594d99b2&amp;IsInner=0&amp;IsHistory=&amp;ModuleID=22" TargetMode="External"/><Relationship Id="rId2084" Type="http://schemas.openxmlformats.org/officeDocument/2006/relationships/hyperlink" Target="https://ggzy.hzctc.hangzhou.gov.cn/AfficheShow/Home?AfficheID=aa890a86-3a5a-4f7d-97ef-26efd89841e0&amp;IsInner=0&amp;IsHistory=&amp;ModuleID=22" TargetMode="External"/><Relationship Id="rId2083" Type="http://schemas.openxmlformats.org/officeDocument/2006/relationships/hyperlink" Target="https://ggzy.hzctc.hangzhou.gov.cn/AfficheShow/Home?AfficheID=bcfbf324-42e2-4983-88e9-7ef4659a4aa9&amp;IsInner=0&amp;IsHistory=&amp;ModuleID=22" TargetMode="External"/><Relationship Id="rId2082" Type="http://schemas.openxmlformats.org/officeDocument/2006/relationships/hyperlink" Target="https://ggzy.hzctc.hangzhou.gov.cn/AfficheShow/Home?AfficheID=489cb05e-20e4-46d7-8df9-243df22bbb09&amp;IsInner=0&amp;IsHistory=&amp;ModuleID=22" TargetMode="External"/><Relationship Id="rId2081" Type="http://schemas.openxmlformats.org/officeDocument/2006/relationships/hyperlink" Target="https://ggzy.hzctc.hangzhou.gov.cn/AfficheShow/Home?AfficheID=5ff147c0-3d40-4476-bbbf-3c2871517d2b&amp;IsInner=0&amp;IsHistory=&amp;ModuleID=22" TargetMode="External"/><Relationship Id="rId2080" Type="http://schemas.openxmlformats.org/officeDocument/2006/relationships/hyperlink" Target="https://ggzy.hzctc.hangzhou.gov.cn/AfficheShow/Home?AfficheID=f958d57f-25fb-42f3-b501-0025784d9d15&amp;IsInner=0&amp;IsHistory=&amp;ModuleID=22" TargetMode="External"/><Relationship Id="rId208" Type="http://schemas.openxmlformats.org/officeDocument/2006/relationships/hyperlink" Target="https://ggzy.hzctc.hangzhou.gov.cn/AfficheShow/Home?AfficheID=5370427d-9bbd-43de-bb5d-a1a0a3ff207f&amp;IsInner=0&amp;IsHistory=&amp;ModuleID=22" TargetMode="External"/><Relationship Id="rId2079" Type="http://schemas.openxmlformats.org/officeDocument/2006/relationships/hyperlink" Target="https://ggzy.hzctc.hangzhou.gov.cn/AfficheShow/Home?AfficheID=4fba5cba-e366-4c1a-8c5b-67a9e004142d&amp;IsInner=0&amp;IsHistory=&amp;ModuleID=22" TargetMode="External"/><Relationship Id="rId2078" Type="http://schemas.openxmlformats.org/officeDocument/2006/relationships/hyperlink" Target="https://ggzy.hzctc.hangzhou.gov.cn/AfficheShow/Home?AfficheID=5f26a710-2eb4-41cd-ae6a-053983fd5f1c&amp;IsInner=0&amp;IsHistory=&amp;ModuleID=22" TargetMode="External"/><Relationship Id="rId2077" Type="http://schemas.openxmlformats.org/officeDocument/2006/relationships/hyperlink" Target="https://ggzy.hzctc.hangzhou.gov.cn/AfficheShow/Home?AfficheID=759876fe-61e8-4055-8e32-4e301e48ed0a&amp;IsInner=0&amp;IsHistory=&amp;ModuleID=22" TargetMode="External"/><Relationship Id="rId2076" Type="http://schemas.openxmlformats.org/officeDocument/2006/relationships/hyperlink" Target="https://ggzy.hzctc.hangzhou.gov.cn/AfficheShow/Home?AfficheID=2e83b3f0-81c6-43f4-a8ba-f7aa03e8fa90&amp;IsInner=0&amp;IsHistory=&amp;ModuleID=22" TargetMode="External"/><Relationship Id="rId2075" Type="http://schemas.openxmlformats.org/officeDocument/2006/relationships/hyperlink" Target="https://ggzy.hzctc.hangzhou.gov.cn/AfficheShow/Home?AfficheID=da2d175c-9341-4ac5-b1b6-3d04a9036f31&amp;IsInner=0&amp;IsHistory=&amp;ModuleID=22" TargetMode="External"/><Relationship Id="rId2074" Type="http://schemas.openxmlformats.org/officeDocument/2006/relationships/hyperlink" Target="https://ggzy.hzctc.hangzhou.gov.cn/AfficheShow/Home?AfficheID=4a176c6c-bb7b-41fb-8b01-23c331a21a5e&amp;IsInner=0&amp;IsHistory=&amp;ModuleID=22" TargetMode="External"/><Relationship Id="rId2073" Type="http://schemas.openxmlformats.org/officeDocument/2006/relationships/hyperlink" Target="https://ggzy.hzctc.hangzhou.gov.cn/AfficheShow/Home?AfficheID=5c2b226b-11be-4b5e-bb4e-722cb6012e67&amp;IsInner=0&amp;IsHistory=&amp;ModuleID=22" TargetMode="External"/><Relationship Id="rId2072" Type="http://schemas.openxmlformats.org/officeDocument/2006/relationships/hyperlink" Target="https://ggzy.hzctc.hangzhou.gov.cn/AfficheShow/Home?AfficheID=9a1907f5-29d0-4274-8a24-9232ded9f598&amp;IsInner=0&amp;IsHistory=&amp;ModuleID=22" TargetMode="External"/><Relationship Id="rId2071" Type="http://schemas.openxmlformats.org/officeDocument/2006/relationships/hyperlink" Target="https://ggzy.hzctc.hangzhou.gov.cn/AfficheShow/Home?AfficheID=a1990228-6022-4f31-be7d-48608343abf2&amp;IsInner=0&amp;IsHistory=&amp;ModuleID=22" TargetMode="External"/><Relationship Id="rId2070" Type="http://schemas.openxmlformats.org/officeDocument/2006/relationships/hyperlink" Target="https://ggzy.hzctc.hangzhou.gov.cn/AfficheShow/Home?AfficheID=0ec3a552-76cf-4d07-99f3-3d0497d0199b&amp;IsInner=0&amp;IsHistory=&amp;ModuleID=22" TargetMode="External"/><Relationship Id="rId207" Type="http://schemas.openxmlformats.org/officeDocument/2006/relationships/hyperlink" Target="https://ggzy.hzctc.hangzhou.gov.cn/OpenBidRecord/Index?id=5CF709A4-F8EB-4414-8338-1C50281A6C96&amp;tenderID=ae01a69a-81fb-43e6-b04e-8ef4009bb098&amp;ModuleID=486" TargetMode="External"/><Relationship Id="rId2069" Type="http://schemas.openxmlformats.org/officeDocument/2006/relationships/hyperlink" Target="https://ggzy.hzctc.hangzhou.gov.cn/AfficheShow/Home?AfficheID=91b022a7-805c-4150-8569-267065a05908&amp;IsInner=0&amp;IsHistory=&amp;ModuleID=22" TargetMode="External"/><Relationship Id="rId2068" Type="http://schemas.openxmlformats.org/officeDocument/2006/relationships/hyperlink" Target="https://ggzy.hzctc.hangzhou.gov.cn/AfficheShow/Home?AfficheID=4face05e-6630-40c6-8ed3-2f819e4e313b&amp;IsInner=0&amp;IsHistory=&amp;ModuleID=22" TargetMode="External"/><Relationship Id="rId2067" Type="http://schemas.openxmlformats.org/officeDocument/2006/relationships/hyperlink" Target="https://ggzy.hzctc.hangzhou.gov.cn/AfficheShow/Home?AfficheID=5cbef749-19f2-415f-bb9b-794c4759b591&amp;IsInner=0&amp;IsHistory=&amp;ModuleID=22" TargetMode="External"/><Relationship Id="rId2066" Type="http://schemas.openxmlformats.org/officeDocument/2006/relationships/hyperlink" Target="https://ggzy.hzctc.hangzhou.gov.cn/AfficheShow/Home?AfficheID=caff75e3-0d6f-4cc1-a683-f1315d394619&amp;IsInner=0&amp;IsHistory=&amp;ModuleID=22" TargetMode="External"/><Relationship Id="rId2065" Type="http://schemas.openxmlformats.org/officeDocument/2006/relationships/hyperlink" Target="https://ggzy.hzctc.hangzhou.gov.cn/AfficheShow/Home?AfficheID=b9df1bd6-a1d7-4fd1-8d4e-5880f27156b3&amp;IsInner=0&amp;IsHistory=&amp;ModuleID=22" TargetMode="External"/><Relationship Id="rId2064" Type="http://schemas.openxmlformats.org/officeDocument/2006/relationships/hyperlink" Target="https://ggzy.hzctc.hangzhou.gov.cn/AfficheShow/Home?AfficheID=bb5d6ef8-7dd6-4feb-8af9-5de14e5ae627&amp;IsInner=0&amp;IsHistory=&amp;ModuleID=22" TargetMode="External"/><Relationship Id="rId2063" Type="http://schemas.openxmlformats.org/officeDocument/2006/relationships/hyperlink" Target="https://ggzy.hzctc.hangzhou.gov.cn/AfficheShow/Home?AfficheID=3ceeec1d-d9bb-4f75-bccf-81e7cced79ee&amp;IsInner=0&amp;IsHistory=&amp;ModuleID=22" TargetMode="External"/><Relationship Id="rId2062" Type="http://schemas.openxmlformats.org/officeDocument/2006/relationships/hyperlink" Target="https://ggzy.hzctc.hangzhou.gov.cn/AfficheShow/Home?AfficheID=6c683d72-2bba-43b6-8380-ab36d66ab771&amp;IsInner=0&amp;IsHistory=&amp;ModuleID=22" TargetMode="External"/><Relationship Id="rId2061" Type="http://schemas.openxmlformats.org/officeDocument/2006/relationships/hyperlink" Target="https://ggzy.hzctc.hangzhou.gov.cn/AfficheShow/Home?AfficheID=93f24744-a62c-491a-a770-1440d613439f&amp;IsInner=0&amp;IsHistory=&amp;ModuleID=22" TargetMode="External"/><Relationship Id="rId2060" Type="http://schemas.openxmlformats.org/officeDocument/2006/relationships/hyperlink" Target="https://ggzy.hzctc.hangzhou.gov.cn/AfficheShow/Home?AfficheID=11bee268-3212-4585-87ce-4a4274443ff1&amp;IsInner=0&amp;IsHistory=&amp;ModuleID=22" TargetMode="External"/><Relationship Id="rId206" Type="http://schemas.openxmlformats.org/officeDocument/2006/relationships/hyperlink" Target="https://ggzy.hzctc.hangzhou.gov.cn/AfficheShow/Home?AfficheID=adf8d204-a933-4642-9883-843a7dcbb2a9&amp;IsInner=0&amp;IsHistory=&amp;ModuleID=22" TargetMode="External"/><Relationship Id="rId2059" Type="http://schemas.openxmlformats.org/officeDocument/2006/relationships/hyperlink" Target="https://ggzy.hzctc.hangzhou.gov.cn/AfficheShow/Home?AfficheID=80991960-25a0-4551-ae53-5ba44c50a20f&amp;IsInner=0&amp;IsHistory=&amp;ModuleID=22" TargetMode="External"/><Relationship Id="rId2058" Type="http://schemas.openxmlformats.org/officeDocument/2006/relationships/hyperlink" Target="https://ggzy.hzctc.hangzhou.gov.cn/AfficheShow/Home?AfficheID=6caa6eaf-7988-4ef9-a915-c331d86f0d43&amp;IsInner=0&amp;IsHistory=&amp;ModuleID=22" TargetMode="External"/><Relationship Id="rId2057" Type="http://schemas.openxmlformats.org/officeDocument/2006/relationships/hyperlink" Target="https://ggzy.hzctc.hangzhou.gov.cn/AfficheShow/Home?AfficheID=b651359a-9182-477c-b824-dd0e972daf40&amp;IsInner=0&amp;IsHistory=&amp;ModuleID=22" TargetMode="External"/><Relationship Id="rId2056" Type="http://schemas.openxmlformats.org/officeDocument/2006/relationships/hyperlink" Target="https://ggzy.hzctc.hangzhou.gov.cn/AfficheShow/Home?AfficheID=ae2fb5a7-cbea-4b87-8368-d16afbef51fd&amp;IsInner=0&amp;IsHistory=&amp;ModuleID=22" TargetMode="External"/><Relationship Id="rId2055" Type="http://schemas.openxmlformats.org/officeDocument/2006/relationships/hyperlink" Target="https://ggzy.hzctc.hangzhou.gov.cn/AfficheShow/Home?AfficheID=9dc28b5d-ade9-42db-93df-a376560f8c28&amp;IsInner=0&amp;IsHistory=&amp;ModuleID=22" TargetMode="External"/><Relationship Id="rId2054" Type="http://schemas.openxmlformats.org/officeDocument/2006/relationships/hyperlink" Target="https://ggzy.hzctc.hangzhou.gov.cn/AfficheShow/Home?AfficheID=60b11bf8-5e79-4621-b245-a4de85edd22e&amp;IsInner=0&amp;IsHistory=&amp;ModuleID=22" TargetMode="External"/><Relationship Id="rId2053" Type="http://schemas.openxmlformats.org/officeDocument/2006/relationships/hyperlink" Target="https://ggzy.hzctc.hangzhou.gov.cn/AfficheShow/Home?AfficheID=6704088e-90d6-43ca-83c0-c576dda17577&amp;IsInner=0&amp;IsHistory=&amp;ModuleID=22" TargetMode="External"/><Relationship Id="rId2052" Type="http://schemas.openxmlformats.org/officeDocument/2006/relationships/hyperlink" Target="https://ggzy.hzctc.hangzhou.gov.cn/AfficheShow/Home?AfficheID=2e5b3992-c95e-43b9-b98f-ae3ab09e8cb0&amp;IsInner=0&amp;IsHistory=&amp;ModuleID=22" TargetMode="External"/><Relationship Id="rId2051" Type="http://schemas.openxmlformats.org/officeDocument/2006/relationships/hyperlink" Target="https://ggzy.hzctc.hangzhou.gov.cn/AfficheShow/Home?AfficheID=e7173e06-e34c-47c5-92dc-96bb32b535cc&amp;IsInner=0&amp;IsHistory=&amp;ModuleID=22" TargetMode="External"/><Relationship Id="rId2050" Type="http://schemas.openxmlformats.org/officeDocument/2006/relationships/hyperlink" Target="https://ggzy.hzctc.hangzhou.gov.cn/AfficheShow/Home?AfficheID=fd4f6fab-a79a-4e0d-8205-ca3d2f72f59f&amp;IsInner=0&amp;IsHistory=&amp;ModuleID=22" TargetMode="External"/><Relationship Id="rId205" Type="http://schemas.openxmlformats.org/officeDocument/2006/relationships/hyperlink" Target="https://ggzy.hzctc.hangzhou.gov.cn/OpenBidRecord/Index?id=139A780E-57F7-4082-96BE-EF7C7F067E34&amp;tenderID=43A88FA3-5819-4268-837E-8F50CBF65B87&amp;ModuleID=486" TargetMode="External"/><Relationship Id="rId2049" Type="http://schemas.openxmlformats.org/officeDocument/2006/relationships/hyperlink" Target="https://ggzy.hzctc.hangzhou.gov.cn/AfficheShow/Home?AfficheID=58156529-9a56-4817-8b7e-ec279cb5a390&amp;IsInner=0&amp;IsHistory=&amp;ModuleID=22" TargetMode="External"/><Relationship Id="rId2048" Type="http://schemas.openxmlformats.org/officeDocument/2006/relationships/hyperlink" Target="https://ggzy.hzctc.hangzhou.gov.cn/AfficheShow/Home?AfficheID=d59c4881-0ca8-44d6-bedd-cebfaba94a4a&amp;IsInner=0&amp;IsHistory=&amp;ModuleID=22" TargetMode="External"/><Relationship Id="rId2047" Type="http://schemas.openxmlformats.org/officeDocument/2006/relationships/hyperlink" Target="https://ggzy.hzctc.hangzhou.gov.cn/AfficheShow/Home?AfficheID=e91ca98e-89bc-45ac-9c96-60499ef430e8&amp;IsInner=0&amp;IsHistory=&amp;ModuleID=22" TargetMode="External"/><Relationship Id="rId2046" Type="http://schemas.openxmlformats.org/officeDocument/2006/relationships/hyperlink" Target="https://ggzy.hzctc.hangzhou.gov.cn/AfficheShow/Home?AfficheID=f4f35658-5314-440d-882e-f505f485fb3a&amp;IsInner=0&amp;IsHistory=&amp;ModuleID=22" TargetMode="External"/><Relationship Id="rId2045" Type="http://schemas.openxmlformats.org/officeDocument/2006/relationships/hyperlink" Target="https://ggzy.hzctc.hangzhou.gov.cn/AfficheShow/Home?AfficheID=9a496f70-5dbd-47af-bd0c-49017e4b3ba1&amp;IsInner=0&amp;IsHistory=&amp;ModuleID=22" TargetMode="External"/><Relationship Id="rId2044" Type="http://schemas.openxmlformats.org/officeDocument/2006/relationships/hyperlink" Target="https://ggzy.hzctc.hangzhou.gov.cn/AfficheShow/Home?AfficheID=ac0cf44e-42c1-49fd-b6cc-b29ee2e1c486&amp;IsInner=0&amp;IsHistory=&amp;ModuleID=22" TargetMode="External"/><Relationship Id="rId2043" Type="http://schemas.openxmlformats.org/officeDocument/2006/relationships/hyperlink" Target="https://ggzy.hzctc.hangzhou.gov.cn/AfficheShow/Home?AfficheID=bed6ff42-0bf1-4ab7-b763-912f3fd83375&amp;IsInner=0&amp;IsHistory=&amp;ModuleID=22" TargetMode="External"/><Relationship Id="rId2042" Type="http://schemas.openxmlformats.org/officeDocument/2006/relationships/hyperlink" Target="https://ggzy.hzctc.hangzhou.gov.cn/AfficheShow/Home?AfficheID=bd4f3677-6d51-4b2a-b4de-5adaea2f507a&amp;IsInner=0&amp;IsHistory=&amp;ModuleID=22" TargetMode="External"/><Relationship Id="rId2041" Type="http://schemas.openxmlformats.org/officeDocument/2006/relationships/hyperlink" Target="https://ggzy.hzctc.hangzhou.gov.cn/AfficheShow/Home?AfficheID=3a06a736-5c04-4c8b-a590-997b20104908&amp;IsInner=0&amp;IsHistory=&amp;ModuleID=22" TargetMode="External"/><Relationship Id="rId2040" Type="http://schemas.openxmlformats.org/officeDocument/2006/relationships/hyperlink" Target="https://ggzy.hzctc.hangzhou.gov.cn/AfficheShow/Home?AfficheID=0f6a878e-b164-4a3f-ac48-60fb1fdf2ed0&amp;IsInner=0&amp;IsHistory=&amp;ModuleID=22" TargetMode="External"/><Relationship Id="rId204" Type="http://schemas.openxmlformats.org/officeDocument/2006/relationships/hyperlink" Target="https://ggzy.hzctc.hangzhou.gov.cn/AfficheShow/Home?AfficheID=8164adb8-06d2-4067-90a8-9f7a5e4db31f&amp;IsInner=0&amp;IsHistory=&amp;ModuleID=22" TargetMode="External"/><Relationship Id="rId2039" Type="http://schemas.openxmlformats.org/officeDocument/2006/relationships/hyperlink" Target="https://ggzy.hzctc.hangzhou.gov.cn/AfficheShow/Home?AfficheID=14a29898-412a-45ce-b62e-805a575377f6&amp;IsInner=0&amp;IsHistory=&amp;ModuleID=22" TargetMode="External"/><Relationship Id="rId2038" Type="http://schemas.openxmlformats.org/officeDocument/2006/relationships/hyperlink" Target="https://ggzy.hzctc.hangzhou.gov.cn/AfficheShow/Home?AfficheID=672eaa0f-81b8-47d7-845e-eaaf567139fe&amp;IsInner=0&amp;IsHistory=&amp;ModuleID=22" TargetMode="External"/><Relationship Id="rId2037" Type="http://schemas.openxmlformats.org/officeDocument/2006/relationships/hyperlink" Target="https://ggzy.hzctc.hangzhou.gov.cn/AfficheShow/Home?AfficheID=1f62b5be-9397-4030-b11d-622c9a6b4b07&amp;IsInner=0&amp;IsHistory=&amp;ModuleID=22" TargetMode="External"/><Relationship Id="rId2036" Type="http://schemas.openxmlformats.org/officeDocument/2006/relationships/hyperlink" Target="https://ggzy.hzctc.hangzhou.gov.cn/AfficheShow/Home?AfficheID=98ff32be-ca71-4142-941b-d58f1974d677&amp;IsInner=0&amp;IsHistory=&amp;ModuleID=22" TargetMode="External"/><Relationship Id="rId2035" Type="http://schemas.openxmlformats.org/officeDocument/2006/relationships/hyperlink" Target="https://ggzy.hzctc.hangzhou.gov.cn/AfficheShow/Home?AfficheID=0a936dc1-5b1d-47e1-aeb9-2fd529fc8763&amp;IsInner=0&amp;IsHistory=&amp;ModuleID=22" TargetMode="External"/><Relationship Id="rId2034" Type="http://schemas.openxmlformats.org/officeDocument/2006/relationships/hyperlink" Target="https://ggzy.hzctc.hangzhou.gov.cn/AfficheShow/Home?AfficheID=cf321596-e013-4b37-a229-46affa1821ae&amp;IsInner=0&amp;IsHistory=&amp;ModuleID=22" TargetMode="External"/><Relationship Id="rId2033" Type="http://schemas.openxmlformats.org/officeDocument/2006/relationships/hyperlink" Target="https://ggzy.hzctc.hangzhou.gov.cn/AfficheShow/Home?AfficheID=cd58b459-1ce8-4160-baae-a612117957ff&amp;IsInner=0&amp;IsHistory=&amp;ModuleID=22" TargetMode="External"/><Relationship Id="rId2032" Type="http://schemas.openxmlformats.org/officeDocument/2006/relationships/hyperlink" Target="https://ggzy.hzctc.hangzhou.gov.cn/AfficheShow/Home?AfficheID=ef985ef6-3fdd-407b-9377-6333c93f0702&amp;IsInner=0&amp;IsHistory=&amp;ModuleID=22" TargetMode="External"/><Relationship Id="rId2031" Type="http://schemas.openxmlformats.org/officeDocument/2006/relationships/hyperlink" Target="https://ggzy.hzctc.hangzhou.gov.cn/AfficheShow/Home?AfficheID=c3cc8ba7-e087-4161-b015-9ec2fbb8260d&amp;IsInner=0&amp;IsHistory=&amp;ModuleID=22" TargetMode="External"/><Relationship Id="rId2030" Type="http://schemas.openxmlformats.org/officeDocument/2006/relationships/hyperlink" Target="https://ggzy.hzctc.hangzhou.gov.cn/AfficheShow/Home?AfficheID=6854fa24-7fa4-4d9b-b9a3-dfe280a0e7b6&amp;IsInner=0&amp;IsHistory=&amp;ModuleID=22" TargetMode="External"/><Relationship Id="rId203" Type="http://schemas.openxmlformats.org/officeDocument/2006/relationships/hyperlink" Target="https://ggzy.hzctc.hangzhou.gov.cn/OpenBidRecord/Index?id=FAEE5C40-BD85-4C8F-B673-A9B9F74988F9&amp;tenderID=0f19a0e8-5bdb-475d-bbe6-6b39364b7c68&amp;ModuleID=486" TargetMode="External"/><Relationship Id="rId2029" Type="http://schemas.openxmlformats.org/officeDocument/2006/relationships/hyperlink" Target="https://ggzy.hzctc.hangzhou.gov.cn/AfficheShow/Home?AfficheID=b415c0db-979d-41e3-84b8-38ba1e2f9749&amp;IsInner=0&amp;IsHistory=&amp;ModuleID=22" TargetMode="External"/><Relationship Id="rId2028" Type="http://schemas.openxmlformats.org/officeDocument/2006/relationships/hyperlink" Target="https://ggzy.hzctc.hangzhou.gov.cn/AfficheShow/Home?AfficheID=74642b8d-c2a9-41a0-a1f0-967e3d065a19&amp;IsInner=0&amp;IsHistory=&amp;ModuleID=22" TargetMode="External"/><Relationship Id="rId2027" Type="http://schemas.openxmlformats.org/officeDocument/2006/relationships/hyperlink" Target="https://ggzy.hzctc.hangzhou.gov.cn/AfficheShow/Home?AfficheID=1bbfdba8-5de8-455a-9b2b-7b1527008432&amp;IsInner=0&amp;IsHistory=&amp;ModuleID=22" TargetMode="External"/><Relationship Id="rId2026" Type="http://schemas.openxmlformats.org/officeDocument/2006/relationships/hyperlink" Target="https://ggzy.hzctc.hangzhou.gov.cn/AfficheShow/Home?AfficheID=9061df2b-375d-4fda-8d7f-5d1f0fe45559&amp;IsInner=0&amp;IsHistory=&amp;ModuleID=22" TargetMode="External"/><Relationship Id="rId2025" Type="http://schemas.openxmlformats.org/officeDocument/2006/relationships/hyperlink" Target="https://ggzy.hzctc.hangzhou.gov.cn/AfficheShow/Home?AfficheID=ec471481-45a3-45ca-abae-e75a6a742f5c&amp;IsInner=0&amp;IsHistory=&amp;ModuleID=22" TargetMode="External"/><Relationship Id="rId2024" Type="http://schemas.openxmlformats.org/officeDocument/2006/relationships/hyperlink" Target="https://ggzy.hzctc.hangzhou.gov.cn/AfficheShow/Home?AfficheID=e5678e78-8e63-4a8b-a7f9-fea48daeaa26&amp;IsInner=0&amp;IsHistory=&amp;ModuleID=22" TargetMode="External"/><Relationship Id="rId2023" Type="http://schemas.openxmlformats.org/officeDocument/2006/relationships/hyperlink" Target="https://ggzy.hzctc.hangzhou.gov.cn/AfficheShow/Home?AfficheID=e135f186-8bbd-4545-843d-cd2da1dc3062&amp;IsInner=0&amp;IsHistory=&amp;ModuleID=22" TargetMode="External"/><Relationship Id="rId2022" Type="http://schemas.openxmlformats.org/officeDocument/2006/relationships/hyperlink" Target="https://ggzy.hzctc.hangzhou.gov.cn/AfficheShow/Home?AfficheID=9ec31248-0fde-45f3-b283-b3c52405fa3d&amp;IsInner=0&amp;IsHistory=&amp;ModuleID=22" TargetMode="External"/><Relationship Id="rId2021" Type="http://schemas.openxmlformats.org/officeDocument/2006/relationships/hyperlink" Target="https://ggzy.hzctc.hangzhou.gov.cn/AfficheShow/Home?AfficheID=9f872d91-f5de-4f81-a701-01f812a66d75&amp;IsInner=0&amp;IsHistory=&amp;ModuleID=22" TargetMode="External"/><Relationship Id="rId2020" Type="http://schemas.openxmlformats.org/officeDocument/2006/relationships/hyperlink" Target="https://ggzy.hzctc.hangzhou.gov.cn/AfficheShow/Home?AfficheID=f89f8c46-23da-4386-b8d9-d9159cfd2a3c&amp;IsInner=0&amp;IsHistory=&amp;ModuleID=22" TargetMode="External"/><Relationship Id="rId202" Type="http://schemas.openxmlformats.org/officeDocument/2006/relationships/hyperlink" Target="https://ggzy.hzctc.hangzhou.gov.cn/AfficheShow/Home?AfficheID=0053a200-ce1f-4e63-ac37-5eea27eff6f9&amp;IsInner=0&amp;IsHistory=&amp;ModuleID=22" TargetMode="External"/><Relationship Id="rId2019" Type="http://schemas.openxmlformats.org/officeDocument/2006/relationships/hyperlink" Target="https://ggzy.hzctc.hangzhou.gov.cn/AfficheShow/Home?AfficheID=b0baf492-2762-496d-97b7-784f2f04922b&amp;IsInner=0&amp;IsHistory=&amp;ModuleID=22" TargetMode="External"/><Relationship Id="rId2018" Type="http://schemas.openxmlformats.org/officeDocument/2006/relationships/hyperlink" Target="https://ggzy.hzctc.hangzhou.gov.cn/AfficheShow/Home?AfficheID=9cd4cb0d-2009-4e41-817e-bf4ab54b0328&amp;IsInner=0&amp;IsHistory=&amp;ModuleID=22" TargetMode="External"/><Relationship Id="rId2017" Type="http://schemas.openxmlformats.org/officeDocument/2006/relationships/hyperlink" Target="https://ggzy.hzctc.hangzhou.gov.cn/AfficheShow/Home?AfficheID=b061f751-2004-4deb-afed-43edd836dc6b&amp;IsInner=0&amp;IsHistory=&amp;ModuleID=22" TargetMode="External"/><Relationship Id="rId2016" Type="http://schemas.openxmlformats.org/officeDocument/2006/relationships/hyperlink" Target="https://ggzy.hzctc.hangzhou.gov.cn/AfficheShow/Home?AfficheID=0b8f9172-1d28-4d1f-8bfc-d2f31a8f42bb&amp;IsInner=0&amp;IsHistory=&amp;ModuleID=22" TargetMode="External"/><Relationship Id="rId2015" Type="http://schemas.openxmlformats.org/officeDocument/2006/relationships/hyperlink" Target="https://ggzy.hzctc.hangzhou.gov.cn/AfficheShow/Home?AfficheID=20ceb7a4-d094-42f5-b7ff-0cd6f7171031&amp;IsInner=0&amp;IsHistory=&amp;ModuleID=22" TargetMode="External"/><Relationship Id="rId2014" Type="http://schemas.openxmlformats.org/officeDocument/2006/relationships/hyperlink" Target="https://ggzy.hzctc.hangzhou.gov.cn/AfficheShow/Home?AfficheID=95bcc2a4-f625-4cb1-924d-18562e0e0bb0&amp;IsInner=0&amp;IsHistory=&amp;ModuleID=22" TargetMode="External"/><Relationship Id="rId2013" Type="http://schemas.openxmlformats.org/officeDocument/2006/relationships/hyperlink" Target="https://ggzy.hzctc.hangzhou.gov.cn/AfficheShow/Home?AfficheID=010d32d1-a5f6-4d3d-93a7-c3ce52fbb73d&amp;IsInner=0&amp;IsHistory=&amp;ModuleID=22" TargetMode="External"/><Relationship Id="rId2012" Type="http://schemas.openxmlformats.org/officeDocument/2006/relationships/hyperlink" Target="https://ggzy.hzctc.hangzhou.gov.cn/AfficheShow/Home?AfficheID=64a91275-9509-41fc-9297-f01e8d6fb474&amp;IsInner=0&amp;IsHistory=&amp;ModuleID=22" TargetMode="External"/><Relationship Id="rId2011" Type="http://schemas.openxmlformats.org/officeDocument/2006/relationships/hyperlink" Target="https://ggzy.hzctc.hangzhou.gov.cn/AfficheShow/Home?AfficheID=58cc7f25-d856-46da-a798-f95c93f1c9e3&amp;IsInner=0&amp;IsHistory=&amp;ModuleID=22" TargetMode="External"/><Relationship Id="rId2010" Type="http://schemas.openxmlformats.org/officeDocument/2006/relationships/hyperlink" Target="https://ggzy.hzctc.hangzhou.gov.cn/AfficheShow/Home?AfficheID=5d254ecb-6504-4953-b1c9-69ef247fa634&amp;IsInner=0&amp;IsHistory=&amp;ModuleID=22" TargetMode="External"/><Relationship Id="rId201" Type="http://schemas.openxmlformats.org/officeDocument/2006/relationships/hyperlink" Target="https://ggzy.hzctc.hangzhou.gov.cn/OpenBidRecord/Index?id=1786D0FC-D4D1-43F6-BAF3-81CD177A3572&amp;tenderID=B47BFA3F-ACE8-46C8-BCED-FDA4C748C117&amp;ModuleID=486" TargetMode="External"/><Relationship Id="rId2009" Type="http://schemas.openxmlformats.org/officeDocument/2006/relationships/hyperlink" Target="https://ggzy.hzctc.hangzhou.gov.cn/AfficheShow/Home?AfficheID=b070ac29-3045-4efa-ba2e-b7d649d49a52&amp;IsInner=0&amp;IsHistory=&amp;ModuleID=22" TargetMode="External"/><Relationship Id="rId2008" Type="http://schemas.openxmlformats.org/officeDocument/2006/relationships/hyperlink" Target="https://ggzy.hzctc.hangzhou.gov.cn/AfficheShow/Home?AfficheID=23a45500-c917-4d99-838b-09db5a44d265&amp;IsInner=0&amp;IsHistory=&amp;ModuleID=22" TargetMode="External"/><Relationship Id="rId2007" Type="http://schemas.openxmlformats.org/officeDocument/2006/relationships/hyperlink" Target="https://ggzy.hzctc.hangzhou.gov.cn/AfficheShow/Home?AfficheID=ead03ef3-8a48-4910-af65-d7c12900a742&amp;IsInner=0&amp;IsHistory=&amp;ModuleID=22" TargetMode="External"/><Relationship Id="rId2006" Type="http://schemas.openxmlformats.org/officeDocument/2006/relationships/hyperlink" Target="https://ggzy.hzctc.hangzhou.gov.cn/AfficheShow/Home?AfficheID=f8d5b451-0ba2-43b2-8471-9dd9f7f874d4&amp;IsInner=0&amp;IsHistory=&amp;ModuleID=22" TargetMode="External"/><Relationship Id="rId2005" Type="http://schemas.openxmlformats.org/officeDocument/2006/relationships/hyperlink" Target="https://ggzy.hzctc.hangzhou.gov.cn/AfficheShow/Home?AfficheID=e2480ba3-cdc1-4192-adb4-111bedefc017&amp;IsInner=0&amp;IsHistory=&amp;ModuleID=22" TargetMode="External"/><Relationship Id="rId2004" Type="http://schemas.openxmlformats.org/officeDocument/2006/relationships/hyperlink" Target="https://ggzy.hzctc.hangzhou.gov.cn/AfficheShow/Home?AfficheID=032a2461-d5e0-48bb-a858-95646108a57c&amp;IsInner=0&amp;IsHistory=&amp;ModuleID=22" TargetMode="External"/><Relationship Id="rId2003" Type="http://schemas.openxmlformats.org/officeDocument/2006/relationships/hyperlink" Target="https://ggzy.hzctc.hangzhou.gov.cn/AfficheShow/Home?AfficheID=25373fd3-1dd7-4b17-af96-db635046cfee&amp;IsInner=0&amp;IsHistory=&amp;ModuleID=22" TargetMode="External"/><Relationship Id="rId2002" Type="http://schemas.openxmlformats.org/officeDocument/2006/relationships/hyperlink" Target="https://ggzy.hzctc.hangzhou.gov.cn/AfficheShow/Home?AfficheID=464b4327-02b6-4283-9ee3-6a2657121e48&amp;IsInner=0&amp;IsHistory=&amp;ModuleID=22" TargetMode="External"/><Relationship Id="rId2001" Type="http://schemas.openxmlformats.org/officeDocument/2006/relationships/hyperlink" Target="https://ggzy.hzctc.hangzhou.gov.cn/AfficheShow/Home?AfficheID=b31a021f-81e2-49fc-8e52-f51a4ea7ac51&amp;IsInner=0&amp;IsHistory=&amp;ModuleID=22" TargetMode="External"/><Relationship Id="rId2000" Type="http://schemas.openxmlformats.org/officeDocument/2006/relationships/hyperlink" Target="https://ggzy.hzctc.hangzhou.gov.cn/AfficheShow/Home?AfficheID=47ed06ab-9770-43ed-bfd2-94776f9b5e17&amp;IsInner=0&amp;IsHistory=&amp;ModuleID=22" TargetMode="External"/><Relationship Id="rId200" Type="http://schemas.openxmlformats.org/officeDocument/2006/relationships/hyperlink" Target="https://ggzy.hzctc.hangzhou.gov.cn/AfficheShow/Home?AfficheID=a5fc15f0-11e7-480a-91ad-9e12a1c3dc26&amp;IsInner=0&amp;IsHistory=&amp;ModuleID=22" TargetMode="External"/><Relationship Id="rId20" Type="http://schemas.openxmlformats.org/officeDocument/2006/relationships/hyperlink" Target="https://ggzy.hzctc.hangzhou.gov.cn/AfficheShow/Home?AfficheID=6ef70d9b-bab2-4db1-934f-9a6cf6bcc900&amp;IsInner=0&amp;IsHistory=&amp;ModuleID=22" TargetMode="External"/><Relationship Id="rId2" Type="http://schemas.openxmlformats.org/officeDocument/2006/relationships/hyperlink" Target="https://ggzy.hzctc.hangzhou.gov.cn/OpenBidRecord/Index?id=096949A2-A535-4F1C-81EB-CFBDA140FED8&amp;tenderID=194AF964-29D7-4AF9-8A0E-79F6029A7317&amp;ModuleID=486" TargetMode="External"/><Relationship Id="rId1999" Type="http://schemas.openxmlformats.org/officeDocument/2006/relationships/hyperlink" Target="https://ggzy.hzctc.hangzhou.gov.cn/AfficheShow/Home?AfficheID=d112f9c2-557b-4e31-9a21-43a511a5cf08&amp;IsInner=0&amp;IsHistory=&amp;ModuleID=22" TargetMode="External"/><Relationship Id="rId1998" Type="http://schemas.openxmlformats.org/officeDocument/2006/relationships/hyperlink" Target="https://ggzy.hzctc.hangzhou.gov.cn/AfficheShow/Home?AfficheID=0cdb70a8-975e-411d-aed6-49130f38d1b2&amp;IsInner=0&amp;IsHistory=&amp;ModuleID=22" TargetMode="External"/><Relationship Id="rId1997" Type="http://schemas.openxmlformats.org/officeDocument/2006/relationships/hyperlink" Target="https://ggzy.hzctc.hangzhou.gov.cn/AfficheShow/Home?AfficheID=9a6fd212-0723-4993-b37b-fa201723d183&amp;IsInner=0&amp;IsHistory=&amp;ModuleID=22" TargetMode="External"/><Relationship Id="rId1996" Type="http://schemas.openxmlformats.org/officeDocument/2006/relationships/hyperlink" Target="https://ggzy.hzctc.hangzhou.gov.cn/AfficheShow/Home?AfficheID=e95887ca-9677-4444-b64f-89fd1c7497e4&amp;IsInner=0&amp;IsHistory=&amp;ModuleID=22" TargetMode="External"/><Relationship Id="rId1995" Type="http://schemas.openxmlformats.org/officeDocument/2006/relationships/hyperlink" Target="https://ggzy.hzctc.hangzhou.gov.cn/AfficheShow/Home?AfficheID=b49b57f9-690c-4c0f-9dc0-32385897efd7&amp;IsInner=0&amp;IsHistory=&amp;ModuleID=22" TargetMode="External"/><Relationship Id="rId1994" Type="http://schemas.openxmlformats.org/officeDocument/2006/relationships/hyperlink" Target="https://ggzy.hzctc.hangzhou.gov.cn/AfficheShow/Home?AfficheID=0d875de8-78f5-4ee1-84c3-f438af4804ce&amp;IsInner=0&amp;IsHistory=&amp;ModuleID=22" TargetMode="External"/><Relationship Id="rId1993" Type="http://schemas.openxmlformats.org/officeDocument/2006/relationships/hyperlink" Target="https://ggzy.hzctc.hangzhou.gov.cn/AfficheShow/Home?AfficheID=fbd2ba9e-5514-4b2d-acd7-c81da515c73a&amp;IsInner=0&amp;IsHistory=&amp;ModuleID=22" TargetMode="External"/><Relationship Id="rId1992" Type="http://schemas.openxmlformats.org/officeDocument/2006/relationships/hyperlink" Target="https://ggzy.hzctc.hangzhou.gov.cn/AfficheShow/Home?AfficheID=c91e8f54-dbc3-4b72-b7c8-57505b59d414&amp;IsInner=0&amp;IsHistory=&amp;ModuleID=22" TargetMode="External"/><Relationship Id="rId1991" Type="http://schemas.openxmlformats.org/officeDocument/2006/relationships/hyperlink" Target="https://ggzy.hzctc.hangzhou.gov.cn/AfficheShow/Home?AfficheID=fd290989-b1d6-4a0a-98c9-ccec9fdaa367&amp;IsInner=0&amp;IsHistory=&amp;ModuleID=22" TargetMode="External"/><Relationship Id="rId1990" Type="http://schemas.openxmlformats.org/officeDocument/2006/relationships/hyperlink" Target="https://ggzy.hzctc.hangzhou.gov.cn/AfficheShow/Home?AfficheID=ecd93271-4b32-461a-91e7-1c93f2dfe22a&amp;IsInner=0&amp;IsHistory=&amp;ModuleID=22" TargetMode="External"/><Relationship Id="rId199" Type="http://schemas.openxmlformats.org/officeDocument/2006/relationships/hyperlink" Target="https://ggzy.hzctc.hangzhou.gov.cn/OpenBidRecord/Index?id=FB75E983-7036-473E-A8BB-23FE9C6463D7&amp;tenderID=DA89CFA8-8762-479F-9F02-EFAFAB9A53C3&amp;ModuleID=486" TargetMode="External"/><Relationship Id="rId1989" Type="http://schemas.openxmlformats.org/officeDocument/2006/relationships/hyperlink" Target="https://ggzy.hzctc.hangzhou.gov.cn/AfficheShow/Home?AfficheID=9fda27d9-ca97-4537-83af-fb617a9e3e6d&amp;IsInner=0&amp;IsHistory=&amp;ModuleID=22" TargetMode="External"/><Relationship Id="rId1988" Type="http://schemas.openxmlformats.org/officeDocument/2006/relationships/hyperlink" Target="https://ggzy.hzctc.hangzhou.gov.cn/AfficheShow/Home?AfficheID=26798e85-eecc-4487-b249-c51d2f05c3c1&amp;IsInner=0&amp;IsHistory=&amp;ModuleID=22" TargetMode="External"/><Relationship Id="rId1987" Type="http://schemas.openxmlformats.org/officeDocument/2006/relationships/hyperlink" Target="https://ggzy.hzctc.hangzhou.gov.cn/AfficheShow/Home?AfficheID=6ee61bfb-abeb-4e4a-9966-e07dbd52398c&amp;IsInner=0&amp;IsHistory=&amp;ModuleID=22" TargetMode="External"/><Relationship Id="rId1986" Type="http://schemas.openxmlformats.org/officeDocument/2006/relationships/hyperlink" Target="https://ggzy.hzctc.hangzhou.gov.cn/AfficheShow/Home?AfficheID=4e8a893a-9fdc-4c38-b2d7-6bb4b78b9869&amp;IsInner=0&amp;IsHistory=&amp;ModuleID=22" TargetMode="External"/><Relationship Id="rId1985" Type="http://schemas.openxmlformats.org/officeDocument/2006/relationships/hyperlink" Target="https://ggzy.hzctc.hangzhou.gov.cn/AfficheShow/Home?AfficheID=f4641c35-348e-4d27-b76a-6a8edcf309e5&amp;IsInner=0&amp;IsHistory=&amp;ModuleID=22" TargetMode="External"/><Relationship Id="rId1984" Type="http://schemas.openxmlformats.org/officeDocument/2006/relationships/hyperlink" Target="https://ggzy.hzctc.hangzhou.gov.cn/AfficheShow/Home?AfficheID=f76ef036-c1ab-4871-8809-091ba3fc2ca1&amp;IsInner=0&amp;IsHistory=&amp;ModuleID=22" TargetMode="External"/><Relationship Id="rId1983" Type="http://schemas.openxmlformats.org/officeDocument/2006/relationships/hyperlink" Target="https://ggzy.hzctc.hangzhou.gov.cn/AfficheShow/Home?AfficheID=8608cb67-7a95-4bc5-8303-0d94197e3a21&amp;IsInner=0&amp;IsHistory=&amp;ModuleID=22" TargetMode="External"/><Relationship Id="rId1982" Type="http://schemas.openxmlformats.org/officeDocument/2006/relationships/hyperlink" Target="https://ggzy.hzctc.hangzhou.gov.cn/AfficheShow/Home?AfficheID=c00279d1-aa56-489c-b0b9-ebe75e0c8a1c&amp;IsInner=0&amp;IsHistory=&amp;ModuleID=22" TargetMode="External"/><Relationship Id="rId1981" Type="http://schemas.openxmlformats.org/officeDocument/2006/relationships/hyperlink" Target="https://ggzy.hzctc.hangzhou.gov.cn/AfficheShow/Home?AfficheID=aa91ad98-87d9-40ad-a1e2-46fa6c01b633&amp;IsInner=0&amp;IsHistory=&amp;ModuleID=22" TargetMode="External"/><Relationship Id="rId1980" Type="http://schemas.openxmlformats.org/officeDocument/2006/relationships/hyperlink" Target="https://ggzy.hzctc.hangzhou.gov.cn/AfficheShow/Home?AfficheID=3c7f0196-6376-40e3-9388-5480135ffc65&amp;IsInner=0&amp;IsHistory=&amp;ModuleID=22" TargetMode="External"/><Relationship Id="rId198" Type="http://schemas.openxmlformats.org/officeDocument/2006/relationships/hyperlink" Target="https://ggzy.hzctc.hangzhou.gov.cn/AfficheShow/Home?AfficheID=8b8e0c28-7fed-4080-9817-62983a6abdf8&amp;IsInner=0&amp;IsHistory=&amp;ModuleID=22" TargetMode="External"/><Relationship Id="rId1979" Type="http://schemas.openxmlformats.org/officeDocument/2006/relationships/hyperlink" Target="https://ggzy.hzctc.hangzhou.gov.cn/AfficheShow/Home?AfficheID=f284f7d4-f56b-4dec-8bb6-96bcf5acb611&amp;IsInner=0&amp;IsHistory=&amp;ModuleID=22" TargetMode="External"/><Relationship Id="rId1978" Type="http://schemas.openxmlformats.org/officeDocument/2006/relationships/hyperlink" Target="https://ggzy.hzctc.hangzhou.gov.cn/AfficheShow/Home?AfficheID=665eb2b9-fa06-4365-a933-a17860e9f632&amp;IsInner=0&amp;IsHistory=&amp;ModuleID=22" TargetMode="External"/><Relationship Id="rId1977" Type="http://schemas.openxmlformats.org/officeDocument/2006/relationships/hyperlink" Target="https://ggzy.hzctc.hangzhou.gov.cn/AfficheShow/Home?AfficheID=4066a61e-94b5-41cc-98e0-99c11c32ed69&amp;IsInner=0&amp;IsHistory=&amp;ModuleID=22" TargetMode="External"/><Relationship Id="rId1976" Type="http://schemas.openxmlformats.org/officeDocument/2006/relationships/hyperlink" Target="https://ggzy.hzctc.hangzhou.gov.cn/AfficheShow/Home?AfficheID=4e09249d-3b55-4e26-bae2-b96a1d0c137e&amp;IsInner=0&amp;IsHistory=&amp;ModuleID=22" TargetMode="External"/><Relationship Id="rId1975" Type="http://schemas.openxmlformats.org/officeDocument/2006/relationships/hyperlink" Target="https://ggzy.hzctc.hangzhou.gov.cn/AfficheShow/Home?AfficheID=cf4adfb3-8893-4db1-a7f2-ed474aebb94c&amp;IsInner=0&amp;IsHistory=&amp;ModuleID=22" TargetMode="External"/><Relationship Id="rId1974" Type="http://schemas.openxmlformats.org/officeDocument/2006/relationships/hyperlink" Target="https://ggzy.hzctc.hangzhou.gov.cn/AfficheShow/Home?AfficheID=d0bb8339-ece5-4e02-b12e-af7a913f1afa&amp;IsInner=0&amp;IsHistory=&amp;ModuleID=22" TargetMode="External"/><Relationship Id="rId1973" Type="http://schemas.openxmlformats.org/officeDocument/2006/relationships/hyperlink" Target="https://ggzy.hzctc.hangzhou.gov.cn/AfficheShow/Home?AfficheID=c3763728-4e93-4ce8-a730-c3be1ec2bbba&amp;IsInner=0&amp;IsHistory=&amp;ModuleID=22" TargetMode="External"/><Relationship Id="rId1972" Type="http://schemas.openxmlformats.org/officeDocument/2006/relationships/hyperlink" Target="https://ggzy.hzctc.hangzhou.gov.cn/AfficheShow/Home?AfficheID=af422435-c43c-4b2b-9ed7-58b8e8870741&amp;IsInner=0&amp;IsHistory=&amp;ModuleID=22" TargetMode="External"/><Relationship Id="rId1971" Type="http://schemas.openxmlformats.org/officeDocument/2006/relationships/hyperlink" Target="https://ggzy.hzctc.hangzhou.gov.cn/AfficheShow/Home?AfficheID=0293c4fa-ec04-4e39-b9fd-44026c64d1ef&amp;IsInner=0&amp;IsHistory=&amp;ModuleID=22" TargetMode="External"/><Relationship Id="rId1970" Type="http://schemas.openxmlformats.org/officeDocument/2006/relationships/hyperlink" Target="https://ggzy.hzctc.hangzhou.gov.cn/AfficheShow/Home?AfficheID=6f7f8d85-25a3-4f5e-84c4-6c79b8b5dac5&amp;IsInner=0&amp;IsHistory=&amp;ModuleID=22" TargetMode="External"/><Relationship Id="rId197" Type="http://schemas.openxmlformats.org/officeDocument/2006/relationships/hyperlink" Target="https://ggzy.hzctc.hangzhou.gov.cn/OpenBidRecord/Index?id=56D5C46B-8785-461B-89BF-C8ADEA9A3EDB&amp;tenderID=778ae549-250e-47a2-a31d-2d3e711432e2&amp;ModuleID=486" TargetMode="External"/><Relationship Id="rId1969" Type="http://schemas.openxmlformats.org/officeDocument/2006/relationships/hyperlink" Target="https://ggzy.hzctc.hangzhou.gov.cn/AfficheShow/Home?AfficheID=25d51cb0-7020-46ec-91ed-dbc2529fe67e&amp;IsInner=0&amp;IsHistory=&amp;ModuleID=22" TargetMode="External"/><Relationship Id="rId1968" Type="http://schemas.openxmlformats.org/officeDocument/2006/relationships/hyperlink" Target="https://ggzy.hzctc.hangzhou.gov.cn/AfficheShow/Home?AfficheID=aa8a584d-73fe-4d64-b4b6-f336df08a772&amp;IsInner=0&amp;IsHistory=&amp;ModuleID=22" TargetMode="External"/><Relationship Id="rId1967" Type="http://schemas.openxmlformats.org/officeDocument/2006/relationships/hyperlink" Target="https://ggzy.hzctc.hangzhou.gov.cn/AfficheShow/Home?AfficheID=53d31d70-749a-45fe-85c4-39667e1a0e18&amp;IsInner=0&amp;IsHistory=&amp;ModuleID=22" TargetMode="External"/><Relationship Id="rId1966" Type="http://schemas.openxmlformats.org/officeDocument/2006/relationships/hyperlink" Target="https://ggzy.hzctc.hangzhou.gov.cn/AfficheShow/Home?AfficheID=4cfc9a8b-5615-4c7e-9f75-8c32f0fdd6ab&amp;IsInner=0&amp;IsHistory=&amp;ModuleID=22" TargetMode="External"/><Relationship Id="rId1965" Type="http://schemas.openxmlformats.org/officeDocument/2006/relationships/hyperlink" Target="https://ggzy.hzctc.hangzhou.gov.cn/AfficheShow/Home?AfficheID=5ae8394a-05d0-4eda-9a03-22f42d10abd8&amp;IsInner=0&amp;IsHistory=&amp;ModuleID=22" TargetMode="External"/><Relationship Id="rId1964" Type="http://schemas.openxmlformats.org/officeDocument/2006/relationships/hyperlink" Target="https://ggzy.hzctc.hangzhou.gov.cn/AfficheShow/Home?AfficheID=b68c9e24-d1f4-4274-9ac6-c67cf5676234&amp;IsInner=0&amp;IsHistory=&amp;ModuleID=22" TargetMode="External"/><Relationship Id="rId1963" Type="http://schemas.openxmlformats.org/officeDocument/2006/relationships/hyperlink" Target="https://ggzy.hzctc.hangzhou.gov.cn/AfficheShow/Home?AfficheID=6875ce5b-cb73-4587-8375-2240c440aaf2&amp;IsInner=0&amp;IsHistory=&amp;ModuleID=22" TargetMode="External"/><Relationship Id="rId1962" Type="http://schemas.openxmlformats.org/officeDocument/2006/relationships/hyperlink" Target="https://ggzy.hzctc.hangzhou.gov.cn/AfficheShow/Home?AfficheID=c87b2a02-6e3d-4f32-962d-a6559e3466c4&amp;IsInner=0&amp;IsHistory=&amp;ModuleID=22" TargetMode="External"/><Relationship Id="rId1961" Type="http://schemas.openxmlformats.org/officeDocument/2006/relationships/hyperlink" Target="https://ggzy.hzctc.hangzhou.gov.cn/AfficheShow/Home?AfficheID=cefd43e6-c086-4879-b861-697ba0243b9a&amp;IsInner=0&amp;IsHistory=&amp;ModuleID=22" TargetMode="External"/><Relationship Id="rId1960" Type="http://schemas.openxmlformats.org/officeDocument/2006/relationships/hyperlink" Target="https://ggzy.hzctc.hangzhou.gov.cn/AfficheShow/Home?AfficheID=882edf54-ac1b-4ee5-b22c-c3a275425185&amp;IsInner=0&amp;IsHistory=&amp;ModuleID=22" TargetMode="External"/><Relationship Id="rId196" Type="http://schemas.openxmlformats.org/officeDocument/2006/relationships/hyperlink" Target="https://ggzy.hzctc.hangzhou.gov.cn/AfficheShow/Home?AfficheID=bcf0f00f-aa71-4dc7-b488-97725303f56d&amp;IsInner=0&amp;IsHistory=&amp;ModuleID=22" TargetMode="External"/><Relationship Id="rId1959" Type="http://schemas.openxmlformats.org/officeDocument/2006/relationships/hyperlink" Target="https://ggzy.hzctc.hangzhou.gov.cn/AfficheShow/Home?AfficheID=f1adbd7b-7434-45a7-bb71-1301316ec7c5&amp;IsInner=0&amp;IsHistory=&amp;ModuleID=22" TargetMode="External"/><Relationship Id="rId1958" Type="http://schemas.openxmlformats.org/officeDocument/2006/relationships/hyperlink" Target="https://ggzy.hzctc.hangzhou.gov.cn/AfficheShow/Home?AfficheID=a77a8c86-7824-4069-8a63-623b2790890f&amp;IsInner=0&amp;IsHistory=&amp;ModuleID=22" TargetMode="External"/><Relationship Id="rId1957" Type="http://schemas.openxmlformats.org/officeDocument/2006/relationships/hyperlink" Target="https://ggzy.hzctc.hangzhou.gov.cn/AfficheShow/Home?AfficheID=66fde141-9905-44eb-95ab-223e917a7f0f&amp;IsInner=0&amp;IsHistory=&amp;ModuleID=22" TargetMode="External"/><Relationship Id="rId1956" Type="http://schemas.openxmlformats.org/officeDocument/2006/relationships/hyperlink" Target="https://ggzy.hzctc.hangzhou.gov.cn/AfficheShow/Home?AfficheID=bfc0c401-9dd3-4b37-95d1-5b5c03599f43&amp;IsInner=0&amp;IsHistory=&amp;ModuleID=22" TargetMode="External"/><Relationship Id="rId1955" Type="http://schemas.openxmlformats.org/officeDocument/2006/relationships/hyperlink" Target="https://ggzy.hzctc.hangzhou.gov.cn/AfficheShow/Home?AfficheID=05dd63f2-4dea-4efe-b452-0cb5cbbdb129&amp;IsInner=0&amp;IsHistory=&amp;ModuleID=22" TargetMode="External"/><Relationship Id="rId1954" Type="http://schemas.openxmlformats.org/officeDocument/2006/relationships/hyperlink" Target="https://ggzy.hzctc.hangzhou.gov.cn/AfficheShow/Home?AfficheID=57ce032a-f9e5-4ca9-b3fc-b204cdb14c9b&amp;IsInner=0&amp;IsHistory=&amp;ModuleID=22" TargetMode="External"/><Relationship Id="rId1953" Type="http://schemas.openxmlformats.org/officeDocument/2006/relationships/hyperlink" Target="https://ggzy.hzctc.hangzhou.gov.cn/AfficheShow/Home?AfficheID=50d27d94-f052-4faf-b15d-3054ee100564&amp;IsInner=0&amp;IsHistory=&amp;ModuleID=22" TargetMode="External"/><Relationship Id="rId1952" Type="http://schemas.openxmlformats.org/officeDocument/2006/relationships/hyperlink" Target="https://ggzy.hzctc.hangzhou.gov.cn/AfficheShow/Home?AfficheID=d1959b24-5dbc-4cba-a915-5afe1f0e5228&amp;IsInner=0&amp;IsHistory=&amp;ModuleID=22" TargetMode="External"/><Relationship Id="rId1951" Type="http://schemas.openxmlformats.org/officeDocument/2006/relationships/hyperlink" Target="https://ggzy.hzctc.hangzhou.gov.cn/AfficheShow/Home?AfficheID=9dc0bcde-9724-421f-ad3c-c10a17eb380c&amp;IsInner=0&amp;IsHistory=&amp;ModuleID=22" TargetMode="External"/><Relationship Id="rId1950" Type="http://schemas.openxmlformats.org/officeDocument/2006/relationships/hyperlink" Target="https://ggzy.hzctc.hangzhou.gov.cn/AfficheShow/Home?AfficheID=7809a07c-3a1f-4bb6-adcd-fb24228e170f&amp;IsInner=0&amp;IsHistory=&amp;ModuleID=22" TargetMode="External"/><Relationship Id="rId195" Type="http://schemas.openxmlformats.org/officeDocument/2006/relationships/hyperlink" Target="https://ggzy.hzctc.hangzhou.gov.cn/OpenBidRecord/Index?id=C2850D41-E8A8-4B7D-AE1A-B38F00D22F07&amp;tenderID=16BD7B9B-1622-4F5A-80DF-3C4854C3A92D&amp;ModuleID=486" TargetMode="External"/><Relationship Id="rId1949" Type="http://schemas.openxmlformats.org/officeDocument/2006/relationships/hyperlink" Target="https://ggzy.hzctc.hangzhou.gov.cn/AfficheShow/Home?AfficheID=b6234ea8-f536-45a2-8ded-7666bc63170b&amp;IsInner=0&amp;IsHistory=&amp;ModuleID=22" TargetMode="External"/><Relationship Id="rId1948" Type="http://schemas.openxmlformats.org/officeDocument/2006/relationships/hyperlink" Target="https://ggzy.hzctc.hangzhou.gov.cn/AfficheShow/Home?AfficheID=f15e3a2f-3d9a-4261-ab56-24685c131bc5&amp;IsInner=0&amp;IsHistory=&amp;ModuleID=22" TargetMode="External"/><Relationship Id="rId1947" Type="http://schemas.openxmlformats.org/officeDocument/2006/relationships/hyperlink" Target="https://ggzy.hzctc.hangzhou.gov.cn/AfficheShow/Home?AfficheID=23df030d-49d5-4484-89a4-17333cb3247e&amp;IsInner=0&amp;IsHistory=&amp;ModuleID=22" TargetMode="External"/><Relationship Id="rId1946" Type="http://schemas.openxmlformats.org/officeDocument/2006/relationships/hyperlink" Target="https://ggzy.hzctc.hangzhou.gov.cn/AfficheShow/Home?AfficheID=5265f69c-cc41-4c3e-a19c-5a00a427265e&amp;IsInner=0&amp;IsHistory=&amp;ModuleID=22" TargetMode="External"/><Relationship Id="rId1945" Type="http://schemas.openxmlformats.org/officeDocument/2006/relationships/hyperlink" Target="https://ggzy.hzctc.hangzhou.gov.cn/AfficheShow/Home?AfficheID=241ce629-104e-4ca6-9801-f40c6e5ef517&amp;IsInner=0&amp;IsHistory=&amp;ModuleID=22" TargetMode="External"/><Relationship Id="rId1944" Type="http://schemas.openxmlformats.org/officeDocument/2006/relationships/hyperlink" Target="https://ggzy.hzctc.hangzhou.gov.cn/AfficheShow/Home?AfficheID=b65a69db-ed51-4b5f-a5bc-cd44daf93b39&amp;IsInner=0&amp;IsHistory=&amp;ModuleID=22" TargetMode="External"/><Relationship Id="rId1943" Type="http://schemas.openxmlformats.org/officeDocument/2006/relationships/hyperlink" Target="https://ggzy.hzctc.hangzhou.gov.cn/AfficheShow/Home?AfficheID=a328e1a7-76d3-4ba7-b83e-e64eafce2931&amp;IsInner=0&amp;IsHistory=&amp;ModuleID=22" TargetMode="External"/><Relationship Id="rId1942" Type="http://schemas.openxmlformats.org/officeDocument/2006/relationships/hyperlink" Target="https://ggzy.hzctc.hangzhou.gov.cn/AfficheShow/Home?AfficheID=32527107-eecf-4dd3-8150-ddc9e8f360a3&amp;IsInner=0&amp;IsHistory=&amp;ModuleID=22" TargetMode="External"/><Relationship Id="rId1941" Type="http://schemas.openxmlformats.org/officeDocument/2006/relationships/hyperlink" Target="https://ggzy.hzctc.hangzhou.gov.cn/AfficheShow/Home?AfficheID=75a0d60b-d3e6-4b8c-9817-54d9442eaef0&amp;IsInner=0&amp;IsHistory=&amp;ModuleID=22" TargetMode="External"/><Relationship Id="rId1940" Type="http://schemas.openxmlformats.org/officeDocument/2006/relationships/hyperlink" Target="https://ggzy.hzctc.hangzhou.gov.cn/AfficheShow/Home?AfficheID=5da11742-2d1e-442f-93d7-9bcc1869ec42&amp;IsInner=0&amp;IsHistory=&amp;ModuleID=22" TargetMode="External"/><Relationship Id="rId194" Type="http://schemas.openxmlformats.org/officeDocument/2006/relationships/hyperlink" Target="https://ggzy.hzctc.hangzhou.gov.cn/AfficheShow/Home?AfficheID=155b5cad-a4ef-4abb-91bf-c0c7fbf98497&amp;IsInner=0&amp;IsHistory=&amp;ModuleID=22" TargetMode="External"/><Relationship Id="rId1939" Type="http://schemas.openxmlformats.org/officeDocument/2006/relationships/hyperlink" Target="https://ggzy.hzctc.hangzhou.gov.cn/AfficheShow/Home?AfficheID=4b3b0241-ea6e-41a5-a7e7-3c9fc517d39c&amp;IsInner=0&amp;IsHistory=&amp;ModuleID=22" TargetMode="External"/><Relationship Id="rId1938" Type="http://schemas.openxmlformats.org/officeDocument/2006/relationships/hyperlink" Target="https://ggzy.hzctc.hangzhou.gov.cn/AfficheShow/Home?AfficheID=5a4b8d83-5067-4230-85b5-60c00b5b8031&amp;IsInner=0&amp;IsHistory=&amp;ModuleID=22" TargetMode="External"/><Relationship Id="rId1937" Type="http://schemas.openxmlformats.org/officeDocument/2006/relationships/hyperlink" Target="https://ggzy.hzctc.hangzhou.gov.cn/AfficheShow/Home?AfficheID=563f262e-5fb0-4111-97b0-206ddd9023ce&amp;IsInner=0&amp;IsHistory=&amp;ModuleID=22" TargetMode="External"/><Relationship Id="rId1936" Type="http://schemas.openxmlformats.org/officeDocument/2006/relationships/hyperlink" Target="https://ggzy.hzctc.hangzhou.gov.cn/AfficheShow/Home?AfficheID=4e4ec2f1-1b6f-4bb7-a7ab-c97806a64f15&amp;IsInner=0&amp;IsHistory=&amp;ModuleID=22" TargetMode="External"/><Relationship Id="rId1935" Type="http://schemas.openxmlformats.org/officeDocument/2006/relationships/hyperlink" Target="https://ggzy.hzctc.hangzhou.gov.cn/AfficheShow/Home?AfficheID=e248a529-a85a-4133-9959-385ed16a7717&amp;IsInner=0&amp;IsHistory=&amp;ModuleID=22" TargetMode="External"/><Relationship Id="rId1934" Type="http://schemas.openxmlformats.org/officeDocument/2006/relationships/hyperlink" Target="https://ggzy.hzctc.hangzhou.gov.cn/AfficheShow/Home?AfficheID=170396cc-7d57-4c02-af31-354ecb41cfb3&amp;IsInner=0&amp;IsHistory=&amp;ModuleID=22" TargetMode="External"/><Relationship Id="rId1933" Type="http://schemas.openxmlformats.org/officeDocument/2006/relationships/hyperlink" Target="https://ggzy.hzctc.hangzhou.gov.cn/AfficheShow/Home?AfficheID=9b72aecc-ac81-4ee3-9a50-524ff4b76f5b&amp;IsInner=0&amp;IsHistory=&amp;ModuleID=22" TargetMode="External"/><Relationship Id="rId1932" Type="http://schemas.openxmlformats.org/officeDocument/2006/relationships/hyperlink" Target="https://ggzy.hzctc.hangzhou.gov.cn/AfficheShow/Home?AfficheID=f42172fb-f10c-4172-a797-40e5e39de952&amp;IsInner=0&amp;IsHistory=&amp;ModuleID=22" TargetMode="External"/><Relationship Id="rId1931" Type="http://schemas.openxmlformats.org/officeDocument/2006/relationships/hyperlink" Target="https://ggzy.hzctc.hangzhou.gov.cn/AfficheShow/Home?AfficheID=07b18d90-4852-454f-ae2d-82792bad246e&amp;IsInner=0&amp;IsHistory=&amp;ModuleID=22" TargetMode="External"/><Relationship Id="rId1930" Type="http://schemas.openxmlformats.org/officeDocument/2006/relationships/hyperlink" Target="https://ggzy.hzctc.hangzhou.gov.cn/AfficheShow/Home?AfficheID=efbccd3e-90a0-4786-90bc-1c4caa5eb21d&amp;IsInner=0&amp;IsHistory=&amp;ModuleID=22" TargetMode="External"/><Relationship Id="rId193" Type="http://schemas.openxmlformats.org/officeDocument/2006/relationships/hyperlink" Target="https://ggzy.hzctc.hangzhou.gov.cn/OpenBidRecord/Index?id=773E1ED8-A92D-4D27-B01B-4D4647F78E47&amp;tenderID=ED43353C-71CD-4B9A-B50B-5FE0A1709FA9&amp;ModuleID=486" TargetMode="External"/><Relationship Id="rId1929" Type="http://schemas.openxmlformats.org/officeDocument/2006/relationships/hyperlink" Target="https://ggzy.hzctc.hangzhou.gov.cn/AfficheShow/Home?AfficheID=9209993c-8f25-4983-86f4-8f160a6242fd&amp;IsInner=0&amp;IsHistory=&amp;ModuleID=22" TargetMode="External"/><Relationship Id="rId1928" Type="http://schemas.openxmlformats.org/officeDocument/2006/relationships/hyperlink" Target="https://ggzy.hzctc.hangzhou.gov.cn/AfficheShow/Home?AfficheID=1b382044-3fd5-4ec1-a5f1-03e1630a5cb4&amp;IsInner=0&amp;IsHistory=&amp;ModuleID=22" TargetMode="External"/><Relationship Id="rId1927" Type="http://schemas.openxmlformats.org/officeDocument/2006/relationships/hyperlink" Target="https://ggzy.hzctc.hangzhou.gov.cn/AfficheShow/Home?AfficheID=401255c1-c154-472a-a194-4187351ad683&amp;IsInner=0&amp;IsHistory=&amp;ModuleID=22" TargetMode="External"/><Relationship Id="rId1926" Type="http://schemas.openxmlformats.org/officeDocument/2006/relationships/hyperlink" Target="https://ggzy.hzctc.hangzhou.gov.cn/AfficheShow/Home?AfficheID=6a589554-fc83-4623-8ce6-305a09e2f6bf&amp;IsInner=0&amp;IsHistory=&amp;ModuleID=22" TargetMode="External"/><Relationship Id="rId1925" Type="http://schemas.openxmlformats.org/officeDocument/2006/relationships/hyperlink" Target="https://ggzy.hzctc.hangzhou.gov.cn/AfficheShow/Home?AfficheID=007547d6-cc30-442c-ae32-1cc93c01bbe5&amp;IsInner=0&amp;IsHistory=&amp;ModuleID=22" TargetMode="External"/><Relationship Id="rId1924" Type="http://schemas.openxmlformats.org/officeDocument/2006/relationships/hyperlink" Target="https://ggzy.hzctc.hangzhou.gov.cn/AfficheShow/Home?AfficheID=c3b26600-63be-4776-8fee-9dbd3511adf5&amp;IsInner=0&amp;IsHistory=&amp;ModuleID=22" TargetMode="External"/><Relationship Id="rId1923" Type="http://schemas.openxmlformats.org/officeDocument/2006/relationships/hyperlink" Target="https://ggzy.hzctc.hangzhou.gov.cn/AfficheShow/Home?AfficheID=15f8f28e-979d-4bc1-94ec-55a5ae50f3d1&amp;IsInner=0&amp;IsHistory=&amp;ModuleID=22" TargetMode="External"/><Relationship Id="rId1922" Type="http://schemas.openxmlformats.org/officeDocument/2006/relationships/hyperlink" Target="https://ggzy.hzctc.hangzhou.gov.cn/AfficheShow/Home?AfficheID=26008772-271a-49cc-9095-0636ea13b873&amp;IsInner=0&amp;IsHistory=&amp;ModuleID=22" TargetMode="External"/><Relationship Id="rId1921" Type="http://schemas.openxmlformats.org/officeDocument/2006/relationships/hyperlink" Target="https://ggzy.hzctc.hangzhou.gov.cn/AfficheShow/Home?AfficheID=a82b2612-f9a7-4db6-b23a-04409720cfc6&amp;IsInner=0&amp;IsHistory=&amp;ModuleID=22" TargetMode="External"/><Relationship Id="rId1920" Type="http://schemas.openxmlformats.org/officeDocument/2006/relationships/hyperlink" Target="https://ggzy.hzctc.hangzhou.gov.cn/AfficheShow/Home?AfficheID=5b52c7ee-6492-4b68-8ee1-53bb94fddf44&amp;IsInner=0&amp;IsHistory=&amp;ModuleID=22" TargetMode="External"/><Relationship Id="rId192" Type="http://schemas.openxmlformats.org/officeDocument/2006/relationships/hyperlink" Target="https://ggzy.hzctc.hangzhou.gov.cn/AfficheShow/Home?AfficheID=39b1e0ef-40f7-4b2d-8746-d49fc6f93a7f&amp;IsInner=0&amp;IsHistory=&amp;ModuleID=22" TargetMode="External"/><Relationship Id="rId1919" Type="http://schemas.openxmlformats.org/officeDocument/2006/relationships/hyperlink" Target="https://ggzy.hzctc.hangzhou.gov.cn/AfficheShow/Home?AfficheID=9c4dcbf3-96c8-444e-b5d3-08cbdffd72b5&amp;IsInner=0&amp;IsHistory=&amp;ModuleID=22" TargetMode="External"/><Relationship Id="rId1918" Type="http://schemas.openxmlformats.org/officeDocument/2006/relationships/hyperlink" Target="https://ggzy.hzctc.hangzhou.gov.cn/AfficheShow/Home?AfficheID=df644adb-a43b-4ba6-988a-f8594e894cae&amp;IsInner=0&amp;IsHistory=&amp;ModuleID=22" TargetMode="External"/><Relationship Id="rId1917" Type="http://schemas.openxmlformats.org/officeDocument/2006/relationships/hyperlink" Target="https://ggzy.hzctc.hangzhou.gov.cn/AfficheShow/Home?AfficheID=c488bee2-c2ed-4d9f-a00e-600ce9a460a4&amp;IsInner=0&amp;IsHistory=&amp;ModuleID=22" TargetMode="External"/><Relationship Id="rId1916" Type="http://schemas.openxmlformats.org/officeDocument/2006/relationships/hyperlink" Target="https://ggzy.hzctc.hangzhou.gov.cn/AfficheShow/Home?AfficheID=381842ff-a413-4bad-bf66-eee0b3f3270d&amp;IsInner=0&amp;IsHistory=&amp;ModuleID=22" TargetMode="External"/><Relationship Id="rId1915" Type="http://schemas.openxmlformats.org/officeDocument/2006/relationships/hyperlink" Target="https://ggzy.hzctc.hangzhou.gov.cn/AfficheShow/Home?AfficheID=af89b44f-5d4b-4b85-bb83-91d024df162c&amp;IsInner=0&amp;IsHistory=&amp;ModuleID=22" TargetMode="External"/><Relationship Id="rId1914" Type="http://schemas.openxmlformats.org/officeDocument/2006/relationships/hyperlink" Target="https://ggzy.hzctc.hangzhou.gov.cn/AfficheShow/Home?AfficheID=f7ea195c-33fc-45ae-bab8-491a2aba9261&amp;IsInner=0&amp;IsHistory=&amp;ModuleID=22" TargetMode="External"/><Relationship Id="rId1913" Type="http://schemas.openxmlformats.org/officeDocument/2006/relationships/hyperlink" Target="https://ggzy.hzctc.hangzhou.gov.cn/AfficheShow/Home?AfficheID=cfc3b70e-c88f-4019-9235-22a099c1edfd&amp;IsInner=0&amp;IsHistory=&amp;ModuleID=22" TargetMode="External"/><Relationship Id="rId1912" Type="http://schemas.openxmlformats.org/officeDocument/2006/relationships/hyperlink" Target="https://ggzy.hzctc.hangzhou.gov.cn/AfficheShow/Home?AfficheID=d76fe2ac-f32b-441a-b0e2-b33a9f55563a&amp;IsInner=0&amp;IsHistory=&amp;ModuleID=22" TargetMode="External"/><Relationship Id="rId1911" Type="http://schemas.openxmlformats.org/officeDocument/2006/relationships/hyperlink" Target="https://ggzy.hzctc.hangzhou.gov.cn/AfficheShow/Home?AfficheID=3a7dc797-2eb1-4c35-a284-c76ece9a360a&amp;IsInner=0&amp;IsHistory=&amp;ModuleID=22" TargetMode="External"/><Relationship Id="rId1910" Type="http://schemas.openxmlformats.org/officeDocument/2006/relationships/hyperlink" Target="https://ggzy.hzctc.hangzhou.gov.cn/AfficheShow/Home?AfficheID=edc80212-6f56-4c7d-8d25-a7cbdcea1639&amp;IsInner=0&amp;IsHistory=&amp;ModuleID=22" TargetMode="External"/><Relationship Id="rId191" Type="http://schemas.openxmlformats.org/officeDocument/2006/relationships/hyperlink" Target="https://ggzy.hzctc.hangzhou.gov.cn/OpenBidRecord/Index?id=AD3AE4B6-0F49-4E35-A834-14F2F226B857&amp;tenderID=59D4CE41-F1E1-4D93-8CA3-DCC39F7A0636&amp;ModuleID=486" TargetMode="External"/><Relationship Id="rId1909" Type="http://schemas.openxmlformats.org/officeDocument/2006/relationships/hyperlink" Target="https://ggzy.hzctc.hangzhou.gov.cn/AfficheShow/Home?AfficheID=0a5a8ece-aa0c-4b14-b6e0-cf17effee85a&amp;IsInner=0&amp;IsHistory=&amp;ModuleID=22" TargetMode="External"/><Relationship Id="rId1908" Type="http://schemas.openxmlformats.org/officeDocument/2006/relationships/hyperlink" Target="https://ggzy.hzctc.hangzhou.gov.cn/AfficheShow/Home?AfficheID=c36cb316-4279-4622-bdc9-4eb79e97047a&amp;IsInner=0&amp;IsHistory=&amp;ModuleID=22" TargetMode="External"/><Relationship Id="rId1907" Type="http://schemas.openxmlformats.org/officeDocument/2006/relationships/hyperlink" Target="https://ggzy.hzctc.hangzhou.gov.cn/AfficheShow/Home?AfficheID=0e2260a0-e00d-4336-a7e9-06e507740460&amp;IsInner=0&amp;IsHistory=&amp;ModuleID=22" TargetMode="External"/><Relationship Id="rId1906" Type="http://schemas.openxmlformats.org/officeDocument/2006/relationships/hyperlink" Target="https://ggzy.hzctc.hangzhou.gov.cn/AfficheShow/Home?AfficheID=68c1292d-e074-4c4a-a7b1-577ac491f6fd&amp;IsInner=0&amp;IsHistory=&amp;ModuleID=22" TargetMode="External"/><Relationship Id="rId1905" Type="http://schemas.openxmlformats.org/officeDocument/2006/relationships/hyperlink" Target="https://ggzy.hzctc.hangzhou.gov.cn/AfficheShow/Home?AfficheID=6aede300-57d0-418d-becb-baa3c34a2227&amp;IsInner=0&amp;IsHistory=&amp;ModuleID=22" TargetMode="External"/><Relationship Id="rId1904" Type="http://schemas.openxmlformats.org/officeDocument/2006/relationships/hyperlink" Target="https://ggzy.hzctc.hangzhou.gov.cn/AfficheShow/Home?AfficheID=eb6af6e5-abb1-4bbd-998e-d63aeb795651&amp;IsInner=0&amp;IsHistory=&amp;ModuleID=22" TargetMode="External"/><Relationship Id="rId1903" Type="http://schemas.openxmlformats.org/officeDocument/2006/relationships/hyperlink" Target="https://ggzy.hzctc.hangzhou.gov.cn/AfficheShow/Home?AfficheID=6bdb7ee2-7ac5-430f-bb10-566eaee35dd4&amp;IsInner=0&amp;IsHistory=&amp;ModuleID=22" TargetMode="External"/><Relationship Id="rId1902" Type="http://schemas.openxmlformats.org/officeDocument/2006/relationships/hyperlink" Target="https://ggzy.hzctc.hangzhou.gov.cn/AfficheShow/Home?AfficheID=c9163d04-fd1a-4d64-a65b-85b4c79e95ec&amp;IsInner=0&amp;IsHistory=&amp;ModuleID=22" TargetMode="External"/><Relationship Id="rId1901" Type="http://schemas.openxmlformats.org/officeDocument/2006/relationships/hyperlink" Target="https://ggzy.hzctc.hangzhou.gov.cn/AfficheShow/Home?AfficheID=814edfaf-ed68-459f-be1f-a21e749e8364&amp;IsInner=0&amp;IsHistory=&amp;ModuleID=22" TargetMode="External"/><Relationship Id="rId1900" Type="http://schemas.openxmlformats.org/officeDocument/2006/relationships/hyperlink" Target="https://ggzy.hzctc.hangzhou.gov.cn/AfficheShow/Home?AfficheID=5853f4d3-79be-42f4-a9fe-1904cee772ec&amp;IsInner=0&amp;IsHistory=&amp;ModuleID=22" TargetMode="External"/><Relationship Id="rId190" Type="http://schemas.openxmlformats.org/officeDocument/2006/relationships/hyperlink" Target="https://ggzy.hzctc.hangzhou.gov.cn/AfficheShow/Home?AfficheID=8b13a839-25ec-401b-918e-5b285d2e13ee&amp;IsInner=0&amp;IsHistory=&amp;ModuleID=22" TargetMode="External"/><Relationship Id="rId19" Type="http://schemas.openxmlformats.org/officeDocument/2006/relationships/hyperlink" Target="https://ggzy.hzctc.hangzhou.gov.cn/OpenBidRecord/Index?id=ABD53CAF-E8F2-4C7D-A7AD-F199110EA520&amp;tenderID=F9348DDA-0D68-439D-9F07-9F59855BA5BA&amp;ModuleID=486" TargetMode="External"/><Relationship Id="rId1899" Type="http://schemas.openxmlformats.org/officeDocument/2006/relationships/hyperlink" Target="https://ggzy.hzctc.hangzhou.gov.cn/AfficheShow/Home?AfficheID=beb9919c-6631-409d-8f54-2d810d3037cd&amp;IsInner=0&amp;IsHistory=&amp;ModuleID=22" TargetMode="External"/><Relationship Id="rId1898" Type="http://schemas.openxmlformats.org/officeDocument/2006/relationships/hyperlink" Target="https://ggzy.hzctc.hangzhou.gov.cn/AfficheShow/Home?AfficheID=b97741eb-85f9-4e25-8c14-c8996bb800d1&amp;IsInner=0&amp;IsHistory=&amp;ModuleID=22" TargetMode="External"/><Relationship Id="rId1897" Type="http://schemas.openxmlformats.org/officeDocument/2006/relationships/hyperlink" Target="https://ggzy.hzctc.hangzhou.gov.cn/AfficheShow/Home?AfficheID=b25f9550-a8aa-41b2-96b7-a4426ca7a1d8&amp;IsInner=0&amp;IsHistory=&amp;ModuleID=22" TargetMode="External"/><Relationship Id="rId1896" Type="http://schemas.openxmlformats.org/officeDocument/2006/relationships/hyperlink" Target="https://ggzy.hzctc.hangzhou.gov.cn/AfficheShow/Home?AfficheID=59c5b874-a433-4cba-83c9-9041b7f02127&amp;IsInner=0&amp;IsHistory=&amp;ModuleID=22" TargetMode="External"/><Relationship Id="rId1895" Type="http://schemas.openxmlformats.org/officeDocument/2006/relationships/hyperlink" Target="https://ggzy.hzctc.hangzhou.gov.cn/AfficheShow/Home?AfficheID=a44d3cc3-4ec4-4ddb-9d31-c2d1edf2d35f&amp;IsInner=0&amp;IsHistory=&amp;ModuleID=22" TargetMode="External"/><Relationship Id="rId1894" Type="http://schemas.openxmlformats.org/officeDocument/2006/relationships/hyperlink" Target="https://ggzy.hzctc.hangzhou.gov.cn/AfficheShow/Home?AfficheID=c82b8606-99e4-47d1-8d07-4aa77a3a25f0&amp;IsInner=0&amp;IsHistory=&amp;ModuleID=22" TargetMode="External"/><Relationship Id="rId1893" Type="http://schemas.openxmlformats.org/officeDocument/2006/relationships/hyperlink" Target="https://ggzy.hzctc.hangzhou.gov.cn/AfficheShow/Home?AfficheID=b4de0577-c45d-4289-af13-04ea4a08fed5&amp;IsInner=0&amp;IsHistory=&amp;ModuleID=22" TargetMode="External"/><Relationship Id="rId1892" Type="http://schemas.openxmlformats.org/officeDocument/2006/relationships/hyperlink" Target="https://ggzy.hzctc.hangzhou.gov.cn/AfficheShow/Home?AfficheID=cf553ae0-19f5-43d0-8857-f8bc494e2a56&amp;IsInner=0&amp;IsHistory=&amp;ModuleID=22" TargetMode="External"/><Relationship Id="rId1891" Type="http://schemas.openxmlformats.org/officeDocument/2006/relationships/hyperlink" Target="https://ggzy.hzctc.hangzhou.gov.cn/AfficheShow/Home?AfficheID=5d6292a3-a9c6-40e1-b0bd-5a322b5b74ed&amp;IsInner=0&amp;IsHistory=&amp;ModuleID=22" TargetMode="External"/><Relationship Id="rId1890" Type="http://schemas.openxmlformats.org/officeDocument/2006/relationships/hyperlink" Target="https://ggzy.hzctc.hangzhou.gov.cn/AfficheShow/Home?AfficheID=81126b0b-66dc-4cb5-bca5-7efbb94d71b2&amp;IsInner=0&amp;IsHistory=&amp;ModuleID=22" TargetMode="External"/><Relationship Id="rId189" Type="http://schemas.openxmlformats.org/officeDocument/2006/relationships/hyperlink" Target="https://ggzy.hzctc.hangzhou.gov.cn/OpenBidRecord/Index?id=B02BA818-A952-490D-BB1A-81E249A9DD2A&amp;tenderID=eb5ae3c2-4a79-40f5-a5a8-c7ff085e108f&amp;ModuleID=486" TargetMode="External"/><Relationship Id="rId1889" Type="http://schemas.openxmlformats.org/officeDocument/2006/relationships/hyperlink" Target="https://ggzy.hzctc.hangzhou.gov.cn/AfficheShow/Home?AfficheID=ca9c2860-0712-4fd8-8572-6bc0f76afa83&amp;IsInner=0&amp;IsHistory=&amp;ModuleID=22" TargetMode="External"/><Relationship Id="rId1888" Type="http://schemas.openxmlformats.org/officeDocument/2006/relationships/hyperlink" Target="https://ggzy.hzctc.hangzhou.gov.cn/AfficheShow/Home?AfficheID=10e8a98e-1149-46bf-afaf-a5e4e47d4e70&amp;IsInner=0&amp;IsHistory=&amp;ModuleID=22" TargetMode="External"/><Relationship Id="rId1887" Type="http://schemas.openxmlformats.org/officeDocument/2006/relationships/hyperlink" Target="https://ggzy.hzctc.hangzhou.gov.cn/AfficheShow/Home?AfficheID=f4135128-2d45-48fb-a668-46578e11c084&amp;IsInner=0&amp;IsHistory=&amp;ModuleID=22" TargetMode="External"/><Relationship Id="rId1886" Type="http://schemas.openxmlformats.org/officeDocument/2006/relationships/hyperlink" Target="https://ggzy.hzctc.hangzhou.gov.cn/AfficheShow/Home?AfficheID=0ebf5218-c61b-4e5d-bf4e-57deb93d9fd2&amp;IsInner=0&amp;IsHistory=&amp;ModuleID=22" TargetMode="External"/><Relationship Id="rId1885" Type="http://schemas.openxmlformats.org/officeDocument/2006/relationships/hyperlink" Target="https://ggzy.hzctc.hangzhou.gov.cn/AfficheShow/Home?AfficheID=e39549b9-0196-4cec-928e-baed170fb455&amp;IsInner=0&amp;IsHistory=&amp;ModuleID=22" TargetMode="External"/><Relationship Id="rId1884" Type="http://schemas.openxmlformats.org/officeDocument/2006/relationships/hyperlink" Target="https://ggzy.hzctc.hangzhou.gov.cn/AfficheShow/Home?AfficheID=517b170b-d1dd-41e7-81e5-986a84c9721d&amp;IsInner=0&amp;IsHistory=&amp;ModuleID=22" TargetMode="External"/><Relationship Id="rId1883" Type="http://schemas.openxmlformats.org/officeDocument/2006/relationships/hyperlink" Target="https://ggzy.hzctc.hangzhou.gov.cn/AfficheShow/Home?AfficheID=5167cd19-dde6-4acc-98f1-2974883adf8c&amp;IsInner=0&amp;IsHistory=&amp;ModuleID=22" TargetMode="External"/><Relationship Id="rId1882" Type="http://schemas.openxmlformats.org/officeDocument/2006/relationships/hyperlink" Target="https://ggzy.hzctc.hangzhou.gov.cn/AfficheShow/Home?AfficheID=20c0a651-a729-41f1-9054-c026fa40cb47&amp;IsInner=0&amp;IsHistory=&amp;ModuleID=22" TargetMode="External"/><Relationship Id="rId1881" Type="http://schemas.openxmlformats.org/officeDocument/2006/relationships/hyperlink" Target="https://ggzy.hzctc.hangzhou.gov.cn/AfficheShow/Home?AfficheID=592e254f-fee2-4fd8-bc5c-d1b653dcd655&amp;IsInner=0&amp;IsHistory=&amp;ModuleID=22" TargetMode="External"/><Relationship Id="rId1880" Type="http://schemas.openxmlformats.org/officeDocument/2006/relationships/hyperlink" Target="https://ggzy.hzctc.hangzhou.gov.cn/AfficheShow/Home?AfficheID=6293914d-f38e-4f95-b24b-1a874106a295&amp;IsInner=0&amp;IsHistory=&amp;ModuleID=22" TargetMode="External"/><Relationship Id="rId188" Type="http://schemas.openxmlformats.org/officeDocument/2006/relationships/hyperlink" Target="https://ggzy.hzctc.hangzhou.gov.cn/AfficheShow/Home?AfficheID=7d2024ef-fb41-4254-9a2c-de584165afb0&amp;IsInner=0&amp;IsHistory=&amp;ModuleID=22" TargetMode="External"/><Relationship Id="rId1879" Type="http://schemas.openxmlformats.org/officeDocument/2006/relationships/hyperlink" Target="https://ggzy.hzctc.hangzhou.gov.cn/AfficheShow/Home?AfficheID=a9989f1d-8667-439e-bdd8-2653ac6cb402&amp;IsInner=0&amp;IsHistory=&amp;ModuleID=22" TargetMode="External"/><Relationship Id="rId1878" Type="http://schemas.openxmlformats.org/officeDocument/2006/relationships/hyperlink" Target="https://ggzy.hzctc.hangzhou.gov.cn/AfficheShow/Home?AfficheID=bfbe33bb-b30c-491f-9aa7-bce37e5d7792&amp;IsInner=0&amp;IsHistory=&amp;ModuleID=22" TargetMode="External"/><Relationship Id="rId1877" Type="http://schemas.openxmlformats.org/officeDocument/2006/relationships/hyperlink" Target="https://ggzy.hzctc.hangzhou.gov.cn/AfficheShow/Home?AfficheID=4221268f-3b6b-40a9-a68a-354fc6c7e9a0&amp;IsInner=0&amp;IsHistory=&amp;ModuleID=22" TargetMode="External"/><Relationship Id="rId1876" Type="http://schemas.openxmlformats.org/officeDocument/2006/relationships/hyperlink" Target="https://ggzy.hzctc.hangzhou.gov.cn/AfficheShow/Home?AfficheID=201f4b51-5d79-48e1-a0bc-28956e4dea04&amp;IsInner=0&amp;IsHistory=&amp;ModuleID=22" TargetMode="External"/><Relationship Id="rId1875" Type="http://schemas.openxmlformats.org/officeDocument/2006/relationships/hyperlink" Target="https://ggzy.hzctc.hangzhou.gov.cn/AfficheShow/Home?AfficheID=c06c7dd9-ae49-4d43-8004-c8615fe51396&amp;IsInner=0&amp;IsHistory=&amp;ModuleID=22" TargetMode="External"/><Relationship Id="rId1874" Type="http://schemas.openxmlformats.org/officeDocument/2006/relationships/hyperlink" Target="https://ggzy.hzctc.hangzhou.gov.cn/AfficheShow/Home?AfficheID=bec02dfe-b45a-4214-8d50-9c8c434d4cf3&amp;IsInner=0&amp;IsHistory=&amp;ModuleID=22" TargetMode="External"/><Relationship Id="rId1873" Type="http://schemas.openxmlformats.org/officeDocument/2006/relationships/hyperlink" Target="https://ggzy.hzctc.hangzhou.gov.cn/AfficheShow/Home?AfficheID=ed70e138-521f-4bd8-ab01-ed114f0fe032&amp;IsInner=0&amp;IsHistory=&amp;ModuleID=22" TargetMode="External"/><Relationship Id="rId1872" Type="http://schemas.openxmlformats.org/officeDocument/2006/relationships/hyperlink" Target="https://ggzy.hzctc.hangzhou.gov.cn/AfficheShow/Home?AfficheID=343fbf6e-c61e-4979-b50d-bf74673dfeca&amp;IsInner=0&amp;IsHistory=&amp;ModuleID=22" TargetMode="External"/><Relationship Id="rId1871" Type="http://schemas.openxmlformats.org/officeDocument/2006/relationships/hyperlink" Target="https://ggzy.hzctc.hangzhou.gov.cn/AfficheShow/Home?AfficheID=1c098552-956f-45ea-ab5b-b6e22db85363&amp;IsInner=0&amp;IsHistory=&amp;ModuleID=22" TargetMode="External"/><Relationship Id="rId1870" Type="http://schemas.openxmlformats.org/officeDocument/2006/relationships/hyperlink" Target="https://ggzy.hzctc.hangzhou.gov.cn/AfficheShow/Home?AfficheID=1dc1dd23-ecf3-49f9-9751-e5e3a2fa0921&amp;IsInner=0&amp;IsHistory=&amp;ModuleID=22" TargetMode="External"/><Relationship Id="rId187" Type="http://schemas.openxmlformats.org/officeDocument/2006/relationships/hyperlink" Target="https://ggzy.hzctc.hangzhou.gov.cn/OpenBidRecord/Index?id=29A40E8B-98AB-4532-924E-8BB8C4CE2FEE&amp;tenderID=84a33eaa-09df-4e2b-91d9-07f331ccdebf&amp;ModuleID=486" TargetMode="External"/><Relationship Id="rId1869" Type="http://schemas.openxmlformats.org/officeDocument/2006/relationships/hyperlink" Target="https://ggzy.hzctc.hangzhou.gov.cn/AfficheShow/Home?AfficheID=34f8b3b4-3d5e-42f0-8edb-a9620faada57&amp;IsInner=0&amp;IsHistory=&amp;ModuleID=22" TargetMode="External"/><Relationship Id="rId1868" Type="http://schemas.openxmlformats.org/officeDocument/2006/relationships/hyperlink" Target="https://ggzy.hzctc.hangzhou.gov.cn/AfficheShow/Home?AfficheID=77a1d414-6a3d-41a9-bea9-07acad7427ae&amp;IsInner=0&amp;IsHistory=&amp;ModuleID=22" TargetMode="External"/><Relationship Id="rId1867" Type="http://schemas.openxmlformats.org/officeDocument/2006/relationships/hyperlink" Target="https://ggzy.hzctc.hangzhou.gov.cn/AfficheShow/Home?AfficheID=32ee4375-1b9b-4c47-baeb-f618409e2ca6&amp;IsInner=0&amp;IsHistory=&amp;ModuleID=22" TargetMode="External"/><Relationship Id="rId1866" Type="http://schemas.openxmlformats.org/officeDocument/2006/relationships/hyperlink" Target="https://ggzy.hzctc.hangzhou.gov.cn/AfficheShow/Home?AfficheID=00f9c3d5-18b1-4ca3-9f25-1c2e718a8e3c&amp;IsInner=0&amp;IsHistory=&amp;ModuleID=22" TargetMode="External"/><Relationship Id="rId1865" Type="http://schemas.openxmlformats.org/officeDocument/2006/relationships/hyperlink" Target="https://ggzy.hzctc.hangzhou.gov.cn/AfficheShow/Home?AfficheID=443affed-05db-4da5-8b5d-5fec7104d3b1&amp;IsInner=0&amp;IsHistory=&amp;ModuleID=22" TargetMode="External"/><Relationship Id="rId1864" Type="http://schemas.openxmlformats.org/officeDocument/2006/relationships/hyperlink" Target="https://ggzy.hzctc.hangzhou.gov.cn/AfficheShow/Home?AfficheID=440b4a50-7c5e-4859-aef8-cf3c078a479e&amp;IsInner=0&amp;IsHistory=&amp;ModuleID=22" TargetMode="External"/><Relationship Id="rId1863" Type="http://schemas.openxmlformats.org/officeDocument/2006/relationships/hyperlink" Target="https://ggzy.hzctc.hangzhou.gov.cn/AfficheShow/Home?AfficheID=6d8dcee8-6c21-468f-9b98-c7a0e35eefdd&amp;IsInner=0&amp;IsHistory=&amp;ModuleID=22" TargetMode="External"/><Relationship Id="rId1862" Type="http://schemas.openxmlformats.org/officeDocument/2006/relationships/hyperlink" Target="https://ggzy.hzctc.hangzhou.gov.cn/AfficheShow/Home?AfficheID=a1792edb-092b-46da-a1f4-6079d0c2f76f&amp;IsInner=0&amp;IsHistory=&amp;ModuleID=22" TargetMode="External"/><Relationship Id="rId1861" Type="http://schemas.openxmlformats.org/officeDocument/2006/relationships/hyperlink" Target="https://ggzy.hzctc.hangzhou.gov.cn/AfficheShow/Home?AfficheID=e37f1a3f-1b2f-4003-80dd-21347725c3c1&amp;IsInner=0&amp;IsHistory=&amp;ModuleID=22" TargetMode="External"/><Relationship Id="rId1860" Type="http://schemas.openxmlformats.org/officeDocument/2006/relationships/hyperlink" Target="https://ggzy.hzctc.hangzhou.gov.cn/AfficheShow/Home?AfficheID=24ab78d8-a01b-4555-a687-60feff86e189&amp;IsInner=0&amp;IsHistory=&amp;ModuleID=22" TargetMode="External"/><Relationship Id="rId186" Type="http://schemas.openxmlformats.org/officeDocument/2006/relationships/hyperlink" Target="https://ggzy.hzctc.hangzhou.gov.cn/AfficheShow/Home?AfficheID=4cbb4466-3f9d-4cad-9981-42db2b9c995b&amp;IsInner=0&amp;IsHistory=&amp;ModuleID=22" TargetMode="External"/><Relationship Id="rId1859" Type="http://schemas.openxmlformats.org/officeDocument/2006/relationships/hyperlink" Target="https://ggzy.hzctc.hangzhou.gov.cn/AfficheShow/Home?AfficheID=a5444568-6270-4b47-9f89-dda87f9afc85&amp;IsInner=0&amp;IsHistory=&amp;ModuleID=22" TargetMode="External"/><Relationship Id="rId1858" Type="http://schemas.openxmlformats.org/officeDocument/2006/relationships/hyperlink" Target="https://ggzy.hzctc.hangzhou.gov.cn/AfficheShow/Home?AfficheID=ef09983d-ec6e-4ee2-9f1d-7ddcb5cfd017&amp;IsInner=0&amp;IsHistory=&amp;ModuleID=22" TargetMode="External"/><Relationship Id="rId1857" Type="http://schemas.openxmlformats.org/officeDocument/2006/relationships/hyperlink" Target="https://ggzy.hzctc.hangzhou.gov.cn/AfficheShow/Home?AfficheID=3c7cbf6f-57cf-4903-b848-1b2197b3fa8d&amp;IsInner=0&amp;IsHistory=&amp;ModuleID=22" TargetMode="External"/><Relationship Id="rId1856" Type="http://schemas.openxmlformats.org/officeDocument/2006/relationships/hyperlink" Target="https://ggzy.hzctc.hangzhou.gov.cn/AfficheShow/Home?AfficheID=8deb42e1-f399-457f-9248-276922172c50&amp;IsInner=0&amp;IsHistory=&amp;ModuleID=22" TargetMode="External"/><Relationship Id="rId1855" Type="http://schemas.openxmlformats.org/officeDocument/2006/relationships/hyperlink" Target="https://ggzy.hzctc.hangzhou.gov.cn/AfficheShow/Home?AfficheID=8132f95e-e452-4085-80fc-6152fcccec49&amp;IsInner=0&amp;IsHistory=&amp;ModuleID=22" TargetMode="External"/><Relationship Id="rId1854" Type="http://schemas.openxmlformats.org/officeDocument/2006/relationships/hyperlink" Target="https://ggzy.hzctc.hangzhou.gov.cn/AfficheShow/Home?AfficheID=fe17f1ce-b221-4e3c-86ea-ca7860e7aef3&amp;IsInner=0&amp;IsHistory=&amp;ModuleID=22" TargetMode="External"/><Relationship Id="rId1853" Type="http://schemas.openxmlformats.org/officeDocument/2006/relationships/hyperlink" Target="https://ggzy.hzctc.hangzhou.gov.cn/AfficheShow/Home?AfficheID=2829b765-de93-42c1-b9a8-a4ded7166a12&amp;IsInner=0&amp;IsHistory=&amp;ModuleID=22" TargetMode="External"/><Relationship Id="rId1852" Type="http://schemas.openxmlformats.org/officeDocument/2006/relationships/hyperlink" Target="https://ggzy.hzctc.hangzhou.gov.cn/AfficheShow/Home?AfficheID=153c7043-5314-4adb-868b-2a7eb3454017&amp;IsInner=0&amp;IsHistory=&amp;ModuleID=22" TargetMode="External"/><Relationship Id="rId1851" Type="http://schemas.openxmlformats.org/officeDocument/2006/relationships/hyperlink" Target="https://ggzy.hzctc.hangzhou.gov.cn/AfficheShow/Home?AfficheID=9b111896-ac7c-470c-9388-3280941c2d4c&amp;IsInner=0&amp;IsHistory=&amp;ModuleID=22" TargetMode="External"/><Relationship Id="rId1850" Type="http://schemas.openxmlformats.org/officeDocument/2006/relationships/hyperlink" Target="https://ggzy.hzctc.hangzhou.gov.cn/AfficheShow/Home?AfficheID=b66cc1c0-2485-4c45-9cb8-2b319205b374&amp;IsInner=0&amp;IsHistory=&amp;ModuleID=22" TargetMode="External"/><Relationship Id="rId185" Type="http://schemas.openxmlformats.org/officeDocument/2006/relationships/hyperlink" Target="https://ggzy.hzctc.hangzhou.gov.cn/OpenBidRecord/Index?id=B87E0E98-EF50-4A49-AEF5-BA353964E69E&amp;tenderID=A1051C3B-E594-4773-B4AB-4C0D9A16F302&amp;ModuleID=486" TargetMode="External"/><Relationship Id="rId1849" Type="http://schemas.openxmlformats.org/officeDocument/2006/relationships/hyperlink" Target="https://ggzy.hzctc.hangzhou.gov.cn/AfficheShow/Home?AfficheID=342cca27-8baa-4645-b316-1f6f7507097b&amp;IsInner=0&amp;IsHistory=&amp;ModuleID=22" TargetMode="External"/><Relationship Id="rId1848" Type="http://schemas.openxmlformats.org/officeDocument/2006/relationships/hyperlink" Target="https://ggzy.hzctc.hangzhou.gov.cn/AfficheShow/Home?AfficheID=7e0e7b06-284c-4b60-b43b-738888607da4&amp;IsInner=0&amp;IsHistory=&amp;ModuleID=22" TargetMode="External"/><Relationship Id="rId1847" Type="http://schemas.openxmlformats.org/officeDocument/2006/relationships/hyperlink" Target="https://ggzy.hzctc.hangzhou.gov.cn/AfficheShow/Home?AfficheID=15a5caaf-0b6f-45f6-8bab-9c3dbda8c4af&amp;IsInner=0&amp;IsHistory=&amp;ModuleID=22" TargetMode="External"/><Relationship Id="rId1846" Type="http://schemas.openxmlformats.org/officeDocument/2006/relationships/hyperlink" Target="https://ggzy.hzctc.hangzhou.gov.cn/AfficheShow/Home?AfficheID=6d251d1a-10bb-44c5-b917-bf00ff557551&amp;IsInner=0&amp;IsHistory=&amp;ModuleID=22" TargetMode="External"/><Relationship Id="rId1845" Type="http://schemas.openxmlformats.org/officeDocument/2006/relationships/hyperlink" Target="https://ggzy.hzctc.hangzhou.gov.cn/AfficheShow/Home?AfficheID=d93e3d14-87ac-446c-a800-7b38b07a721e&amp;IsInner=0&amp;IsHistory=&amp;ModuleID=22" TargetMode="External"/><Relationship Id="rId1844" Type="http://schemas.openxmlformats.org/officeDocument/2006/relationships/hyperlink" Target="https://ggzy.hzctc.hangzhou.gov.cn/AfficheShow/Home?AfficheID=cb26d1eb-d810-47b8-8d5e-97842727e46f&amp;IsInner=0&amp;IsHistory=&amp;ModuleID=22" TargetMode="External"/><Relationship Id="rId1843" Type="http://schemas.openxmlformats.org/officeDocument/2006/relationships/hyperlink" Target="https://ggzy.hzctc.hangzhou.gov.cn/AfficheShow/Home?AfficheID=93a8378a-1137-47bf-a099-dc1160313800&amp;IsInner=0&amp;IsHistory=&amp;ModuleID=22" TargetMode="External"/><Relationship Id="rId1842" Type="http://schemas.openxmlformats.org/officeDocument/2006/relationships/hyperlink" Target="https://ggzy.hzctc.hangzhou.gov.cn/AfficheShow/Home?AfficheID=e13586ba-0853-48c2-888b-267e15ee3edb&amp;IsInner=0&amp;IsHistory=&amp;ModuleID=22" TargetMode="External"/><Relationship Id="rId1841" Type="http://schemas.openxmlformats.org/officeDocument/2006/relationships/hyperlink" Target="https://ggzy.hzctc.hangzhou.gov.cn/AfficheShow/Home?AfficheID=7fad25cc-1ff3-4cec-99e0-9e7bf020216d&amp;IsInner=0&amp;IsHistory=&amp;ModuleID=22" TargetMode="External"/><Relationship Id="rId1840" Type="http://schemas.openxmlformats.org/officeDocument/2006/relationships/hyperlink" Target="https://ggzy.hzctc.hangzhou.gov.cn/AfficheShow/Home?AfficheID=7a403290-def4-411e-bce0-29e457752cc9&amp;IsInner=0&amp;IsHistory=&amp;ModuleID=22" TargetMode="External"/><Relationship Id="rId184" Type="http://schemas.openxmlformats.org/officeDocument/2006/relationships/hyperlink" Target="https://ggzy.hzctc.hangzhou.gov.cn/AfficheShow/Home?AfficheID=c39615d9-5275-4731-bd09-6e209b708a8a&amp;IsInner=0&amp;IsHistory=&amp;ModuleID=22" TargetMode="External"/><Relationship Id="rId1839" Type="http://schemas.openxmlformats.org/officeDocument/2006/relationships/hyperlink" Target="https://ggzy.hzctc.hangzhou.gov.cn/AfficheShow/Home?AfficheID=160cd5fa-6722-459b-b8db-81c9f653e19e&amp;IsInner=0&amp;IsHistory=&amp;ModuleID=22" TargetMode="External"/><Relationship Id="rId1838" Type="http://schemas.openxmlformats.org/officeDocument/2006/relationships/hyperlink" Target="https://ggzy.hzctc.hangzhou.gov.cn/AfficheShow/Home?AfficheID=88acfda0-5d7b-4dfb-82a1-ad544be37ced&amp;IsInner=0&amp;IsHistory=&amp;ModuleID=22" TargetMode="External"/><Relationship Id="rId1837" Type="http://schemas.openxmlformats.org/officeDocument/2006/relationships/hyperlink" Target="https://ggzy.hzctc.hangzhou.gov.cn/AfficheShow/Home?AfficheID=94c26b67-5ce1-4ce1-b538-f82ddd6a5a01&amp;IsInner=0&amp;IsHistory=&amp;ModuleID=22" TargetMode="External"/><Relationship Id="rId1836" Type="http://schemas.openxmlformats.org/officeDocument/2006/relationships/hyperlink" Target="https://ggzy.hzctc.hangzhou.gov.cn/AfficheShow/Home?AfficheID=cc353336-da66-4c5f-a1ea-daf80c46cf13&amp;IsInner=0&amp;IsHistory=&amp;ModuleID=22" TargetMode="External"/><Relationship Id="rId1835" Type="http://schemas.openxmlformats.org/officeDocument/2006/relationships/hyperlink" Target="https://ggzy.hzctc.hangzhou.gov.cn/AfficheShow/Home?AfficheID=75c5ba29-b976-4ff4-b835-31a664eeb942&amp;IsInner=0&amp;IsHistory=&amp;ModuleID=22" TargetMode="External"/><Relationship Id="rId1834" Type="http://schemas.openxmlformats.org/officeDocument/2006/relationships/hyperlink" Target="https://ggzy.hzctc.hangzhou.gov.cn/AfficheShow/Home?AfficheID=52556b5d-e256-4067-b423-125b84d87764&amp;IsInner=0&amp;IsHistory=&amp;ModuleID=22" TargetMode="External"/><Relationship Id="rId1833" Type="http://schemas.openxmlformats.org/officeDocument/2006/relationships/hyperlink" Target="https://ggzy.hzctc.hangzhou.gov.cn/AfficheShow/Home?AfficheID=4ed811e0-05ca-43a6-9577-874b6c416dc9&amp;IsInner=0&amp;IsHistory=&amp;ModuleID=22" TargetMode="External"/><Relationship Id="rId1832" Type="http://schemas.openxmlformats.org/officeDocument/2006/relationships/hyperlink" Target="https://ggzy.hzctc.hangzhou.gov.cn/AfficheShow/Home?AfficheID=826aba5c-1fac-4d08-85e3-6efc8f929256&amp;IsInner=0&amp;IsHistory=&amp;ModuleID=22" TargetMode="External"/><Relationship Id="rId1831" Type="http://schemas.openxmlformats.org/officeDocument/2006/relationships/hyperlink" Target="https://ggzy.hzctc.hangzhou.gov.cn/AfficheShow/Home?AfficheID=4fa9c799-2d4a-4ad3-b190-2fb2102f5424&amp;IsInner=0&amp;IsHistory=&amp;ModuleID=22" TargetMode="External"/><Relationship Id="rId1830" Type="http://schemas.openxmlformats.org/officeDocument/2006/relationships/hyperlink" Target="https://ggzy.hzctc.hangzhou.gov.cn/AfficheShow/Home?AfficheID=ff1aa10e-ce3e-478b-a324-cd0ad7b03660&amp;IsInner=0&amp;IsHistory=&amp;ModuleID=22" TargetMode="External"/><Relationship Id="rId183" Type="http://schemas.openxmlformats.org/officeDocument/2006/relationships/hyperlink" Target="https://ggzy.hzctc.hangzhou.gov.cn/OpenBidRecord/Index?id=1D9760CA-9041-4065-B575-704F7DF04C4C&amp;tenderID=E60BE92B-AD9D-44BE-B455-A698212896D3&amp;ModuleID=486" TargetMode="External"/><Relationship Id="rId1829" Type="http://schemas.openxmlformats.org/officeDocument/2006/relationships/hyperlink" Target="https://ggzy.hzctc.hangzhou.gov.cn/AfficheShow/Home?AfficheID=63c9b417-3056-42a6-9211-6b707ccc8a00&amp;IsInner=0&amp;IsHistory=&amp;ModuleID=22" TargetMode="External"/><Relationship Id="rId1828" Type="http://schemas.openxmlformats.org/officeDocument/2006/relationships/hyperlink" Target="https://ggzy.hzctc.hangzhou.gov.cn/AfficheShow/Home?AfficheID=14a98897-9fc1-4ddf-bf42-b6658d734db5&amp;IsInner=0&amp;IsHistory=&amp;ModuleID=22" TargetMode="External"/><Relationship Id="rId1827" Type="http://schemas.openxmlformats.org/officeDocument/2006/relationships/hyperlink" Target="https://ggzy.hzctc.hangzhou.gov.cn/AfficheShow/Home?AfficheID=b2365ab9-c313-4e71-9f2a-d16e8e8c7ef9&amp;IsInner=0&amp;IsHistory=&amp;ModuleID=22" TargetMode="External"/><Relationship Id="rId1826" Type="http://schemas.openxmlformats.org/officeDocument/2006/relationships/hyperlink" Target="https://ggzy.hzctc.hangzhou.gov.cn/AfficheShow/Home?AfficheID=29cfd5b7-0d13-44ae-b14f-28fcfdc2d3c0&amp;IsInner=0&amp;IsHistory=&amp;ModuleID=22" TargetMode="External"/><Relationship Id="rId1825" Type="http://schemas.openxmlformats.org/officeDocument/2006/relationships/hyperlink" Target="https://ggzy.hzctc.hangzhou.gov.cn/AfficheShow/Home?AfficheID=27c2f6ae-ed79-44eb-958b-782b10aa93e3&amp;IsInner=0&amp;IsHistory=&amp;ModuleID=22" TargetMode="External"/><Relationship Id="rId1824" Type="http://schemas.openxmlformats.org/officeDocument/2006/relationships/hyperlink" Target="https://ggzy.hzctc.hangzhou.gov.cn/AfficheShow/Home?AfficheID=daa49efc-e7b5-4347-a356-f8f71a927f20&amp;IsInner=0&amp;IsHistory=&amp;ModuleID=22" TargetMode="External"/><Relationship Id="rId1823" Type="http://schemas.openxmlformats.org/officeDocument/2006/relationships/hyperlink" Target="https://ggzy.hzctc.hangzhou.gov.cn/AfficheShow/Home?AfficheID=fee87812-f58e-4c2e-baf7-e590d7db10be&amp;IsInner=0&amp;IsHistory=&amp;ModuleID=22" TargetMode="External"/><Relationship Id="rId1822" Type="http://schemas.openxmlformats.org/officeDocument/2006/relationships/hyperlink" Target="https://ggzy.hzctc.hangzhou.gov.cn/AfficheShow/Home?AfficheID=46eb242c-4f2c-45dd-beb9-cd7516dfcdd6&amp;IsInner=0&amp;IsHistory=&amp;ModuleID=22" TargetMode="External"/><Relationship Id="rId1821" Type="http://schemas.openxmlformats.org/officeDocument/2006/relationships/hyperlink" Target="https://ggzy.hzctc.hangzhou.gov.cn/AfficheShow/Home?AfficheID=9f3d47f6-f1da-4f14-abd7-7fb2ed20bf22&amp;IsInner=0&amp;IsHistory=&amp;ModuleID=22" TargetMode="External"/><Relationship Id="rId1820" Type="http://schemas.openxmlformats.org/officeDocument/2006/relationships/hyperlink" Target="https://ggzy.hzctc.hangzhou.gov.cn/AfficheShow/Home?AfficheID=f106dce4-3fa0-4aed-ac1d-9f40a09258c3&amp;IsInner=0&amp;IsHistory=&amp;ModuleID=22" TargetMode="External"/><Relationship Id="rId182" Type="http://schemas.openxmlformats.org/officeDocument/2006/relationships/hyperlink" Target="https://ggzy.hzctc.hangzhou.gov.cn/AfficheShow/Home?AfficheID=77088dd3-d9d7-4459-bc3e-22de8dcaf4d5&amp;IsInner=0&amp;IsHistory=&amp;ModuleID=22" TargetMode="External"/><Relationship Id="rId1819" Type="http://schemas.openxmlformats.org/officeDocument/2006/relationships/hyperlink" Target="https://ggzy.hzctc.hangzhou.gov.cn/AfficheShow/Home?AfficheID=69415791-86ff-451b-9c96-389f93a26b32&amp;IsInner=0&amp;IsHistory=&amp;ModuleID=22" TargetMode="External"/><Relationship Id="rId1818" Type="http://schemas.openxmlformats.org/officeDocument/2006/relationships/hyperlink" Target="https://ggzy.hzctc.hangzhou.gov.cn/AfficheShow/Home?AfficheID=32c93934-9a33-4f81-92f8-0493a6fad1cb&amp;IsInner=0&amp;IsHistory=&amp;ModuleID=22" TargetMode="External"/><Relationship Id="rId1817" Type="http://schemas.openxmlformats.org/officeDocument/2006/relationships/hyperlink" Target="https://ggzy.hzctc.hangzhou.gov.cn/AfficheShow/Home?AfficheID=9cfcffe4-6df3-4d36-8508-4e4eb98a95cc&amp;IsInner=0&amp;IsHistory=&amp;ModuleID=22" TargetMode="External"/><Relationship Id="rId1816" Type="http://schemas.openxmlformats.org/officeDocument/2006/relationships/hyperlink" Target="https://ggzy.hzctc.hangzhou.gov.cn/AfficheShow/Home?AfficheID=e490c213-c605-444a-8acd-c6846659bbf9&amp;IsInner=0&amp;IsHistory=&amp;ModuleID=22" TargetMode="External"/><Relationship Id="rId1815" Type="http://schemas.openxmlformats.org/officeDocument/2006/relationships/hyperlink" Target="https://ggzy.hzctc.hangzhou.gov.cn/AfficheShow/Home?AfficheID=8aa95d64-abad-4a5a-acc0-6409b26d50af&amp;IsInner=0&amp;IsHistory=&amp;ModuleID=22" TargetMode="External"/><Relationship Id="rId1814" Type="http://schemas.openxmlformats.org/officeDocument/2006/relationships/hyperlink" Target="https://ggzy.hzctc.hangzhou.gov.cn/AfficheShow/Home?AfficheID=a2a14775-9886-4eb0-b0f7-9dcef244a994&amp;IsInner=0&amp;IsHistory=&amp;ModuleID=22" TargetMode="External"/><Relationship Id="rId1813" Type="http://schemas.openxmlformats.org/officeDocument/2006/relationships/hyperlink" Target="https://ggzy.hzctc.hangzhou.gov.cn/AfficheShow/Home?AfficheID=eac74e41-14dc-40ad-a4e7-16639018cb0d&amp;IsInner=0&amp;IsHistory=&amp;ModuleID=22" TargetMode="External"/><Relationship Id="rId1812" Type="http://schemas.openxmlformats.org/officeDocument/2006/relationships/hyperlink" Target="https://ggzy.hzctc.hangzhou.gov.cn/AfficheShow/Home?AfficheID=6be7bf25-d1cc-4cf1-b585-3f81cf22eea9&amp;IsInner=0&amp;IsHistory=&amp;ModuleID=22" TargetMode="External"/><Relationship Id="rId1811" Type="http://schemas.openxmlformats.org/officeDocument/2006/relationships/hyperlink" Target="https://ggzy.hzctc.hangzhou.gov.cn/AfficheShow/Home?AfficheID=c5aed26f-7274-4107-99a3-992d60810810&amp;IsInner=0&amp;IsHistory=&amp;ModuleID=22" TargetMode="External"/><Relationship Id="rId1810" Type="http://schemas.openxmlformats.org/officeDocument/2006/relationships/hyperlink" Target="https://ggzy.hzctc.hangzhou.gov.cn/AfficheShow/Home?AfficheID=93ac0cf8-6355-49ca-b134-7aca780954f6&amp;IsInner=0&amp;IsHistory=&amp;ModuleID=22" TargetMode="External"/><Relationship Id="rId181" Type="http://schemas.openxmlformats.org/officeDocument/2006/relationships/hyperlink" Target="https://ggzy.hzctc.hangzhou.gov.cn/OpenBidRecord/Index?id=B060A31D-1F72-4548-8865-B527BDF6C955&amp;tenderID=A09AA15D-E597-49ED-B17B-F881EF158B2B&amp;ModuleID=486" TargetMode="External"/><Relationship Id="rId1809" Type="http://schemas.openxmlformats.org/officeDocument/2006/relationships/hyperlink" Target="https://ggzy.hzctc.hangzhou.gov.cn/AfficheShow/Home?AfficheID=da69a473-0ea2-4761-8116-a6aea292c2e3&amp;IsInner=0&amp;IsHistory=&amp;ModuleID=22" TargetMode="External"/><Relationship Id="rId1808" Type="http://schemas.openxmlformats.org/officeDocument/2006/relationships/hyperlink" Target="https://ggzy.hzctc.hangzhou.gov.cn/AfficheShow/Home?AfficheID=a4c7ccd3-6fde-4f0b-84d2-5685520bc0a5&amp;IsInner=0&amp;IsHistory=&amp;ModuleID=22" TargetMode="External"/><Relationship Id="rId1807" Type="http://schemas.openxmlformats.org/officeDocument/2006/relationships/hyperlink" Target="https://ggzy.hzctc.hangzhou.gov.cn/AfficheShow/Home?AfficheID=1971ebcf-b6ce-4888-bf33-31482ee08e34&amp;IsInner=0&amp;IsHistory=&amp;ModuleID=22" TargetMode="External"/><Relationship Id="rId1806" Type="http://schemas.openxmlformats.org/officeDocument/2006/relationships/hyperlink" Target="https://ggzy.hzctc.hangzhou.gov.cn/AfficheShow/Home?AfficheID=3e4f278c-c89e-4d6a-8589-65d8d289c060&amp;IsInner=0&amp;IsHistory=&amp;ModuleID=22" TargetMode="External"/><Relationship Id="rId1805" Type="http://schemas.openxmlformats.org/officeDocument/2006/relationships/hyperlink" Target="https://ggzy.hzctc.hangzhou.gov.cn/AfficheShow/Home?AfficheID=7be4256f-1c48-4bac-8eab-5d74a84df633&amp;IsInner=0&amp;IsHistory=&amp;ModuleID=22" TargetMode="External"/><Relationship Id="rId1804" Type="http://schemas.openxmlformats.org/officeDocument/2006/relationships/hyperlink" Target="https://ggzy.hzctc.hangzhou.gov.cn/AfficheShow/Home?AfficheID=f1a5725b-ad91-42d7-8028-3296974bb839&amp;IsInner=0&amp;IsHistory=&amp;ModuleID=22" TargetMode="External"/><Relationship Id="rId1803" Type="http://schemas.openxmlformats.org/officeDocument/2006/relationships/hyperlink" Target="https://ggzy.hzctc.hangzhou.gov.cn/AfficheShow/Home?AfficheID=5c73df2c-d9ee-41e8-9514-23b66712ec7e&amp;IsInner=0&amp;IsHistory=&amp;ModuleID=22" TargetMode="External"/><Relationship Id="rId1802" Type="http://schemas.openxmlformats.org/officeDocument/2006/relationships/hyperlink" Target="https://ggzy.hzctc.hangzhou.gov.cn/AfficheShow/Home?AfficheID=2a00227e-f17b-4ba3-a675-e30137375f37&amp;IsInner=0&amp;IsHistory=&amp;ModuleID=22" TargetMode="External"/><Relationship Id="rId1801" Type="http://schemas.openxmlformats.org/officeDocument/2006/relationships/hyperlink" Target="https://ggzy.hzctc.hangzhou.gov.cn/AfficheShow/Home?AfficheID=9a1900f4-5dde-4b14-b327-c707ac288630&amp;IsInner=0&amp;IsHistory=&amp;ModuleID=22" TargetMode="External"/><Relationship Id="rId1800" Type="http://schemas.openxmlformats.org/officeDocument/2006/relationships/hyperlink" Target="https://ggzy.hzctc.hangzhou.gov.cn/AfficheShow/Home?AfficheID=e0fae9eb-0ed7-4ded-b851-bcafe0ad1a37&amp;IsInner=0&amp;IsHistory=&amp;ModuleID=22" TargetMode="External"/><Relationship Id="rId180" Type="http://schemas.openxmlformats.org/officeDocument/2006/relationships/hyperlink" Target="https://ggzy.hzctc.hangzhou.gov.cn/AfficheShow/Home?AfficheID=6c660de3-5efa-4414-ace4-2bed9bdfc687&amp;IsInner=0&amp;IsHistory=&amp;ModuleID=22" TargetMode="External"/><Relationship Id="rId18" Type="http://schemas.openxmlformats.org/officeDocument/2006/relationships/hyperlink" Target="https://ggzy.hzctc.hangzhou.gov.cn/AfficheShow/Home?AfficheID=230b6ef9-6a52-4992-a3f8-57aefa4ac801&amp;IsInner=0&amp;IsHistory=&amp;ModuleID=22" TargetMode="External"/><Relationship Id="rId1799" Type="http://schemas.openxmlformats.org/officeDocument/2006/relationships/hyperlink" Target="https://ggzy.hzctc.hangzhou.gov.cn/AfficheShow/Home?AfficheID=44f1faea-00d5-40bc-ba6d-f7157cbe73c8&amp;IsInner=0&amp;IsHistory=&amp;ModuleID=22" TargetMode="External"/><Relationship Id="rId1798" Type="http://schemas.openxmlformats.org/officeDocument/2006/relationships/hyperlink" Target="https://ggzy.hzctc.hangzhou.gov.cn/AfficheShow/Home?AfficheID=e15b9cb5-298b-40d1-8360-f8951004b37c&amp;IsInner=0&amp;IsHistory=&amp;ModuleID=22" TargetMode="External"/><Relationship Id="rId1797" Type="http://schemas.openxmlformats.org/officeDocument/2006/relationships/hyperlink" Target="https://ggzy.hzctc.hangzhou.gov.cn/AfficheShow/Home?AfficheID=2466414d-5931-46be-a18a-a77497050c7e&amp;IsInner=0&amp;IsHistory=&amp;ModuleID=22" TargetMode="External"/><Relationship Id="rId1796" Type="http://schemas.openxmlformats.org/officeDocument/2006/relationships/hyperlink" Target="https://ggzy.hzctc.hangzhou.gov.cn/AfficheShow/Home?AfficheID=c0a6a890-ae2e-458a-9790-3e184fc52727&amp;IsInner=0&amp;IsHistory=&amp;ModuleID=22" TargetMode="External"/><Relationship Id="rId1795" Type="http://schemas.openxmlformats.org/officeDocument/2006/relationships/hyperlink" Target="https://ggzy.hzctc.hangzhou.gov.cn/AfficheShow/Home?AfficheID=f90b3ab2-4737-4a90-a28e-ee02966d8128&amp;IsInner=0&amp;IsHistory=&amp;ModuleID=22" TargetMode="External"/><Relationship Id="rId1794" Type="http://schemas.openxmlformats.org/officeDocument/2006/relationships/hyperlink" Target="https://ggzy.hzctc.hangzhou.gov.cn/AfficheShow/Home?AfficheID=38d98bed-2690-49a5-9a09-c3ed0c3e1219&amp;IsInner=0&amp;IsHistory=&amp;ModuleID=22" TargetMode="External"/><Relationship Id="rId1793" Type="http://schemas.openxmlformats.org/officeDocument/2006/relationships/hyperlink" Target="https://ggzy.hzctc.hangzhou.gov.cn/AfficheShow/Home?AfficheID=f9550154-c865-4c63-8982-6dec673af3ff&amp;IsInner=0&amp;IsHistory=&amp;ModuleID=22" TargetMode="External"/><Relationship Id="rId1792" Type="http://schemas.openxmlformats.org/officeDocument/2006/relationships/hyperlink" Target="https://ggzy.hzctc.hangzhou.gov.cn/AfficheShow/Home?AfficheID=a78fab8e-3497-4130-ad0a-f163753d3bc5&amp;IsInner=0&amp;IsHistory=&amp;ModuleID=22" TargetMode="External"/><Relationship Id="rId1791" Type="http://schemas.openxmlformats.org/officeDocument/2006/relationships/hyperlink" Target="https://ggzy.hzctc.hangzhou.gov.cn/AfficheShow/Home?AfficheID=4de47fb3-b4ca-40f0-bbef-1323c8408328&amp;IsInner=0&amp;IsHistory=&amp;ModuleID=22" TargetMode="External"/><Relationship Id="rId1790" Type="http://schemas.openxmlformats.org/officeDocument/2006/relationships/hyperlink" Target="https://ggzy.hzctc.hangzhou.gov.cn/AfficheShow/Home?AfficheID=d2e94e15-ca68-419a-96cf-c29297b9c772&amp;IsInner=0&amp;IsHistory=&amp;ModuleID=22" TargetMode="External"/><Relationship Id="rId179" Type="http://schemas.openxmlformats.org/officeDocument/2006/relationships/hyperlink" Target="https://ggzy.hzctc.hangzhou.gov.cn/OpenBidRecord/Index?id=AFA949F6-2609-42FA-867E-041011C98C1A&amp;tenderID=452083D4-2DAE-4A12-A519-9D83CE72E18C&amp;ModuleID=486" TargetMode="External"/><Relationship Id="rId1789" Type="http://schemas.openxmlformats.org/officeDocument/2006/relationships/hyperlink" Target="https://ggzy.hzctc.hangzhou.gov.cn/AfficheShow/Home?AfficheID=fe5c507d-5dcf-47ae-aac7-10a04326b8e8&amp;IsInner=0&amp;IsHistory=&amp;ModuleID=22" TargetMode="External"/><Relationship Id="rId1788" Type="http://schemas.openxmlformats.org/officeDocument/2006/relationships/hyperlink" Target="https://ggzy.hzctc.hangzhou.gov.cn/AfficheShow/Home?AfficheID=a8ec595f-e90f-4c15-be06-100620701ca4&amp;IsInner=0&amp;IsHistory=&amp;ModuleID=22" TargetMode="External"/><Relationship Id="rId1787" Type="http://schemas.openxmlformats.org/officeDocument/2006/relationships/hyperlink" Target="https://ggzy.hzctc.hangzhou.gov.cn/AfficheShow/Home?AfficheID=8c9b4161-dcc1-49d2-8fb2-83347bc2842a&amp;IsInner=0&amp;IsHistory=&amp;ModuleID=22" TargetMode="External"/><Relationship Id="rId1786" Type="http://schemas.openxmlformats.org/officeDocument/2006/relationships/hyperlink" Target="https://ggzy.hzctc.hangzhou.gov.cn/AfficheShow/Home?AfficheID=833eed01-759f-4570-bb96-ae4e8c917789&amp;IsInner=0&amp;IsHistory=&amp;ModuleID=22" TargetMode="External"/><Relationship Id="rId1785" Type="http://schemas.openxmlformats.org/officeDocument/2006/relationships/hyperlink" Target="https://ggzy.hzctc.hangzhou.gov.cn/AfficheShow/Home?AfficheID=513db992-a61a-4abe-be37-3516b6f585b2&amp;IsInner=0&amp;IsHistory=&amp;ModuleID=22" TargetMode="External"/><Relationship Id="rId1784" Type="http://schemas.openxmlformats.org/officeDocument/2006/relationships/hyperlink" Target="https://ggzy.hzctc.hangzhou.gov.cn/AfficheShow/Home?AfficheID=9af71025-2e64-4822-a4cb-16cdbc076fd4&amp;IsInner=0&amp;IsHistory=&amp;ModuleID=22" TargetMode="External"/><Relationship Id="rId1783" Type="http://schemas.openxmlformats.org/officeDocument/2006/relationships/hyperlink" Target="https://ggzy.hzctc.hangzhou.gov.cn/AfficheShow/Home?AfficheID=d6d9b552-846c-4f96-9174-99a0a6da3ca7&amp;IsInner=0&amp;IsHistory=&amp;ModuleID=22" TargetMode="External"/><Relationship Id="rId1782" Type="http://schemas.openxmlformats.org/officeDocument/2006/relationships/hyperlink" Target="https://ggzy.hzctc.hangzhou.gov.cn/AfficheShow/Home?AfficheID=dc0ce1d9-3a13-4125-81ec-cba043a97426&amp;IsInner=0&amp;IsHistory=&amp;ModuleID=22" TargetMode="External"/><Relationship Id="rId1781" Type="http://schemas.openxmlformats.org/officeDocument/2006/relationships/hyperlink" Target="https://ggzy.hzctc.hangzhou.gov.cn/AfficheShow/Home?AfficheID=118bf0c2-ab0b-4f32-8edb-cdea45dd4e7c&amp;IsInner=0&amp;IsHistory=&amp;ModuleID=22" TargetMode="External"/><Relationship Id="rId1780" Type="http://schemas.openxmlformats.org/officeDocument/2006/relationships/hyperlink" Target="https://ggzy.hzctc.hangzhou.gov.cn/AfficheShow/Home?AfficheID=9c9a91c5-f572-46a1-95d0-71b8b5052722&amp;IsInner=0&amp;IsHistory=&amp;ModuleID=22" TargetMode="External"/><Relationship Id="rId178" Type="http://schemas.openxmlformats.org/officeDocument/2006/relationships/hyperlink" Target="https://ggzy.hzctc.hangzhou.gov.cn/AfficheShow/Home?AfficheID=cc7e1be7-029b-4780-a2e3-fc6c6495a6d9&amp;IsInner=0&amp;IsHistory=&amp;ModuleID=22" TargetMode="External"/><Relationship Id="rId1779" Type="http://schemas.openxmlformats.org/officeDocument/2006/relationships/hyperlink" Target="https://ggzy.hzctc.hangzhou.gov.cn/AfficheShow/Home?AfficheID=0610ce39-000d-4e4c-8b0d-8a7f159f6e1a&amp;IsInner=0&amp;IsHistory=&amp;ModuleID=22" TargetMode="External"/><Relationship Id="rId1778" Type="http://schemas.openxmlformats.org/officeDocument/2006/relationships/hyperlink" Target="https://ggzy.hzctc.hangzhou.gov.cn/AfficheShow/Home?AfficheID=83b67a65-14f3-48cb-807a-730547b1aa40&amp;IsInner=0&amp;IsHistory=&amp;ModuleID=22" TargetMode="External"/><Relationship Id="rId1777" Type="http://schemas.openxmlformats.org/officeDocument/2006/relationships/hyperlink" Target="https://ggzy.hzctc.hangzhou.gov.cn/AfficheShow/Home?AfficheID=a35d286d-fbb4-4a0f-b148-c1e3459830f8&amp;IsInner=0&amp;IsHistory=&amp;ModuleID=22" TargetMode="External"/><Relationship Id="rId1776" Type="http://schemas.openxmlformats.org/officeDocument/2006/relationships/hyperlink" Target="https://ggzy.hzctc.hangzhou.gov.cn/AfficheShow/Home?AfficheID=2e0a5c68-963c-45d1-a852-5231ed5398ff&amp;IsInner=0&amp;IsHistory=&amp;ModuleID=22" TargetMode="External"/><Relationship Id="rId1775" Type="http://schemas.openxmlformats.org/officeDocument/2006/relationships/hyperlink" Target="https://ggzy.hzctc.hangzhou.gov.cn/AfficheShow/Home?AfficheID=4816d5a4-7664-4f6d-86c4-ea3a8dcd833e&amp;IsInner=0&amp;IsHistory=&amp;ModuleID=22" TargetMode="External"/><Relationship Id="rId1774" Type="http://schemas.openxmlformats.org/officeDocument/2006/relationships/hyperlink" Target="https://ggzy.hzctc.hangzhou.gov.cn/AfficheShow/Home?AfficheID=bd75c68e-b0a5-437c-9e0e-9abb53fd51c2&amp;IsInner=0&amp;IsHistory=&amp;ModuleID=22" TargetMode="External"/><Relationship Id="rId1773" Type="http://schemas.openxmlformats.org/officeDocument/2006/relationships/hyperlink" Target="https://ggzy.hzctc.hangzhou.gov.cn/AfficheShow/Home?AfficheID=43b88502-0ac7-432e-a6e1-3de192b3abcb&amp;IsInner=0&amp;IsHistory=&amp;ModuleID=22" TargetMode="External"/><Relationship Id="rId1772" Type="http://schemas.openxmlformats.org/officeDocument/2006/relationships/hyperlink" Target="https://ggzy.hzctc.hangzhou.gov.cn/AfficheShow/Home?AfficheID=d4054b71-50e2-44f0-accd-c526f73678c6&amp;IsInner=0&amp;IsHistory=&amp;ModuleID=22" TargetMode="External"/><Relationship Id="rId1771" Type="http://schemas.openxmlformats.org/officeDocument/2006/relationships/hyperlink" Target="https://ggzy.hzctc.hangzhou.gov.cn/AfficheShow/Home?AfficheID=d5ea7dea-d544-44f1-ae7e-d0ce64aba928&amp;IsInner=0&amp;IsHistory=&amp;ModuleID=22" TargetMode="External"/><Relationship Id="rId1770" Type="http://schemas.openxmlformats.org/officeDocument/2006/relationships/hyperlink" Target="https://ggzy.hzctc.hangzhou.gov.cn/AfficheShow/Home?AfficheID=520b0a77-e8b0-4e60-ab03-001366f1aef6&amp;IsInner=0&amp;IsHistory=&amp;ModuleID=22" TargetMode="External"/><Relationship Id="rId177" Type="http://schemas.openxmlformats.org/officeDocument/2006/relationships/hyperlink" Target="https://ggzy.hzctc.hangzhou.gov.cn/OpenBidRecord/Index?id=3D295216-0816-4795-9015-805840802706&amp;tenderID=7CE5708F-F304-477C-982D-BEAEB0F6ED80&amp;ModuleID=486" TargetMode="External"/><Relationship Id="rId1769" Type="http://schemas.openxmlformats.org/officeDocument/2006/relationships/hyperlink" Target="https://ggzy.hzctc.hangzhou.gov.cn/OpenBidRecord/Index?id=9F1D14A5-2A92-483D-A3AE-E4627091071E&amp;tenderID=DC21637F-4D0A-4830-A88E-6B76916161F2&amp;ModuleID=486" TargetMode="External"/><Relationship Id="rId1768" Type="http://schemas.openxmlformats.org/officeDocument/2006/relationships/hyperlink" Target="https://ggzy.hzctc.hangzhou.gov.cn/OpenBidRecord/Index?id=DB641534-2991-4A51-A779-487A29BE37DE&amp;tenderID=B8C4D42C-D833-4C3A-AC49-E4573716353C&amp;ModuleID=486" TargetMode="External"/><Relationship Id="rId1767" Type="http://schemas.openxmlformats.org/officeDocument/2006/relationships/hyperlink" Target="https://ggzy.hzctc.hangzhou.gov.cn/OpenBidRecord/Index?id=D44E82EC-2184-4D28-8CDD-EA8F9F94B980&amp;tenderID=4C4AA878-BC94-4364-BE6F-48A59256E9DD&amp;ModuleID=486" TargetMode="External"/><Relationship Id="rId1766" Type="http://schemas.openxmlformats.org/officeDocument/2006/relationships/hyperlink" Target="https://ggzy.hzctc.hangzhou.gov.cn/OpenBidRecord/Index?id=5751E12A-AB22-46A7-AC11-CA2A5D28D3D1&amp;tenderID=060C6EE5-98D9-428B-A9D9-6D79475FD880&amp;ModuleID=486" TargetMode="External"/><Relationship Id="rId1765" Type="http://schemas.openxmlformats.org/officeDocument/2006/relationships/hyperlink" Target="https://ggzy.hzctc.hangzhou.gov.cn/OpenBidRecord/Index?id=2DC95D9E-7CE9-4CB5-A4DF-C4C9D2905F95&amp;tenderID=EDD4A841-3525-462C-9270-76E499913E9A&amp;ModuleID=486" TargetMode="External"/><Relationship Id="rId1764" Type="http://schemas.openxmlformats.org/officeDocument/2006/relationships/hyperlink" Target="https://ggzy.hzctc.hangzhou.gov.cn/OpenBidRecord/Index?id=F2B95F0C-92F3-453B-A2B3-0425543B3880&amp;tenderID=372E8482-F1A1-40DC-B365-B66C9590960F&amp;ModuleID=486" TargetMode="External"/><Relationship Id="rId1763" Type="http://schemas.openxmlformats.org/officeDocument/2006/relationships/hyperlink" Target="https://ggzy.hzctc.hangzhou.gov.cn/OpenBidRecord/Index?id=F3BC4D16-E2E5-4B19-87B0-01DB79B90C8B&amp;tenderID=807FCF92-3393-47E1-841D-CF5366C71B91&amp;ModuleID=486" TargetMode="External"/><Relationship Id="rId1762" Type="http://schemas.openxmlformats.org/officeDocument/2006/relationships/hyperlink" Target="https://ggzy.hzctc.hangzhou.gov.cn/OpenBidRecord/Index?id=41C31DE8-E31F-47D3-9C2B-078AFB4BFAAB&amp;tenderID=DDD538DD-CDE8-4994-8CA8-ABE1300DE87D&amp;ModuleID=486" TargetMode="External"/><Relationship Id="rId1761" Type="http://schemas.openxmlformats.org/officeDocument/2006/relationships/hyperlink" Target="https://ggzy.hzctc.hangzhou.gov.cn/OpenBidRecord/Index?id=1C2421E7-CACD-48BA-8F7B-B13CD85D0DE0&amp;tenderID=5749797C-0AC5-47F9-B6CA-1CB1F2FAB414&amp;ModuleID=486" TargetMode="External"/><Relationship Id="rId1760" Type="http://schemas.openxmlformats.org/officeDocument/2006/relationships/hyperlink" Target="https://ggzy.hzctc.hangzhou.gov.cn/OpenBidRecord/Index?id=A492AC52-DDEF-4FCE-94FD-8EDBF5028A68&amp;tenderID=1893CFCC-25C1-48B8-9908-C2C748041329&amp;ModuleID=486" TargetMode="External"/><Relationship Id="rId176" Type="http://schemas.openxmlformats.org/officeDocument/2006/relationships/hyperlink" Target="https://ggzy.hzctc.hangzhou.gov.cn/AfficheShow/Home?AfficheID=b888ce01-8b39-4c36-bc4c-3b0a02558a57&amp;IsInner=0&amp;IsHistory=&amp;ModuleID=22" TargetMode="External"/><Relationship Id="rId1759" Type="http://schemas.openxmlformats.org/officeDocument/2006/relationships/hyperlink" Target="https://ggzy.hzctc.hangzhou.gov.cn/OpenBidRecord/Index?id=DDA91571-81F9-4AE8-B124-6154D2C67BFB&amp;tenderID=46a40b8d-04bc-4c4c-9f15-6b267af04976&amp;ModuleID=486" TargetMode="External"/><Relationship Id="rId1758" Type="http://schemas.openxmlformats.org/officeDocument/2006/relationships/hyperlink" Target="https://ggzy.hzctc.hangzhou.gov.cn/OpenBidRecord/Index?id=A46F74AF-4D2F-4CCD-8925-03B6BDB7B1BC&amp;tenderID=760b02c4-7b4b-456f-84f4-afc8dd73a4fd&amp;ModuleID=486" TargetMode="External"/><Relationship Id="rId1757" Type="http://schemas.openxmlformats.org/officeDocument/2006/relationships/hyperlink" Target="https://ggzy.hzctc.hangzhou.gov.cn/OpenBidRecord/Index?id=6C2FE8A6-CDE0-4E2E-9087-976C1A6973AC&amp;tenderID=b3e3ed7d-4945-438f-8f22-aaf31f154342&amp;ModuleID=486" TargetMode="External"/><Relationship Id="rId1756" Type="http://schemas.openxmlformats.org/officeDocument/2006/relationships/hyperlink" Target="https://ggzy.hzctc.hangzhou.gov.cn/OpenBidRecord/Index?id=2A66E59B-A28E-420E-A2A8-920B73769B1C&amp;tenderID=195667e8-e3eb-4edd-8b75-5fc097b4ebb0&amp;ModuleID=486" TargetMode="External"/><Relationship Id="rId1755" Type="http://schemas.openxmlformats.org/officeDocument/2006/relationships/hyperlink" Target="https://ggzy.hzctc.hangzhou.gov.cn/OpenBidRecord/Index?id=2B2A81EC-E068-4306-AAF3-A218E7E52AFB&amp;tenderID=a84975e9-b99c-4e99-9bd2-80f5d6dbd7f3&amp;ModuleID=486" TargetMode="External"/><Relationship Id="rId1754" Type="http://schemas.openxmlformats.org/officeDocument/2006/relationships/hyperlink" Target="https://ggzy.hzctc.hangzhou.gov.cn/OpenBidRecord/Index?id=0CCA9ED6-9546-4357-B888-5F342FDF3F4E&amp;tenderID=2F41506E-2E7C-40AB-A347-17DBC9C53E6A&amp;ModuleID=486" TargetMode="External"/><Relationship Id="rId1753" Type="http://schemas.openxmlformats.org/officeDocument/2006/relationships/hyperlink" Target="https://ggzy.hzctc.hangzhou.gov.cn/OpenBidRecord/Index?id=A2C339F8-6E9A-4DE7-A301-B7C33412E68A&amp;tenderID=a9b70b23-c3fc-4d1a-8c8b-877f5d852bac&amp;ModuleID=486" TargetMode="External"/><Relationship Id="rId1752" Type="http://schemas.openxmlformats.org/officeDocument/2006/relationships/hyperlink" Target="https://ggzy.hzctc.hangzhou.gov.cn/OpenBidRecord/Index?id=CA1CE9B0-695A-4B46-A6D4-789BE6DE4614&amp;tenderID=1A23497E-709E-4F49-8B5A-1A0DEB482288&amp;ModuleID=486" TargetMode="External"/><Relationship Id="rId1751" Type="http://schemas.openxmlformats.org/officeDocument/2006/relationships/hyperlink" Target="https://ggzy.hzctc.hangzhou.gov.cn/OpenBidRecord/Index?id=0C513E66-06D6-4F6F-92F8-E55066BD5BA4&amp;tenderID=88E2DFA2-16F4-4B11-B886-3436A9C5F636&amp;ModuleID=486" TargetMode="External"/><Relationship Id="rId1750" Type="http://schemas.openxmlformats.org/officeDocument/2006/relationships/hyperlink" Target="https://ggzy.hzctc.hangzhou.gov.cn/OpenBidRecord/Index?id=56A57FFA-5737-41FC-A125-4A52781B0E56&amp;tenderID=981AE9F1-9071-481C-8601-B65AA20AA254&amp;ModuleID=486" TargetMode="External"/><Relationship Id="rId175" Type="http://schemas.openxmlformats.org/officeDocument/2006/relationships/hyperlink" Target="https://ggzy.hzctc.hangzhou.gov.cn/OpenBidRecord/Index?id=3CE75917-1813-4367-86CC-F45B954DF11B&amp;tenderID=BE2C556B-7C2C-436C-8E15-50CEFE157D65&amp;ModuleID=486" TargetMode="External"/><Relationship Id="rId1749" Type="http://schemas.openxmlformats.org/officeDocument/2006/relationships/hyperlink" Target="https://ggzy.hzctc.hangzhou.gov.cn/OpenBidRecord/Index?id=D8FE366A-B3E1-44E7-B0D0-2E60D11DF7BB&amp;tenderID=8B2866DC-9E97-4891-8E3A-17F18B844419&amp;ModuleID=486" TargetMode="External"/><Relationship Id="rId1748" Type="http://schemas.openxmlformats.org/officeDocument/2006/relationships/hyperlink" Target="https://ggzy.hzctc.hangzhou.gov.cn/OpenBidRecord/Index?id=4B249DB0-0761-4CD1-92F5-4097A546882B&amp;tenderID=E4237E80-87E2-432F-A8B6-4158C9203CC8&amp;ModuleID=486" TargetMode="External"/><Relationship Id="rId1747" Type="http://schemas.openxmlformats.org/officeDocument/2006/relationships/hyperlink" Target="https://ggzy.hzctc.hangzhou.gov.cn/OpenBidRecord/Index?id=14BA092B-6259-4799-81F6-9EED91060EC1&amp;tenderID=D48B7550-1397-4DFD-B3C8-D3EE65D385F7&amp;ModuleID=486" TargetMode="External"/><Relationship Id="rId1746" Type="http://schemas.openxmlformats.org/officeDocument/2006/relationships/hyperlink" Target="https://ggzy.hzctc.hangzhou.gov.cn/OpenBidRecord/Index?id=01440866-6F0C-450B-BCF0-C009F233BC0A&amp;tenderID=66A08107-0D65-4587-89B8-135C44C944EE&amp;ModuleID=486" TargetMode="External"/><Relationship Id="rId1745" Type="http://schemas.openxmlformats.org/officeDocument/2006/relationships/hyperlink" Target="https://ggzy.hzctc.hangzhou.gov.cn/OpenBidRecord/Index?id=301A5E9F-C35B-4649-A1AD-41D5B7E5DE49&amp;tenderID=46FCB57E-98BF-4436-ACFA-7FA37A3F29AB&amp;ModuleID=486" TargetMode="External"/><Relationship Id="rId1744" Type="http://schemas.openxmlformats.org/officeDocument/2006/relationships/hyperlink" Target="https://ggzy.hzctc.hangzhou.gov.cn/OpenBidRecord/Index?id=BAE67C9F-28E9-4B8A-8E5C-293F832B47A6&amp;tenderID=FAF81AD7-0B41-4E2B-B6C1-8BB8502ED0AA&amp;ModuleID=486" TargetMode="External"/><Relationship Id="rId1743" Type="http://schemas.openxmlformats.org/officeDocument/2006/relationships/hyperlink" Target="https://ggzy.hzctc.hangzhou.gov.cn/OpenBidRecord/Index?id=BE766C04-F772-47C9-95AC-B6B79C23064A&amp;tenderID=7EF8BFD9-1D8B-4955-855A-85BAC945D610&amp;ModuleID=486" TargetMode="External"/><Relationship Id="rId1742" Type="http://schemas.openxmlformats.org/officeDocument/2006/relationships/hyperlink" Target="https://ggzy.hzctc.hangzhou.gov.cn/OpenBidRecord/Index?id=907A1F60-1891-448E-9829-788EA6358A8C&amp;tenderID=5C2E0E8A-756C-4CA9-9BC3-F0ECB3259BC5&amp;ModuleID=486" TargetMode="External"/><Relationship Id="rId1741" Type="http://schemas.openxmlformats.org/officeDocument/2006/relationships/hyperlink" Target="https://ggzy.hzctc.hangzhou.gov.cn/OpenBidRecord/Index?id=95E1698A-2193-4A11-A700-CC849FF0DADF&amp;tenderID=d192b93b-4efb-4adc-b596-5e443e890c21&amp;ModuleID=486" TargetMode="External"/><Relationship Id="rId1740" Type="http://schemas.openxmlformats.org/officeDocument/2006/relationships/hyperlink" Target="https://ggzy.hzctc.hangzhou.gov.cn/OpenBidRecord/Index?id=1BAD61E1-471B-46F1-BCFA-F145A334A284&amp;tenderID=3028249a-3e8d-46a3-b706-14afb67a6210&amp;ModuleID=486" TargetMode="External"/><Relationship Id="rId174" Type="http://schemas.openxmlformats.org/officeDocument/2006/relationships/hyperlink" Target="https://ggzy.hzctc.hangzhou.gov.cn/AfficheShow/Home?AfficheID=37d8c740-b42c-4775-81fc-c6ab95b62455&amp;IsInner=0&amp;IsHistory=&amp;ModuleID=22" TargetMode="External"/><Relationship Id="rId1739" Type="http://schemas.openxmlformats.org/officeDocument/2006/relationships/hyperlink" Target="https://ggzy.hzctc.hangzhou.gov.cn/OpenBidRecord/Index?id=368F1A5F-30CD-4288-9CB5-6F2FEDC5F9C5&amp;tenderID=08c7c2ce-33ff-481e-8f8a-88ab87de9c93&amp;ModuleID=486" TargetMode="External"/><Relationship Id="rId1738" Type="http://schemas.openxmlformats.org/officeDocument/2006/relationships/hyperlink" Target="https://ggzy.hzctc.hangzhou.gov.cn/OpenBidRecord/Index?id=CB3F2AD7-C6BF-4BCA-AB88-036C0AF2A12C&amp;tenderID=57AFD550-2695-41FA-BCA9-C663B19728EA&amp;ModuleID=486" TargetMode="External"/><Relationship Id="rId1737" Type="http://schemas.openxmlformats.org/officeDocument/2006/relationships/hyperlink" Target="https://ggzy.hzctc.hangzhou.gov.cn/OpenBidRecord/Index?id=3C40A2DE-F4DF-445D-93CB-67BDCA2944C0&amp;tenderID=2DCB7683-1063-4476-AA5E-DE1F6EA8DF99&amp;ModuleID=486" TargetMode="External"/><Relationship Id="rId1736" Type="http://schemas.openxmlformats.org/officeDocument/2006/relationships/hyperlink" Target="https://ggzy.hzctc.hangzhou.gov.cn/OpenBidRecord/Index?id=3CBB1BC4-B74A-4FF6-8A0C-C9F1AE09CE8B&amp;tenderID=D53D7D5A-D8E5-4E8F-9461-515B812F4535&amp;ModuleID=486" TargetMode="External"/><Relationship Id="rId1735" Type="http://schemas.openxmlformats.org/officeDocument/2006/relationships/hyperlink" Target="https://ggzy.hzctc.hangzhou.gov.cn/OpenBidRecord/Index?id=D05AF98F-BF9C-4CFB-8C4F-2B14AB0D2BC1&amp;tenderID=FF0F6972-A967-4BB4-9D55-81554161B691&amp;ModuleID=486" TargetMode="External"/><Relationship Id="rId1734" Type="http://schemas.openxmlformats.org/officeDocument/2006/relationships/hyperlink" Target="https://ggzy.hzctc.hangzhou.gov.cn/OpenBidRecord/Index?id=019A1532-D795-4A4E-841D-A1FE802D895A&amp;tenderID=21B3EA14-6DA7-4033-B6A8-12EE5BC45DA1&amp;ModuleID=486" TargetMode="External"/><Relationship Id="rId1733" Type="http://schemas.openxmlformats.org/officeDocument/2006/relationships/hyperlink" Target="https://ggzy.hzctc.hangzhou.gov.cn/OpenBidRecord/Index?id=619A7A11-D5D4-4162-81E1-81F05EB5C15A&amp;tenderID=5B1A3F5C-C9F9-44ED-88E7-E5AAD15E7157&amp;ModuleID=486" TargetMode="External"/><Relationship Id="rId1732" Type="http://schemas.openxmlformats.org/officeDocument/2006/relationships/hyperlink" Target="https://ggzy.hzctc.hangzhou.gov.cn/OpenBidRecord/Index?id=F5641FF0-A15C-457C-9DBD-CE1E2806EE9D&amp;tenderID=C0010849-5E40-47CC-A3CE-6867FFB7CEA3&amp;ModuleID=486" TargetMode="External"/><Relationship Id="rId1731" Type="http://schemas.openxmlformats.org/officeDocument/2006/relationships/hyperlink" Target="https://ggzy.hzctc.hangzhou.gov.cn/OpenBidRecord/Index?id=C3933713-E1D1-4DCE-8DE6-6467906C6334&amp;tenderID=31E17948-509F-49B1-A944-8276E3E4675D&amp;ModuleID=486" TargetMode="External"/><Relationship Id="rId1730" Type="http://schemas.openxmlformats.org/officeDocument/2006/relationships/hyperlink" Target="https://ggzy.hzctc.hangzhou.gov.cn/OpenBidRecord/Index?id=AE1FB3FA-CD82-4CD0-9F06-64C2E75EF119&amp;tenderID=A583E3A5-F8D0-4866-9A15-CB449ACFB574&amp;ModuleID=486" TargetMode="External"/><Relationship Id="rId173" Type="http://schemas.openxmlformats.org/officeDocument/2006/relationships/hyperlink" Target="https://ggzy.hzctc.hangzhou.gov.cn/OpenBidRecord/Index?id=31BC46FC-49E9-422B-8988-52A853F76855&amp;tenderID=30DB6A76-D4BE-4EB6-8D96-D936C67F8F81&amp;ModuleID=486" TargetMode="External"/><Relationship Id="rId1729" Type="http://schemas.openxmlformats.org/officeDocument/2006/relationships/hyperlink" Target="https://ggzy.hzctc.hangzhou.gov.cn/OpenBidRecord/Index?id=30E3E3C1-7D3D-4D24-BF2B-F73F60D2526F&amp;tenderID=D0B35796-A31B-429B-9B55-A1FAB89CAE1F&amp;ModuleID=486" TargetMode="External"/><Relationship Id="rId1728" Type="http://schemas.openxmlformats.org/officeDocument/2006/relationships/hyperlink" Target="https://ggzy.hzctc.hangzhou.gov.cn/OpenBidRecord/Index?id=07D0D94C-0869-4472-89B9-9745A6FAC99C&amp;tenderID=800813B9-326D-4B06-8C65-70F50D03F5EC&amp;ModuleID=486" TargetMode="External"/><Relationship Id="rId1727" Type="http://schemas.openxmlformats.org/officeDocument/2006/relationships/hyperlink" Target="https://ggzy.hzctc.hangzhou.gov.cn/OpenBidRecord/Index?id=CF4AFBC6-8A5A-4049-96D0-0FC1EF90DC69&amp;tenderID=78AC653B-B6C0-4BA0-8CBB-51898EDC1984&amp;ModuleID=486" TargetMode="External"/><Relationship Id="rId1726" Type="http://schemas.openxmlformats.org/officeDocument/2006/relationships/hyperlink" Target="https://ggzy.hzctc.hangzhou.gov.cn/OpenBidRecord/Index?id=82D46351-370D-45CD-AA8B-DD5DF26EB7A7&amp;tenderID=9EAAFEFE-8748-455F-AFBD-735E3FD1CEEA&amp;ModuleID=486" TargetMode="External"/><Relationship Id="rId1725" Type="http://schemas.openxmlformats.org/officeDocument/2006/relationships/hyperlink" Target="https://ggzy.hzctc.hangzhou.gov.cn/OpenBidRecord/Index?id=11A9C350-08EE-4574-9924-6DC9384AD0C6&amp;tenderID=465A224F-EAE4-4C2F-80E5-07A882F39C30&amp;ModuleID=486" TargetMode="External"/><Relationship Id="rId1724" Type="http://schemas.openxmlformats.org/officeDocument/2006/relationships/hyperlink" Target="https://ggzy.hzctc.hangzhou.gov.cn/OpenBidRecord/Index?id=7099176F-A46A-4D3B-A2B7-A7BF1E5BF05F&amp;tenderID=68a77458-7cde-45e5-a5b1-6757efbfcf43&amp;ModuleID=486" TargetMode="External"/><Relationship Id="rId1723" Type="http://schemas.openxmlformats.org/officeDocument/2006/relationships/hyperlink" Target="https://ggzy.hzctc.hangzhou.gov.cn/OpenBidRecord/Index?id=F5C245BD-CEAD-4026-8034-A53E9FDB48EC&amp;tenderID=c4d1d0a3-4fab-48ee-bcbc-9fb31e41fea9&amp;ModuleID=486" TargetMode="External"/><Relationship Id="rId1722" Type="http://schemas.openxmlformats.org/officeDocument/2006/relationships/hyperlink" Target="https://ggzy.hzctc.hangzhou.gov.cn/OpenBidRecord/Index?id=7096C162-8595-4400-9341-4C1B99FC3901&amp;tenderID=FD1278DC-C911-43CF-91F9-14C9630435EA&amp;ModuleID=486" TargetMode="External"/><Relationship Id="rId1721" Type="http://schemas.openxmlformats.org/officeDocument/2006/relationships/hyperlink" Target="https://ggzy.hzctc.hangzhou.gov.cn/OpenBidRecord/Index?id=93ADEF1E-3B15-47C9-849A-7E3562B81D1F&amp;tenderID=B12E9E73-E222-41F3-BC00-1F1512A152B2&amp;ModuleID=486" TargetMode="External"/><Relationship Id="rId1720" Type="http://schemas.openxmlformats.org/officeDocument/2006/relationships/hyperlink" Target="https://ggzy.hzctc.hangzhou.gov.cn/OpenBidRecord/Index?id=4DF06A57-A531-4A21-AC68-CDCFCBBC0F34&amp;tenderID=2B4B3315-320A-4837-92C8-55ED236A889B&amp;ModuleID=486" TargetMode="External"/><Relationship Id="rId172" Type="http://schemas.openxmlformats.org/officeDocument/2006/relationships/hyperlink" Target="https://ggzy.hzctc.hangzhou.gov.cn/AfficheShow/Home?AfficheID=7cd3d8e6-a6e1-49c1-b70c-a1beb1061460&amp;IsInner=0&amp;IsHistory=&amp;ModuleID=22" TargetMode="External"/><Relationship Id="rId1719" Type="http://schemas.openxmlformats.org/officeDocument/2006/relationships/hyperlink" Target="https://ggzy.hzctc.hangzhou.gov.cn/OpenBidRecord/Index?id=C74E0132-6113-42BC-9D73-00C25C1A1C02&amp;tenderID=6F01D2E5-66BF-41B9-879B-0CF4AFC7EEFE&amp;ModuleID=486" TargetMode="External"/><Relationship Id="rId1718" Type="http://schemas.openxmlformats.org/officeDocument/2006/relationships/hyperlink" Target="https://ggzy.hzctc.hangzhou.gov.cn/OpenBidRecord/Index?id=21B07223-FE86-49B5-B70A-50F72B665D79&amp;tenderID=d2024f3a-3f63-4783-8a11-eb22985fdc0b&amp;ModuleID=486" TargetMode="External"/><Relationship Id="rId1717" Type="http://schemas.openxmlformats.org/officeDocument/2006/relationships/hyperlink" Target="https://ggzy.hzctc.hangzhou.gov.cn/OpenBidRecord/Index?id=1B04FE46-8DA9-4CE5-9F36-0145AA1E9B81&amp;tenderID=14E66A25-52EC-4981-8349-8C8C4A8A870C&amp;ModuleID=486" TargetMode="External"/><Relationship Id="rId1716" Type="http://schemas.openxmlformats.org/officeDocument/2006/relationships/hyperlink" Target="https://ggzy.hzctc.hangzhou.gov.cn/OpenBidRecord/Index?id=6832A89B-29AC-4AA9-920A-16291872C388&amp;tenderID=7FD429F5-BFF5-4B50-9B24-E14DCABED073&amp;ModuleID=486" TargetMode="External"/><Relationship Id="rId1715" Type="http://schemas.openxmlformats.org/officeDocument/2006/relationships/hyperlink" Target="https://ggzy.hzctc.hangzhou.gov.cn/OpenBidRecord/Index?id=BD0E2AB6-D989-49E6-86A1-1E62F4D0460E&amp;tenderID=DDF112EF-6D2F-4797-89A6-F70D605023BA&amp;ModuleID=486" TargetMode="External"/><Relationship Id="rId1714" Type="http://schemas.openxmlformats.org/officeDocument/2006/relationships/hyperlink" Target="https://ggzy.hzctc.hangzhou.gov.cn/OpenBidRecord/Index?id=416E6EE4-DD58-455F-B55C-11635441A748&amp;tenderID=A70C2031-53C5-4E21-A0F7-12BCE41505BC&amp;ModuleID=486" TargetMode="External"/><Relationship Id="rId1713" Type="http://schemas.openxmlformats.org/officeDocument/2006/relationships/hyperlink" Target="https://ggzy.hzctc.hangzhou.gov.cn/OpenBidRecord/Index?id=30D8A57D-48C2-43C9-B1EA-1457DF799F44&amp;tenderID=3613FB85-EB71-4A21-8DC6-121DC51FEDBB&amp;ModuleID=486" TargetMode="External"/><Relationship Id="rId1712" Type="http://schemas.openxmlformats.org/officeDocument/2006/relationships/hyperlink" Target="https://ggzy.hzctc.hangzhou.gov.cn/OpenBidRecord/Index?id=AB8E6390-2D7E-46B0-A284-6F47504F7E58&amp;tenderID=6955411B-5E71-4FCD-9B43-AE73B9D0B050&amp;ModuleID=486" TargetMode="External"/><Relationship Id="rId1711" Type="http://schemas.openxmlformats.org/officeDocument/2006/relationships/hyperlink" Target="https://ggzy.hzctc.hangzhou.gov.cn/OpenBidRecord/Index?id=A6779C89-2DF3-4E75-AB7F-825CD76D15B4&amp;tenderID=3CB5AB90-9513-4C21-B051-989F895C727D&amp;ModuleID=486" TargetMode="External"/><Relationship Id="rId1710" Type="http://schemas.openxmlformats.org/officeDocument/2006/relationships/hyperlink" Target="https://ggzy.hzctc.hangzhou.gov.cn/OpenBidRecord/Index?id=27B7C839-B1CF-490F-B59A-14382DBAD976&amp;tenderID=0E293DC6-12EF-4065-8369-BA1B54F18C75&amp;ModuleID=486" TargetMode="External"/><Relationship Id="rId171" Type="http://schemas.openxmlformats.org/officeDocument/2006/relationships/hyperlink" Target="https://ggzy.hzctc.hangzhou.gov.cn/OpenBidRecord/Index?id=20ED1466-F4C7-4462-B819-48F9B171F86B&amp;tenderID=56B01DE9-A281-486B-8DFC-151C3A264A77&amp;ModuleID=486" TargetMode="External"/><Relationship Id="rId1709" Type="http://schemas.openxmlformats.org/officeDocument/2006/relationships/hyperlink" Target="https://ggzy.hzctc.hangzhou.gov.cn/OpenBidRecord/Index?id=3EEC63C6-8549-4671-BAD9-C4CB5F0920EE&amp;tenderID=DF62EAC7-0C40-401D-A9C5-BEDAFAD4B4BF&amp;ModuleID=486" TargetMode="External"/><Relationship Id="rId1708" Type="http://schemas.openxmlformats.org/officeDocument/2006/relationships/hyperlink" Target="https://ggzy.hzctc.hangzhou.gov.cn/OpenBidRecord/Index?id=C0D545B8-0EEB-4ACA-97FB-AD071F3AA31A&amp;tenderID=46EE9452-0FF3-4970-A37D-0E2339BB0F80&amp;ModuleID=486" TargetMode="External"/><Relationship Id="rId1707" Type="http://schemas.openxmlformats.org/officeDocument/2006/relationships/hyperlink" Target="https://ggzy.hzctc.hangzhou.gov.cn/OpenBidRecord/Index?id=5FBAF66B-0E9D-42D3-963A-BDA3E4EDDF09&amp;tenderID=A1879655-4957-4D52-8232-D18AADE1BF9A&amp;ModuleID=486" TargetMode="External"/><Relationship Id="rId1706" Type="http://schemas.openxmlformats.org/officeDocument/2006/relationships/hyperlink" Target="https://ggzy.hzctc.hangzhou.gov.cn/OpenBidRecord/Index?id=EA1A40EA-0BC0-4EE2-9D36-03DB8C29904B&amp;tenderID=151C0937-3024-4262-83D9-3D4F8436CDB1&amp;ModuleID=486" TargetMode="External"/><Relationship Id="rId1705" Type="http://schemas.openxmlformats.org/officeDocument/2006/relationships/hyperlink" Target="https://ggzy.hzctc.hangzhou.gov.cn/OpenBidRecord/Index?id=223CEAA6-AC04-4A1C-B6CF-33707AA2D1AA&amp;tenderID=1A7E31F5-4EAD-4955-A674-B7D6771055F8&amp;ModuleID=486" TargetMode="External"/><Relationship Id="rId1704" Type="http://schemas.openxmlformats.org/officeDocument/2006/relationships/hyperlink" Target="https://ggzy.hzctc.hangzhou.gov.cn/OpenBidRecord/Index?id=B1C93195-5B9F-4513-A761-D4E91CE9C2E1&amp;tenderID=0F61790A-54C8-4F5E-B9B5-909EC959779A&amp;ModuleID=486" TargetMode="External"/><Relationship Id="rId1703" Type="http://schemas.openxmlformats.org/officeDocument/2006/relationships/hyperlink" Target="https://ggzy.hzctc.hangzhou.gov.cn/OpenBidRecord/Index?id=17141944-4ABE-4DE1-BECB-CB1CE3468C2C&amp;tenderID=5714A8C6-685A-4323-A725-2EC5748DCE74&amp;ModuleID=486" TargetMode="External"/><Relationship Id="rId1702" Type="http://schemas.openxmlformats.org/officeDocument/2006/relationships/hyperlink" Target="https://ggzy.hzctc.hangzhou.gov.cn/OpenBidRecord/Index?id=7D838463-346E-46ED-92F7-7A503A1F0D5E&amp;tenderID=B5BBC804-F127-49F0-8DED-3D02EDE7D6E6&amp;ModuleID=486" TargetMode="External"/><Relationship Id="rId1701" Type="http://schemas.openxmlformats.org/officeDocument/2006/relationships/hyperlink" Target="https://ggzy.hzctc.hangzhou.gov.cn/OpenBidRecord/Index?id=0E3471E5-AD34-42F1-A9A1-6D107040A08D&amp;tenderID=ECE3AE98-3E8F-4290-866B-9DAEB2F2F55A&amp;ModuleID=486" TargetMode="External"/><Relationship Id="rId1700" Type="http://schemas.openxmlformats.org/officeDocument/2006/relationships/hyperlink" Target="https://ggzy.hzctc.hangzhou.gov.cn/OpenBidRecord/Index?id=C9C9A50E-B34B-4897-80B3-CD987F3FD7D5&amp;tenderID=4E3AF37B-1C3F-4DBD-9EFA-911C475EBDFF&amp;ModuleID=486" TargetMode="External"/><Relationship Id="rId170" Type="http://schemas.openxmlformats.org/officeDocument/2006/relationships/hyperlink" Target="https://ggzy.hzctc.hangzhou.gov.cn/AfficheShow/Home?AfficheID=0211c1ec-13e7-47d1-a815-5b0fcc6ebc38&amp;IsInner=0&amp;IsHistory=&amp;ModuleID=22" TargetMode="External"/><Relationship Id="rId17" Type="http://schemas.openxmlformats.org/officeDocument/2006/relationships/hyperlink" Target="https://ggzy.hzctc.hangzhou.gov.cn/AfficheShow/Home?AfficheID=9b23f86d-c6a6-41b1-a09e-33163f8f1c61&amp;IsInner=0&amp;IsHistory=&amp;ModuleID=22" TargetMode="External"/><Relationship Id="rId1699" Type="http://schemas.openxmlformats.org/officeDocument/2006/relationships/hyperlink" Target="https://ggzy.hzctc.hangzhou.gov.cn/OpenBidRecord/Index?id=DC145B41-9794-481D-B708-5DC9E9E9AF59&amp;tenderID=67aacbe7-4cfd-4022-aa0d-eeaddbfd0094&amp;ModuleID=486" TargetMode="External"/><Relationship Id="rId1698" Type="http://schemas.openxmlformats.org/officeDocument/2006/relationships/hyperlink" Target="https://ggzy.hzctc.hangzhou.gov.cn/OpenBidRecord/Index?id=6CB42A14-58C0-4DAB-A937-AFD45D4422DF&amp;tenderID=CBF5E3C4-8290-4FC9-AC43-803A3558283F&amp;ModuleID=486" TargetMode="External"/><Relationship Id="rId1697" Type="http://schemas.openxmlformats.org/officeDocument/2006/relationships/hyperlink" Target="https://ggzy.hzctc.hangzhou.gov.cn/OpenBidRecord/Index?id=FCFA3D8C-7F79-4FD0-8196-7BB2DB0EB52C&amp;tenderID=DCEE838A-6197-4AE0-8BE9-A6D9C7798A68&amp;ModuleID=486" TargetMode="External"/><Relationship Id="rId1696" Type="http://schemas.openxmlformats.org/officeDocument/2006/relationships/hyperlink" Target="https://ggzy.hzctc.hangzhou.gov.cn/OpenBidRecord/Index?id=93EBDA25-B881-4902-859A-A41D6DA0B34B&amp;tenderID=7A837B2E-0083-4277-A038-12179EC5D779&amp;ModuleID=486" TargetMode="External"/><Relationship Id="rId1695" Type="http://schemas.openxmlformats.org/officeDocument/2006/relationships/hyperlink" Target="https://ggzy.hzctc.hangzhou.gov.cn/OpenBidRecord/Index?id=70D49133-F9D4-4576-85A0-EE533668ABEC&amp;tenderID=2D9ED91D-2082-43CF-9187-52A28B20DD3D&amp;ModuleID=486" TargetMode="External"/><Relationship Id="rId1694" Type="http://schemas.openxmlformats.org/officeDocument/2006/relationships/hyperlink" Target="https://ggzy.hzctc.hangzhou.gov.cn/OpenBidRecord/Index?id=98CB7CAE-EF42-49FE-85C1-4AC97AE3AE74&amp;tenderID=6e8195d6-b96b-4899-aae0-b29436fcb766&amp;ModuleID=486" TargetMode="External"/><Relationship Id="rId1693" Type="http://schemas.openxmlformats.org/officeDocument/2006/relationships/hyperlink" Target="https://ggzy.hzctc.hangzhou.gov.cn/OpenBidRecord/Index?id=32B86F61-A21E-4328-9174-3F84B28F89F3&amp;tenderID=84D6D907-2C1F-4D7A-BA1A-48B22F99B844&amp;ModuleID=486" TargetMode="External"/><Relationship Id="rId1692" Type="http://schemas.openxmlformats.org/officeDocument/2006/relationships/hyperlink" Target="https://ggzy.hzctc.hangzhou.gov.cn/OpenBidRecord/Index?id=224BB24E-DE8D-49C5-811C-98E606D7AF97&amp;tenderID=F96C5C10-3E3D-4CC6-B563-474E12ECBCF9&amp;ModuleID=486" TargetMode="External"/><Relationship Id="rId1691" Type="http://schemas.openxmlformats.org/officeDocument/2006/relationships/hyperlink" Target="https://ggzy.hzctc.hangzhou.gov.cn/OpenBidRecord/Index?id=22A6B978-BC5A-4A67-9131-7E55C49D2A86&amp;tenderID=6E4AC4C6-578B-448E-80B6-8947E05FE5DE&amp;ModuleID=486" TargetMode="External"/><Relationship Id="rId1690" Type="http://schemas.openxmlformats.org/officeDocument/2006/relationships/hyperlink" Target="https://ggzy.hzctc.hangzhou.gov.cn/OpenBidRecord/Index?id=3F915E48-21EA-4849-B23E-E4DA83F60D31&amp;tenderID=D0716888-1D83-4249-8726-59D0F5189ED5&amp;ModuleID=486" TargetMode="External"/><Relationship Id="rId169" Type="http://schemas.openxmlformats.org/officeDocument/2006/relationships/hyperlink" Target="https://ggzy.hzctc.hangzhou.gov.cn/OpenBidRecord/Index?id=D343AEE4-66AE-44D4-94BA-34CE38BB751F&amp;tenderID=F3E21E90-B1FD-49A6-B511-30045C6091E0&amp;ModuleID=486" TargetMode="External"/><Relationship Id="rId1689" Type="http://schemas.openxmlformats.org/officeDocument/2006/relationships/hyperlink" Target="https://ggzy.hzctc.hangzhou.gov.cn/OpenBidRecord/Index?id=F56E42F5-E9CC-43FB-BB01-73CD54303D13&amp;tenderID=89F34515-AA71-4CB9-B6FB-3AD715ED021A&amp;ModuleID=486" TargetMode="External"/><Relationship Id="rId1688" Type="http://schemas.openxmlformats.org/officeDocument/2006/relationships/hyperlink" Target="https://ggzy.hzctc.hangzhou.gov.cn/OpenBidRecord/Index?id=2F3FE612-5F86-43D9-B626-25C5A761DFAF&amp;tenderID=5E6518AA-56F0-46CD-9D41-138839A66B13&amp;ModuleID=486" TargetMode="External"/><Relationship Id="rId1687" Type="http://schemas.openxmlformats.org/officeDocument/2006/relationships/hyperlink" Target="https://ggzy.hzctc.hangzhou.gov.cn/OpenBidRecord/Index?id=30ABE920-6AE0-45AA-AB41-26B79C7782E4&amp;tenderID=3F87091D-91D4-4A2E-B6F5-EBB4201B3A4E&amp;ModuleID=486" TargetMode="External"/><Relationship Id="rId1686" Type="http://schemas.openxmlformats.org/officeDocument/2006/relationships/hyperlink" Target="https://ggzy.hzctc.hangzhou.gov.cn/OpenBidRecord/Index?id=727E2971-F331-49D0-B4C8-CFC10C485364&amp;tenderID=87EAF6D8-C343-492B-ACD8-F884F728ABBF&amp;ModuleID=486" TargetMode="External"/><Relationship Id="rId1685" Type="http://schemas.openxmlformats.org/officeDocument/2006/relationships/hyperlink" Target="https://ggzy.hzctc.hangzhou.gov.cn/OpenBidRecord/Index?id=9C3DA7FC-49E4-45B7-AAAC-79E3005BDF55&amp;tenderID=69545343-B816-494C-B2D2-6FE7F3F83D77&amp;ModuleID=486" TargetMode="External"/><Relationship Id="rId1684" Type="http://schemas.openxmlformats.org/officeDocument/2006/relationships/hyperlink" Target="https://ggzy.hzctc.hangzhou.gov.cn/OpenBidRecord/Index?id=AA6AF288-2BCE-46FD-9E7C-E98565E3C2D9&amp;tenderID=2E294BBC-B67E-4516-9B56-A3ABEF9F3128&amp;ModuleID=486" TargetMode="External"/><Relationship Id="rId1683" Type="http://schemas.openxmlformats.org/officeDocument/2006/relationships/hyperlink" Target="https://ggzy.hzctc.hangzhou.gov.cn/OpenBidRecord/Index?id=F40D345A-4C49-4F9A-8953-0A894C8EB6F9&amp;tenderID=94BDCBEE-B38E-4F7E-BD82-2437BAE594FB&amp;ModuleID=486" TargetMode="External"/><Relationship Id="rId1682" Type="http://schemas.openxmlformats.org/officeDocument/2006/relationships/hyperlink" Target="https://ggzy.hzctc.hangzhou.gov.cn/OpenBidRecord/Index?id=BA8EA706-E6D5-471D-90C8-D1D13FA12841&amp;tenderID=54BE6E2F-23A8-4862-A719-6907AA586B70&amp;ModuleID=486" TargetMode="External"/><Relationship Id="rId1681" Type="http://schemas.openxmlformats.org/officeDocument/2006/relationships/hyperlink" Target="https://ggzy.hzctc.hangzhou.gov.cn/OpenBidRecord/Index?id=10F5BA07-1A4F-442B-8515-CC49078685C6&amp;tenderID=e9a1ab65-d7dc-4748-892d-b66114f5c57c&amp;ModuleID=486" TargetMode="External"/><Relationship Id="rId1680" Type="http://schemas.openxmlformats.org/officeDocument/2006/relationships/hyperlink" Target="https://ggzy.hzctc.hangzhou.gov.cn/OpenBidRecord/Index?id=2D17DFC5-8793-474E-BF4E-318D13E1D6FA&amp;tenderID=7FD72A20-33FE-4E1D-A7EE-754565464046&amp;ModuleID=486" TargetMode="External"/><Relationship Id="rId168" Type="http://schemas.openxmlformats.org/officeDocument/2006/relationships/hyperlink" Target="https://ggzy.hzctc.hangzhou.gov.cn/AfficheShow/Home?AfficheID=5b33b136-4fe1-48a0-b1ba-ad4013cb9a76&amp;IsInner=0&amp;IsHistory=&amp;ModuleID=22" TargetMode="External"/><Relationship Id="rId1679" Type="http://schemas.openxmlformats.org/officeDocument/2006/relationships/hyperlink" Target="https://ggzy.hzctc.hangzhou.gov.cn/OpenBidRecord/Index?id=D6689890-0378-4939-A743-88D70165DE76&amp;tenderID=31BA33D5-9D79-4C6A-91F6-2E1FDECEC446&amp;ModuleID=486" TargetMode="External"/><Relationship Id="rId1678" Type="http://schemas.openxmlformats.org/officeDocument/2006/relationships/hyperlink" Target="https://ggzy.hzctc.hangzhou.gov.cn/OpenBidRecord/Index?id=19B6838A-B65D-40EC-9518-ACB589E3A4EF&amp;tenderID=2BA5BCE5-0BB0-44C9-A4B6-0F4740EF75D6&amp;ModuleID=486" TargetMode="External"/><Relationship Id="rId1677" Type="http://schemas.openxmlformats.org/officeDocument/2006/relationships/hyperlink" Target="https://ggzy.hzctc.hangzhou.gov.cn/OpenBidRecord/Index?id=51E36C64-C27D-4A1B-8AA3-41D1FCD30DF6&amp;tenderID=FBAA2E8F-56E1-4E51-B71B-84B75734F308&amp;ModuleID=486" TargetMode="External"/><Relationship Id="rId1676" Type="http://schemas.openxmlformats.org/officeDocument/2006/relationships/hyperlink" Target="https://ggzy.hzctc.hangzhou.gov.cn/OpenBidRecord/Index?id=CB00B407-C948-42FB-B8C7-DE3D6BB5631D&amp;tenderID=FC3AD7C4-03B9-41C3-A2E0-19ED72A988E9&amp;ModuleID=486" TargetMode="External"/><Relationship Id="rId1675" Type="http://schemas.openxmlformats.org/officeDocument/2006/relationships/hyperlink" Target="https://ggzy.hzctc.hangzhou.gov.cn/OpenBidRecord/Index?id=7C6618FA-773F-4916-8FC9-5A54119AFAFA&amp;tenderID=45911813-73C6-42F5-9A16-A4043A20B202&amp;ModuleID=486" TargetMode="External"/><Relationship Id="rId1674" Type="http://schemas.openxmlformats.org/officeDocument/2006/relationships/hyperlink" Target="https://ggzy.hzctc.hangzhou.gov.cn/OpenBidRecord/Index?id=6C66A416-39B5-4F97-A9F3-88AA5EFD6ACF&amp;tenderID=A9AEB3CA-2B58-4C00-9E41-F5A48DEF09E2&amp;ModuleID=486" TargetMode="External"/><Relationship Id="rId1673" Type="http://schemas.openxmlformats.org/officeDocument/2006/relationships/hyperlink" Target="https://ggzy.hzctc.hangzhou.gov.cn/OpenBidRecord/Index?id=1DEF5D53-7264-433D-825F-DE746BD3068C&amp;tenderID=12BFC475-B209-4304-8CD3-CAF2ADA1A5C6&amp;ModuleID=486" TargetMode="External"/><Relationship Id="rId1672" Type="http://schemas.openxmlformats.org/officeDocument/2006/relationships/hyperlink" Target="https://ggzy.hzctc.hangzhou.gov.cn/OpenBidRecord/Index?id=3A51367A-65A6-4260-9E31-3E89784D7428&amp;tenderID=B6C9244F-1542-450F-9629-DEDFA7598C64&amp;ModuleID=486" TargetMode="External"/><Relationship Id="rId1671" Type="http://schemas.openxmlformats.org/officeDocument/2006/relationships/hyperlink" Target="https://ggzy.hzctc.hangzhou.gov.cn/OpenBidRecord/Index?id=5D23AC53-45D0-4196-B5EB-944590B229CB&amp;tenderID=F87841EE-EE89-438E-BA71-E6C8E43AE6AB&amp;ModuleID=486" TargetMode="External"/><Relationship Id="rId1670" Type="http://schemas.openxmlformats.org/officeDocument/2006/relationships/hyperlink" Target="https://ggzy.hzctc.hangzhou.gov.cn/OpenBidRecord/Index?id=92A85407-A262-494E-A42D-79AD4160CE45&amp;tenderID=48E7A216-AD9E-4741-9074-CD715AFB0752&amp;ModuleID=486" TargetMode="External"/><Relationship Id="rId167" Type="http://schemas.openxmlformats.org/officeDocument/2006/relationships/hyperlink" Target="https://ggzy.hzctc.hangzhou.gov.cn/OpenBidRecord/Index?id=49452697-76E1-4EB4-9A7D-43FFA807C931&amp;tenderID=0A7F4AA5-27BF-4B2D-9B5A-4470A2FDAEA7&amp;ModuleID=486" TargetMode="External"/><Relationship Id="rId1669" Type="http://schemas.openxmlformats.org/officeDocument/2006/relationships/hyperlink" Target="https://ggzy.hzctc.hangzhou.gov.cn/OpenBidRecord/Index?id=768F0041-8614-44C2-B9EB-1561C1581A24&amp;tenderID=1846AC73-3019-4D13-BF48-94EB11A07A95&amp;ModuleID=486" TargetMode="External"/><Relationship Id="rId1668" Type="http://schemas.openxmlformats.org/officeDocument/2006/relationships/hyperlink" Target="https://ggzy.hzctc.hangzhou.gov.cn/OpenBidRecord/Index?id=A27A3BE2-25E8-418B-87CD-18C8A030A266&amp;tenderID=98810055-1d3f-4bfd-add3-6138d7db868c&amp;ModuleID=486" TargetMode="External"/><Relationship Id="rId1667" Type="http://schemas.openxmlformats.org/officeDocument/2006/relationships/hyperlink" Target="https://ggzy.hzctc.hangzhou.gov.cn/OpenBidRecord/Index?id=ACEF8DDF-7E95-41BD-975A-11844666828F&amp;tenderID=EC2F2A1C-D2D8-4948-9C5D-0D40C1A7F816&amp;ModuleID=486" TargetMode="External"/><Relationship Id="rId1666" Type="http://schemas.openxmlformats.org/officeDocument/2006/relationships/hyperlink" Target="https://ggzy.hzctc.hangzhou.gov.cn/OpenBidRecord/Index?id=41B9DB2A-B07E-4B9C-A01D-B5D7A038A914&amp;tenderID=D7FCAB52-179F-47AA-A0F2-CE7F757DBC8B&amp;ModuleID=486" TargetMode="External"/><Relationship Id="rId1665" Type="http://schemas.openxmlformats.org/officeDocument/2006/relationships/hyperlink" Target="https://ggzy.hzctc.hangzhou.gov.cn/OpenBidRecord/Index?id=88924452-08B3-4988-BE46-30474C41B232&amp;tenderID=eb2bdef0-ceda-4ac2-ae71-82e375f73c1d&amp;ModuleID=486" TargetMode="External"/><Relationship Id="rId1664" Type="http://schemas.openxmlformats.org/officeDocument/2006/relationships/hyperlink" Target="https://ggzy.hzctc.hangzhou.gov.cn/OpenBidRecord/Index?id=BB64049B-3418-49FC-AC23-2EA1A5CE054C&amp;tenderID=402d2296-9b3c-4686-a81d-cbda4e19513f&amp;ModuleID=486" TargetMode="External"/><Relationship Id="rId1663" Type="http://schemas.openxmlformats.org/officeDocument/2006/relationships/hyperlink" Target="https://ggzy.hzctc.hangzhou.gov.cn/OpenBidRecord/Index?id=0E325DAA-4BCE-4A3B-BD2C-61EB0EE2DDFE&amp;tenderID=EE665FB7-6DA6-41E3-B1CF-F62F76DF1830&amp;ModuleID=486" TargetMode="External"/><Relationship Id="rId1662" Type="http://schemas.openxmlformats.org/officeDocument/2006/relationships/hyperlink" Target="https://ggzy.hzctc.hangzhou.gov.cn/OpenBidRecord/Index?id=FFF59D0E-CA3C-45D6-B29D-AB40C62C6515&amp;tenderID=62517344-6095-4C41-B43D-09B16C82B81A&amp;ModuleID=486" TargetMode="External"/><Relationship Id="rId1661" Type="http://schemas.openxmlformats.org/officeDocument/2006/relationships/hyperlink" Target="https://ggzy.hzctc.hangzhou.gov.cn/OpenBidRecord/Index?id=57CB19DA-153F-4DD2-B534-6CE1362F5D36&amp;tenderID=9A5CC6DA-CF75-4AC2-9E5E-616AC4C20BDC&amp;ModuleID=486" TargetMode="External"/><Relationship Id="rId1660" Type="http://schemas.openxmlformats.org/officeDocument/2006/relationships/hyperlink" Target="https://ggzy.hzctc.hangzhou.gov.cn/OpenBidRecord/Index?id=EF85C55E-1340-48D6-827A-00AED7D350B4&amp;tenderID=2BA4C96D-484B-44F0-A251-9CBE7F14535E&amp;ModuleID=486" TargetMode="External"/><Relationship Id="rId166" Type="http://schemas.openxmlformats.org/officeDocument/2006/relationships/hyperlink" Target="https://ggzy.hzctc.hangzhou.gov.cn/AfficheShow/Home?AfficheID=9fa08b24-eb1c-4a0e-a72e-29b3e89b993e&amp;IsInner=0&amp;IsHistory=&amp;ModuleID=22" TargetMode="External"/><Relationship Id="rId1659" Type="http://schemas.openxmlformats.org/officeDocument/2006/relationships/hyperlink" Target="https://ggzy.hzctc.hangzhou.gov.cn/OpenBidRecord/Index?id=A822B525-70AD-46C4-8D1B-6F74F1113E35&amp;tenderID=17C1DD7F-5E5C-462D-A012-763A466D3928&amp;ModuleID=486" TargetMode="External"/><Relationship Id="rId1658" Type="http://schemas.openxmlformats.org/officeDocument/2006/relationships/hyperlink" Target="https://ggzy.hzctc.hangzhou.gov.cn/OpenBidRecord/Index?id=F38512FC-3A1D-4350-988D-71AFDE045A6A&amp;tenderID=FA0EE31B-3109-411C-99E8-DA9577229A00&amp;ModuleID=486" TargetMode="External"/><Relationship Id="rId1657" Type="http://schemas.openxmlformats.org/officeDocument/2006/relationships/hyperlink" Target="https://ggzy.hzctc.hangzhou.gov.cn/OpenBidRecord/Index?id=32D18305-E9E5-4878-87B2-1C36968DEF04&amp;tenderID=3AE58E88-7845-4E5C-9027-504ED5C1866B&amp;ModuleID=486" TargetMode="External"/><Relationship Id="rId1656" Type="http://schemas.openxmlformats.org/officeDocument/2006/relationships/hyperlink" Target="https://ggzy.hzctc.hangzhou.gov.cn/OpenBidRecord/Index?id=4DDBF79D-885A-42D4-84CE-A40715F93DE4&amp;tenderID=85157b04-3a15-49b1-8b5b-77948ef0b65d&amp;ModuleID=486" TargetMode="External"/><Relationship Id="rId1655" Type="http://schemas.openxmlformats.org/officeDocument/2006/relationships/hyperlink" Target="https://ggzy.hzctc.hangzhou.gov.cn/OpenBidRecord/Index?id=5841D09D-8A06-4824-B21D-465FEA0A54E3&amp;tenderID=9B4A9D84-354D-4CC7-828F-6605A829DFDA&amp;ModuleID=486" TargetMode="External"/><Relationship Id="rId1654" Type="http://schemas.openxmlformats.org/officeDocument/2006/relationships/hyperlink" Target="https://ggzy.hzctc.hangzhou.gov.cn/OpenBidRecord/Index?id=92A39655-07BA-4125-9609-FAFE408A3BF6&amp;tenderID=F116ABC5-CC97-40DA-A9CA-1E8F42FCD246&amp;ModuleID=486" TargetMode="External"/><Relationship Id="rId1653" Type="http://schemas.openxmlformats.org/officeDocument/2006/relationships/hyperlink" Target="https://ggzy.hzctc.hangzhou.gov.cn/OpenBidRecord/Index?id=C0E1DBFD-419F-409B-8E61-46FE6FFB4739&amp;tenderID=9964A720-CF06-476B-9563-B5E5DC870B16&amp;ModuleID=486" TargetMode="External"/><Relationship Id="rId1652" Type="http://schemas.openxmlformats.org/officeDocument/2006/relationships/hyperlink" Target="https://ggzy.hzctc.hangzhou.gov.cn/OpenBidRecord/Index?id=85E1FFE8-E9FF-4842-960D-58D58BF1BAAC&amp;tenderID=8f2ea342-132f-44c5-80cc-f26ee4aebe35&amp;ModuleID=486" TargetMode="External"/><Relationship Id="rId1651" Type="http://schemas.openxmlformats.org/officeDocument/2006/relationships/hyperlink" Target="https://ggzy.hzctc.hangzhou.gov.cn/OpenBidRecord/Index?id=A0876DBF-9A02-42B7-9D57-C3E7EC3323E2&amp;tenderID=FB5D5E77-4D36-442C-89E8-B8FB267289E3&amp;ModuleID=486" TargetMode="External"/><Relationship Id="rId1650" Type="http://schemas.openxmlformats.org/officeDocument/2006/relationships/hyperlink" Target="https://ggzy.hzctc.hangzhou.gov.cn/OpenBidRecord/Index?id=2A67EAFF-D163-4765-B49B-400812EB8747&amp;tenderID=F6F9DCDF-C7B9-4778-8BB8-61E7D1CAFBF7&amp;ModuleID=486" TargetMode="External"/><Relationship Id="rId165" Type="http://schemas.openxmlformats.org/officeDocument/2006/relationships/hyperlink" Target="https://ggzy.hzctc.hangzhou.gov.cn/OpenBidRecord/Index?id=EA06A518-B3B5-4C02-AEC1-771D6F22DCBA&amp;tenderID=602E5F5B-AEDD-4E6E-9C62-4305D5615125&amp;ModuleID=486" TargetMode="External"/><Relationship Id="rId1649" Type="http://schemas.openxmlformats.org/officeDocument/2006/relationships/hyperlink" Target="https://ggzy.hzctc.hangzhou.gov.cn/OpenBidRecord/Index?id=FC5A80CC-A62A-46F9-A973-212E26A75DD6&amp;tenderID=4F7C6F20-A7EF-43FE-8113-5CC380FACA60&amp;ModuleID=486" TargetMode="External"/><Relationship Id="rId1648" Type="http://schemas.openxmlformats.org/officeDocument/2006/relationships/hyperlink" Target="https://ggzy.hzctc.hangzhou.gov.cn/OpenBidRecord/Index?id=CD3AFAE8-856F-4463-BCF1-32E9DA507526&amp;tenderID=C381B9D6-D359-4655-97E1-2FB3DF7A7A11&amp;ModuleID=486" TargetMode="External"/><Relationship Id="rId1647" Type="http://schemas.openxmlformats.org/officeDocument/2006/relationships/hyperlink" Target="https://ggzy.hzctc.hangzhou.gov.cn/OpenBidRecord/Index?id=636ADCC8-7565-4038-AB0C-2E9231B1540E&amp;tenderID=07CBE3C9-E6EF-45AE-980A-3A3339F5082E&amp;ModuleID=486" TargetMode="External"/><Relationship Id="rId1646" Type="http://schemas.openxmlformats.org/officeDocument/2006/relationships/hyperlink" Target="https://ggzy.hzctc.hangzhou.gov.cn/OpenBidRecord/Index?id=BC59FF50-5D07-4C1A-9092-48AC6D9D0073&amp;tenderID=DD66529F-7E62-4817-AD68-B37627659399&amp;ModuleID=486" TargetMode="External"/><Relationship Id="rId1645" Type="http://schemas.openxmlformats.org/officeDocument/2006/relationships/hyperlink" Target="https://ggzy.hzctc.hangzhou.gov.cn/OpenBidRecord/Index?id=F3C4CEBE-2DF6-44DC-AB85-FC9E6A324505&amp;tenderID=067D17EE-532A-45E5-B135-0AAF61C92B3B&amp;ModuleID=486" TargetMode="External"/><Relationship Id="rId1644" Type="http://schemas.openxmlformats.org/officeDocument/2006/relationships/hyperlink" Target="https://ggzy.hzctc.hangzhou.gov.cn/OpenBidRecord/Index?id=7A47340A-7D8B-4223-B65A-24356DECCC93&amp;tenderID=42D14ECE-D709-4663-9161-A787D45026C2&amp;ModuleID=486" TargetMode="External"/><Relationship Id="rId1643" Type="http://schemas.openxmlformats.org/officeDocument/2006/relationships/hyperlink" Target="https://ggzy.hzctc.hangzhou.gov.cn/OpenBidRecord/Index?id=59F83F46-4F11-4602-B9F9-575592957D3D&amp;tenderID=86C83F60-CC08-422A-A75D-7A34F76DE545&amp;ModuleID=486" TargetMode="External"/><Relationship Id="rId1642" Type="http://schemas.openxmlformats.org/officeDocument/2006/relationships/hyperlink" Target="https://ggzy.hzctc.hangzhou.gov.cn/OpenBidRecord/Index?id=AE7BECF0-F8DE-41CB-84D0-83E76624283A&amp;tenderID=0c2e0e6a-b70c-4601-b453-4781c7d27b41&amp;ModuleID=486" TargetMode="External"/><Relationship Id="rId1641" Type="http://schemas.openxmlformats.org/officeDocument/2006/relationships/hyperlink" Target="https://ggzy.hzctc.hangzhou.gov.cn/OpenBidRecord/Index?id=0E50D419-01EA-4274-BB4A-B883905AB700&amp;tenderID=8744D0FA-21E2-4C5D-9896-706D0B2AE52E&amp;ModuleID=486" TargetMode="External"/><Relationship Id="rId1640" Type="http://schemas.openxmlformats.org/officeDocument/2006/relationships/hyperlink" Target="https://ggzy.hzctc.hangzhou.gov.cn/OpenBidRecord/Index?id=09E61EA4-EB57-4D66-AC47-8DC829B2269F&amp;tenderID=913FF214-DC97-400F-A485-FAC4122E2EEB&amp;ModuleID=486" TargetMode="External"/><Relationship Id="rId164" Type="http://schemas.openxmlformats.org/officeDocument/2006/relationships/hyperlink" Target="https://ggzy.hzctc.hangzhou.gov.cn/AfficheShow/Home?AfficheID=8257bed9-9174-4461-a2f6-56fafa3c4ef0&amp;IsInner=0&amp;IsHistory=&amp;ModuleID=22" TargetMode="External"/><Relationship Id="rId1639" Type="http://schemas.openxmlformats.org/officeDocument/2006/relationships/hyperlink" Target="https://ggzy.hzctc.hangzhou.gov.cn/OpenBidRecord/Index?id=F8B973EB-D613-44C7-A819-027EDF674B9C&amp;tenderID=7682DEA6-A4BE-4177-9ABC-1A4FA6F045E6&amp;ModuleID=486" TargetMode="External"/><Relationship Id="rId1638" Type="http://schemas.openxmlformats.org/officeDocument/2006/relationships/hyperlink" Target="https://ggzy.hzctc.hangzhou.gov.cn/OpenBidRecord/Index?id=49977B98-2123-40D0-8954-71E2F41A904C&amp;tenderID=56B06CCD-4563-4B2B-8ECB-A1ED8DBB7265&amp;ModuleID=486" TargetMode="External"/><Relationship Id="rId1637" Type="http://schemas.openxmlformats.org/officeDocument/2006/relationships/hyperlink" Target="https://ggzy.hzctc.hangzhou.gov.cn/OpenBidRecord/Index?id=DD98FD06-C34E-4563-AE8B-314D17475F33&amp;tenderID=245DD21D-4262-4B93-8B12-1D07930475EE&amp;ModuleID=486" TargetMode="External"/><Relationship Id="rId1636" Type="http://schemas.openxmlformats.org/officeDocument/2006/relationships/hyperlink" Target="https://ggzy.hzctc.hangzhou.gov.cn/OpenBidRecord/Index?id=D48ECE7F-949D-494C-931E-DF802482B543&amp;tenderID=22F614DE-CB54-42CB-AB17-43B9A8783B79&amp;ModuleID=486" TargetMode="External"/><Relationship Id="rId1635" Type="http://schemas.openxmlformats.org/officeDocument/2006/relationships/hyperlink" Target="https://ggzy.hzctc.hangzhou.gov.cn/OpenBidRecord/Index?id=326DCA90-202B-4F7C-9113-D3632F5094BD&amp;tenderID=6C32CD7A-DC19-4C82-AF00-F0EEAF27A7BB&amp;ModuleID=486" TargetMode="External"/><Relationship Id="rId1634" Type="http://schemas.openxmlformats.org/officeDocument/2006/relationships/hyperlink" Target="https://ggzy.hzctc.hangzhou.gov.cn/OpenBidRecord/Index?id=C59AEACB-9E49-4A10-97D9-23FAF9BEB779&amp;tenderID=D32839EE-89C1-4FB9-9BC2-4437DAA6D939&amp;ModuleID=486" TargetMode="External"/><Relationship Id="rId1633" Type="http://schemas.openxmlformats.org/officeDocument/2006/relationships/hyperlink" Target="https://ggzy.hzctc.hangzhou.gov.cn/OpenBidRecord/Index?id=7970DBC7-171B-4BDC-8A8A-79CDBDDB6399&amp;tenderID=F0E2D46B-2DBF-46B0-A29E-F8FA25CDE0F6&amp;ModuleID=486" TargetMode="External"/><Relationship Id="rId1632" Type="http://schemas.openxmlformats.org/officeDocument/2006/relationships/hyperlink" Target="https://ggzy.hzctc.hangzhou.gov.cn/OpenBidRecord/Index?id=007C20C1-CC15-4A35-ADD2-963B1A899890&amp;tenderID=98106131-09A6-4B82-B4F8-3ACDC4CDE839&amp;ModuleID=486" TargetMode="External"/><Relationship Id="rId1631" Type="http://schemas.openxmlformats.org/officeDocument/2006/relationships/hyperlink" Target="https://ggzy.hzctc.hangzhou.gov.cn/OpenBidRecord/Index?id=3E47B246-DA18-43FC-AFEA-BBA24D84DCCA&amp;tenderID=A44A22BC-7419-4B69-B004-5F0FD9A3A789&amp;ModuleID=486" TargetMode="External"/><Relationship Id="rId1630" Type="http://schemas.openxmlformats.org/officeDocument/2006/relationships/hyperlink" Target="https://ggzy.hzctc.hangzhou.gov.cn/OpenBidRecord/Index?id=295E87A2-82A1-461E-831B-1A159F05BFA5&amp;tenderID=7CFA2D1C-392C-4E80-B485-3F938524AB96&amp;ModuleID=486" TargetMode="External"/><Relationship Id="rId163" Type="http://schemas.openxmlformats.org/officeDocument/2006/relationships/hyperlink" Target="https://ggzy.hzctc.hangzhou.gov.cn/OpenBidRecord/Index?id=2078F74A-8C98-4070-A5B2-818BD9DBD9E8&amp;tenderID=12D8E0AF-1D14-41A3-B945-79F7DE75E06D&amp;ModuleID=486" TargetMode="External"/><Relationship Id="rId1629" Type="http://schemas.openxmlformats.org/officeDocument/2006/relationships/hyperlink" Target="https://ggzy.hzctc.hangzhou.gov.cn/OpenBidRecord/Index?id=06CE143B-80CD-4DA8-AF8A-F69B493B2A00&amp;tenderID=D8EE46DB-4294-4469-B7DF-487FB8CF986F&amp;ModuleID=486" TargetMode="External"/><Relationship Id="rId1628" Type="http://schemas.openxmlformats.org/officeDocument/2006/relationships/hyperlink" Target="https://ggzy.hzctc.hangzhou.gov.cn/OpenBidRecord/Index?id=E18DA609-857E-4407-81D8-94237E6F74D5&amp;tenderID=7B4EAC75-0E10-4E7C-AA09-86ABB1F375E7&amp;ModuleID=486" TargetMode="External"/><Relationship Id="rId1627" Type="http://schemas.openxmlformats.org/officeDocument/2006/relationships/hyperlink" Target="https://ggzy.hzctc.hangzhou.gov.cn/OpenBidRecord/Index?id=4DF213BD-BC98-4B83-8C65-EFF7CD5C158C&amp;tenderID=C133B88F-18FB-4350-A7EB-F0C1B12D3CEC&amp;ModuleID=486" TargetMode="External"/><Relationship Id="rId1626" Type="http://schemas.openxmlformats.org/officeDocument/2006/relationships/hyperlink" Target="https://ggzy.hzctc.hangzhou.gov.cn/OpenBidRecord/Index?id=3DA10658-EBDA-400A-9E3E-D87F61FB330A&amp;tenderID=E3B4C546-593D-43FB-9EF0-A268A24466ED&amp;ModuleID=486" TargetMode="External"/><Relationship Id="rId1625" Type="http://schemas.openxmlformats.org/officeDocument/2006/relationships/hyperlink" Target="https://ggzy.hzctc.hangzhou.gov.cn/OpenBidRecord/Index?id=E48B6511-14B0-4C38-871C-0611812228D4&amp;tenderID=A21CA9EE-BB47-4873-9D33-4BEDBB87D93C&amp;ModuleID=486" TargetMode="External"/><Relationship Id="rId1624" Type="http://schemas.openxmlformats.org/officeDocument/2006/relationships/hyperlink" Target="https://ggzy.hzctc.hangzhou.gov.cn/OpenBidRecord/Index?id=4648F4F8-E13A-4393-9913-253708575EED&amp;tenderID=FB949286-4F84-44FF-A77C-5E6608E859AB&amp;ModuleID=486" TargetMode="External"/><Relationship Id="rId1623" Type="http://schemas.openxmlformats.org/officeDocument/2006/relationships/hyperlink" Target="https://ggzy.hzctc.hangzhou.gov.cn/OpenBidRecord/Index?id=EFF2CE25-E93C-4FD5-91BA-BD9426212714&amp;tenderID=cfbef983-e477-431e-90aa-b2eb09100b9b&amp;ModuleID=486" TargetMode="External"/><Relationship Id="rId1622" Type="http://schemas.openxmlformats.org/officeDocument/2006/relationships/hyperlink" Target="https://ggzy.hzctc.hangzhou.gov.cn/OpenBidRecord/Index?id=7174520F-0E5B-419A-9E80-38C4F374C0EF&amp;tenderID=01EFD1FF-A569-4D24-9D6C-574B215D4964&amp;ModuleID=486" TargetMode="External"/><Relationship Id="rId1621" Type="http://schemas.openxmlformats.org/officeDocument/2006/relationships/hyperlink" Target="https://ggzy.hzctc.hangzhou.gov.cn/OpenBidRecord/Index?id=CD014CD3-F311-423E-A877-0798247AA2D8&amp;tenderID=C705A204-199C-4898-A014-3AA2C344BEAD&amp;ModuleID=486" TargetMode="External"/><Relationship Id="rId1620" Type="http://schemas.openxmlformats.org/officeDocument/2006/relationships/hyperlink" Target="https://ggzy.hzctc.hangzhou.gov.cn/OpenBidRecord/Index?id=9E3C93FF-50D5-4AF7-9427-41526C3A6867&amp;tenderID=F15D3999-57D0-430E-9FCF-7F0101180B77&amp;ModuleID=486" TargetMode="External"/><Relationship Id="rId162" Type="http://schemas.openxmlformats.org/officeDocument/2006/relationships/hyperlink" Target="https://ggzy.hzctc.hangzhou.gov.cn/AfficheShow/Home?AfficheID=121d1836-d3a6-4ea0-97c6-d03a9f1b6374&amp;IsInner=0&amp;IsHistory=&amp;ModuleID=22" TargetMode="External"/><Relationship Id="rId1619" Type="http://schemas.openxmlformats.org/officeDocument/2006/relationships/hyperlink" Target="https://ggzy.hzctc.hangzhou.gov.cn/OpenBidRecord/Index?id=EB1AE420-7BCD-48F7-BE42-949CD6129ADB&amp;tenderID=EF2029F8-FD48-41D8-8075-E9259E61E6BF&amp;ModuleID=486" TargetMode="External"/><Relationship Id="rId1618" Type="http://schemas.openxmlformats.org/officeDocument/2006/relationships/hyperlink" Target="https://ggzy.hzctc.hangzhou.gov.cn/OpenBidRecord/Index?id=92F4B366-69A8-451B-A007-78DF51C68FC9&amp;tenderID=D1F35DE2-4DFB-4A2F-9F9F-217AFE1BFEFA&amp;ModuleID=486" TargetMode="External"/><Relationship Id="rId1617" Type="http://schemas.openxmlformats.org/officeDocument/2006/relationships/hyperlink" Target="https://ggzy.hzctc.hangzhou.gov.cn/OpenBidRecord/Index?id=3B1487ED-CEC5-4C46-BF98-B11085511B7F&amp;tenderID=777E5DB4-3080-488D-A1D7-BCEE5BAA8AD7&amp;ModuleID=486" TargetMode="External"/><Relationship Id="rId1616" Type="http://schemas.openxmlformats.org/officeDocument/2006/relationships/hyperlink" Target="https://ggzy.hzctc.hangzhou.gov.cn/OpenBidRecord/Index?id=FF11A7A2-0001-4164-B303-78C26637EBC6&amp;tenderID=3D63B7F4-DE72-479E-BCCC-F6C56BD65E71&amp;ModuleID=486" TargetMode="External"/><Relationship Id="rId1615" Type="http://schemas.openxmlformats.org/officeDocument/2006/relationships/hyperlink" Target="https://ggzy.hzctc.hangzhou.gov.cn/OpenBidRecord/Index?id=2324ED36-FCE1-4970-8B30-A7892A3AA395&amp;tenderID=F3F03EEF-6550-4C13-81F5-9F6A2574929C&amp;ModuleID=486" TargetMode="External"/><Relationship Id="rId1614" Type="http://schemas.openxmlformats.org/officeDocument/2006/relationships/hyperlink" Target="https://ggzy.hzctc.hangzhou.gov.cn/OpenBidRecord/Index?id=9CC69C51-E5B7-4FC9-B2C2-71D162B9E29F&amp;tenderID=23B560C8-D37A-4CED-A7F4-BAF08FE86943&amp;ModuleID=486" TargetMode="External"/><Relationship Id="rId1613" Type="http://schemas.openxmlformats.org/officeDocument/2006/relationships/hyperlink" Target="https://ggzy.hzctc.hangzhou.gov.cn/OpenBidRecord/Index?id=76A3B58A-2D85-4981-8ADC-C01399F172E3&amp;tenderID=CED922CE-CA43-4FF6-9E33-4C7B2A69A102&amp;ModuleID=486" TargetMode="External"/><Relationship Id="rId1612" Type="http://schemas.openxmlformats.org/officeDocument/2006/relationships/hyperlink" Target="https://ggzy.hzctc.hangzhou.gov.cn/OpenBidRecord/Index?id=B7823A75-934F-434B-9783-4D0E7D9FEBB1&amp;tenderID=AE5BA606-C06C-40F4-8BCA-8B6E74EC865D&amp;ModuleID=486" TargetMode="External"/><Relationship Id="rId1611" Type="http://schemas.openxmlformats.org/officeDocument/2006/relationships/hyperlink" Target="https://ggzy.hzctc.hangzhou.gov.cn/OpenBidRecord/Index?id=4B36CAC7-885F-4E58-93A6-E07024FAC008&amp;tenderID=F6C001D7-E28C-4BAA-9BA1-9F267D37A205&amp;ModuleID=486" TargetMode="External"/><Relationship Id="rId1610" Type="http://schemas.openxmlformats.org/officeDocument/2006/relationships/hyperlink" Target="https://ggzy.hzctc.hangzhou.gov.cn/OpenBidRecord/Index?id=2CE58AC9-324D-4F38-B118-0DE242FD4F59&amp;tenderID=92ACE5C2-E819-4DAB-936D-335F22F8A430&amp;ModuleID=486" TargetMode="External"/><Relationship Id="rId161" Type="http://schemas.openxmlformats.org/officeDocument/2006/relationships/hyperlink" Target="https://ggzy.hzctc.hangzhou.gov.cn/OpenBidRecord/Index?id=734EEBE0-27EA-4672-A4B1-9BE459466E1D&amp;tenderID=139FD6BD-306D-4CEB-846C-64B8200247F8&amp;ModuleID=486" TargetMode="External"/><Relationship Id="rId1609" Type="http://schemas.openxmlformats.org/officeDocument/2006/relationships/hyperlink" Target="https://ggzy.hzctc.hangzhou.gov.cn/OpenBidRecord/Index?id=B52DC8CB-9168-46D5-91AB-2CCA46C88C22&amp;tenderID=BC8431BE-AE01-4339-A529-E9AC2F259E39&amp;ModuleID=486" TargetMode="External"/><Relationship Id="rId1608" Type="http://schemas.openxmlformats.org/officeDocument/2006/relationships/hyperlink" Target="https://ggzy.hzctc.hangzhou.gov.cn/OpenBidRecord/Index?id=8BADC9A7-C509-45AF-8262-4EA2127093EE&amp;tenderID=BCCB8954-CC86-430F-B487-D5BA9F691ED0&amp;ModuleID=486" TargetMode="External"/><Relationship Id="rId1607" Type="http://schemas.openxmlformats.org/officeDocument/2006/relationships/hyperlink" Target="https://ggzy.hzctc.hangzhou.gov.cn/OpenBidRecord/Index?id=3AFBDB5E-A03E-4539-B7EE-CF2BF4248F2D&amp;tenderID=6B231F07-3E11-421A-A7CF-A238E020A125&amp;ModuleID=486" TargetMode="External"/><Relationship Id="rId1606" Type="http://schemas.openxmlformats.org/officeDocument/2006/relationships/hyperlink" Target="https://ggzy.hzctc.hangzhou.gov.cn/OpenBidRecord/Index?id=F03A487D-D6CC-4795-BA7F-09334214FC44&amp;tenderID=C1B5CF1F-BDEB-471A-8195-AEA542D6DD18&amp;ModuleID=486" TargetMode="External"/><Relationship Id="rId1605" Type="http://schemas.openxmlformats.org/officeDocument/2006/relationships/hyperlink" Target="https://ggzy.hzctc.hangzhou.gov.cn/OpenBidRecord/Index?id=FADDD400-9C7E-431F-9581-AB15606117B9&amp;tenderID=93BFB0E1-F28E-40A2-83DB-9AF65FC88076&amp;ModuleID=486" TargetMode="External"/><Relationship Id="rId1604" Type="http://schemas.openxmlformats.org/officeDocument/2006/relationships/hyperlink" Target="https://ggzy.hzctc.hangzhou.gov.cn/OpenBidRecord/Index?id=A0BEE70F-C6ED-4C37-A6F0-2F35195D992D&amp;tenderID=7066A8B3-F108-4755-AA3A-442BB40B4910&amp;ModuleID=486" TargetMode="External"/><Relationship Id="rId1603" Type="http://schemas.openxmlformats.org/officeDocument/2006/relationships/hyperlink" Target="https://ggzy.hzctc.hangzhou.gov.cn/OpenBidRecord/Index?id=8F0A2CDB-06E8-4F7F-B07B-7B5158FADF36&amp;tenderID=4BFF25DD-0BBD-4D84-95A2-8085738E8FA4&amp;ModuleID=486" TargetMode="External"/><Relationship Id="rId1602" Type="http://schemas.openxmlformats.org/officeDocument/2006/relationships/hyperlink" Target="https://ggzy.hzctc.hangzhou.gov.cn/OpenBidRecord/Index?id=BF1D18B0-BC7C-42CD-9746-6A4DF0487E59&amp;tenderID=C1B9DFF9-FF38-4353-9577-A1720632751E&amp;ModuleID=486" TargetMode="External"/><Relationship Id="rId1601" Type="http://schemas.openxmlformats.org/officeDocument/2006/relationships/hyperlink" Target="https://ggzy.hzctc.hangzhou.gov.cn/OpenBidRecord/Index?id=399FD2D8-D55B-4E69-A163-AEEBBE9F0965&amp;tenderID=DA206313-075D-41DD-8083-3810DC616E9D&amp;ModuleID=486" TargetMode="External"/><Relationship Id="rId1600" Type="http://schemas.openxmlformats.org/officeDocument/2006/relationships/hyperlink" Target="https://ggzy.hzctc.hangzhou.gov.cn/OpenBidRecord/Index?id=50673121-29CD-4AA1-B084-29D007EFB288&amp;tenderID=3935C6CC-F7BB-492A-86AC-8C99807E4E13&amp;ModuleID=486" TargetMode="External"/><Relationship Id="rId160" Type="http://schemas.openxmlformats.org/officeDocument/2006/relationships/hyperlink" Target="https://ggzy.hzctc.hangzhou.gov.cn/AfficheShow/Home?AfficheID=60307525-e0e1-443f-bd8c-a200b6e063db&amp;IsInner=0&amp;IsHistory=&amp;ModuleID=22" TargetMode="External"/><Relationship Id="rId16" Type="http://schemas.openxmlformats.org/officeDocument/2006/relationships/hyperlink" Target="https://ggzy.hzctc.hangzhou.gov.cn/OpenBidRecord/Index?id=EB22B2CA-4022-4E06-AF1A-B3FDA4E278EF&amp;tenderID=35C5A7F9-56E8-48B1-A88D-075619757EF9&amp;ModuleID=486" TargetMode="External"/><Relationship Id="rId1599" Type="http://schemas.openxmlformats.org/officeDocument/2006/relationships/hyperlink" Target="https://ggzy.hzctc.hangzhou.gov.cn/OpenBidRecord/Index?id=E4443030-8936-4060-8A55-16B77A65E342&amp;tenderID=49AD8478-00D7-4C63-B292-6CF84E5D4E62&amp;ModuleID=486" TargetMode="External"/><Relationship Id="rId1598" Type="http://schemas.openxmlformats.org/officeDocument/2006/relationships/hyperlink" Target="https://ggzy.hzctc.hangzhou.gov.cn/OpenBidRecord/Index?id=D93C5ABF-88B8-4CA7-B7AE-2178CAF71763&amp;tenderID=FD62F165-DF2D-46D1-9093-4F2DCB3DA455&amp;ModuleID=486" TargetMode="External"/><Relationship Id="rId1597" Type="http://schemas.openxmlformats.org/officeDocument/2006/relationships/hyperlink" Target="https://ggzy.hzctc.hangzhou.gov.cn/OpenBidRecord/Index?id=CF404509-2649-4117-9742-9C026351B8D4&amp;tenderID=4E78BF82-4C11-43A4-B8D0-545D6C1FCD0A&amp;ModuleID=486" TargetMode="External"/><Relationship Id="rId1596" Type="http://schemas.openxmlformats.org/officeDocument/2006/relationships/hyperlink" Target="https://ggzy.hzctc.hangzhou.gov.cn/OpenBidRecord/Index?id=B6D53ADD-E867-4020-BB2D-C63F1759DF16&amp;tenderID=772fc199-b3d9-443a-a106-112ea9f9eb20&amp;ModuleID=486" TargetMode="External"/><Relationship Id="rId1595" Type="http://schemas.openxmlformats.org/officeDocument/2006/relationships/hyperlink" Target="https://ggzy.hzctc.hangzhou.gov.cn/OpenBidRecord/Index?id=1CEFE277-3426-48E0-A48C-84FBD7673646&amp;tenderID=b87bdc91-8b6c-41b8-ac62-7418dfd3c2f0&amp;ModuleID=486" TargetMode="External"/><Relationship Id="rId1594" Type="http://schemas.openxmlformats.org/officeDocument/2006/relationships/hyperlink" Target="https://ggzy.hzctc.hangzhou.gov.cn/OpenBidRecord/Index?id=30F23E58-D78F-4E7E-AB03-52C6CD6A04AB&amp;tenderID=E0B94B67-794E-409F-A65C-409495627BB0&amp;ModuleID=486" TargetMode="External"/><Relationship Id="rId1593" Type="http://schemas.openxmlformats.org/officeDocument/2006/relationships/hyperlink" Target="https://ggzy.hzctc.hangzhou.gov.cn/OpenBidRecord/Index?id=D882878F-BABA-4594-A0F0-7C11B239D7F3&amp;tenderID=1726B5A9-B63F-46EA-8CBB-3ADF0DFCBD96&amp;ModuleID=486" TargetMode="External"/><Relationship Id="rId1592" Type="http://schemas.openxmlformats.org/officeDocument/2006/relationships/hyperlink" Target="https://ggzy.hzctc.hangzhou.gov.cn/OpenBidRecord/Index?id=583F5C0F-F026-444F-B447-807F9B2C1E69&amp;tenderID=B97EEA02-C5FB-441B-9333-3B59893E2977&amp;ModuleID=486" TargetMode="External"/><Relationship Id="rId1591" Type="http://schemas.openxmlformats.org/officeDocument/2006/relationships/hyperlink" Target="https://ggzy.hzctc.hangzhou.gov.cn/OpenBidRecord/Index?id=A72A69A6-449B-48A9-BBFB-C880A09D95C8&amp;tenderID=AAEB7440-9859-4246-937E-6DDFB5A2CCBF&amp;ModuleID=486" TargetMode="External"/><Relationship Id="rId1590" Type="http://schemas.openxmlformats.org/officeDocument/2006/relationships/hyperlink" Target="https://ggzy.hzctc.hangzhou.gov.cn/OpenBidRecord/Index?id=4047981B-B5B0-40A7-970F-A286675B0451&amp;tenderID=4e88d6fe-1989-4679-9ea5-f6341fcf595a&amp;ModuleID=486" TargetMode="External"/><Relationship Id="rId159" Type="http://schemas.openxmlformats.org/officeDocument/2006/relationships/hyperlink" Target="https://ggzy.hzctc.hangzhou.gov.cn/OpenBidRecord/Index?id=343934A3-38D6-4322-8B56-8A2A0C4FED9F&amp;tenderID=F6261584-198F-4F03-A986-C574994E7388&amp;ModuleID=486" TargetMode="External"/><Relationship Id="rId1589" Type="http://schemas.openxmlformats.org/officeDocument/2006/relationships/hyperlink" Target="https://ggzy.hzctc.hangzhou.gov.cn/OpenBidRecord/Index?id=95DE397B-6765-4DDC-A75C-0CDBF6F0F2F0&amp;tenderID=6C7FDDB8-C603-422C-9F1F-D0DC3C0AC315&amp;ModuleID=486" TargetMode="External"/><Relationship Id="rId1588" Type="http://schemas.openxmlformats.org/officeDocument/2006/relationships/hyperlink" Target="https://ggzy.hzctc.hangzhou.gov.cn/OpenBidRecord/Index?id=7930BB2C-3902-40A7-A3A0-3797CE77B28E&amp;tenderID=001ED07A-D42A-439A-8E7C-7149495E3C2E&amp;ModuleID=486" TargetMode="External"/><Relationship Id="rId1587" Type="http://schemas.openxmlformats.org/officeDocument/2006/relationships/hyperlink" Target="https://ggzy.hzctc.hangzhou.gov.cn/OpenBidRecord/Index?id=2BC28EFF-5038-4726-AA5B-E49CEA6788DB&amp;tenderID=E83B07EE-1D09-4BFB-ABB7-03B53E8C8588&amp;ModuleID=486" TargetMode="External"/><Relationship Id="rId1586" Type="http://schemas.openxmlformats.org/officeDocument/2006/relationships/hyperlink" Target="https://ggzy.hzctc.hangzhou.gov.cn/OpenBidRecord/Index?id=74C3F103-6775-446F-AA79-7808FD967A5D&amp;tenderID=56BD2B0C-5369-4EEF-A4D8-5D4A04E4F055&amp;ModuleID=486" TargetMode="External"/><Relationship Id="rId1585" Type="http://schemas.openxmlformats.org/officeDocument/2006/relationships/hyperlink" Target="https://ggzy.hzctc.hangzhou.gov.cn/OpenBidRecord/Index?id=F329E745-34E4-4F91-883A-77021D0143A8&amp;tenderID=CEF2AA5C-58A1-496C-9D40-436D9BDFF841&amp;ModuleID=486" TargetMode="External"/><Relationship Id="rId1584" Type="http://schemas.openxmlformats.org/officeDocument/2006/relationships/hyperlink" Target="https://ggzy.hzctc.hangzhou.gov.cn/OpenBidRecord/Index?id=7367C341-A88B-477B-86F4-0166DEF53627&amp;tenderID=FC6A3958-EF16-4507-B757-DD03127EB449&amp;ModuleID=486" TargetMode="External"/><Relationship Id="rId1583" Type="http://schemas.openxmlformats.org/officeDocument/2006/relationships/hyperlink" Target="https://ggzy.hzctc.hangzhou.gov.cn/OpenBidRecord/Index?id=5AA7BA8E-92AD-4E54-9421-95AC4F5CEC3D&amp;tenderID=ACE0885A-23F2-4F03-870E-32A4945B66B3&amp;ModuleID=486" TargetMode="External"/><Relationship Id="rId1582" Type="http://schemas.openxmlformats.org/officeDocument/2006/relationships/hyperlink" Target="https://ggzy.hzctc.hangzhou.gov.cn/OpenBidRecord/Index?id=1A9420B9-820E-45EB-A1B7-580DC47F0837&amp;tenderID=2C312240-A8FA-4F26-AC0A-6AFB1D0E43A6&amp;ModuleID=486" TargetMode="External"/><Relationship Id="rId1581" Type="http://schemas.openxmlformats.org/officeDocument/2006/relationships/hyperlink" Target="https://ggzy.hzctc.hangzhou.gov.cn/OpenBidRecord/Index?id=C2FD9B64-FFFD-4EA9-A8DF-08FD256E7558&amp;tenderID=ff2a2dce-4bfd-4f86-85ad-ae98ed67b15f&amp;ModuleID=486" TargetMode="External"/><Relationship Id="rId1580" Type="http://schemas.openxmlformats.org/officeDocument/2006/relationships/hyperlink" Target="https://ggzy.hzctc.hangzhou.gov.cn/OpenBidRecord/Index?id=65F7E346-88C0-4F7D-BA0F-5325491F98FE&amp;tenderID=811149DC-AA35-4879-815A-0DA6C23C35BF&amp;ModuleID=486" TargetMode="External"/><Relationship Id="rId158" Type="http://schemas.openxmlformats.org/officeDocument/2006/relationships/hyperlink" Target="https://ggzy.hzctc.hangzhou.gov.cn/AfficheShow/Home?AfficheID=69867682-1f21-47b5-b449-f102da23eb88&amp;IsInner=0&amp;IsHistory=&amp;ModuleID=22" TargetMode="External"/><Relationship Id="rId1579" Type="http://schemas.openxmlformats.org/officeDocument/2006/relationships/hyperlink" Target="https://ggzy.hzctc.hangzhou.gov.cn/OpenBidRecord/Index?id=44220710-A652-416F-AA21-AD1ADE80BD3E&amp;tenderID=0F67C00D-EC47-4EAF-B65D-80211A7605B1&amp;ModuleID=486" TargetMode="External"/><Relationship Id="rId1578" Type="http://schemas.openxmlformats.org/officeDocument/2006/relationships/hyperlink" Target="https://ggzy.hzctc.hangzhou.gov.cn/OpenBidRecord/Index?id=DB026B04-9B7F-4881-840B-6D2C4E191166&amp;tenderID=40D7ADB5-177D-448A-9968-5BB2E9CE9F61&amp;ModuleID=486" TargetMode="External"/><Relationship Id="rId1577" Type="http://schemas.openxmlformats.org/officeDocument/2006/relationships/hyperlink" Target="https://ggzy.hzctc.hangzhou.gov.cn/OpenBidRecord/Index?id=E209EA22-0024-46F0-AFD5-87EDDA49BFF6&amp;tenderID=DAE69706-8D65-49F6-B6F3-B1449D285524&amp;ModuleID=486" TargetMode="External"/><Relationship Id="rId1576" Type="http://schemas.openxmlformats.org/officeDocument/2006/relationships/hyperlink" Target="https://ggzy.hzctc.hangzhou.gov.cn/OpenBidRecord/Index?id=DA1FCBE4-ECB7-4F19-AF06-84DF6CE608BE&amp;tenderID=493E9D62-D4C3-449A-91BF-121F46F5519C&amp;ModuleID=486" TargetMode="External"/><Relationship Id="rId1575" Type="http://schemas.openxmlformats.org/officeDocument/2006/relationships/hyperlink" Target="https://ggzy.hzctc.hangzhou.gov.cn/OpenBidRecord/Index?id=37DFE51C-0A5F-4E8B-BA9E-E8632A5FEA95&amp;tenderID=95DA80F8-1633-4E2B-AA2F-CA5450B78190&amp;ModuleID=486" TargetMode="External"/><Relationship Id="rId1574" Type="http://schemas.openxmlformats.org/officeDocument/2006/relationships/hyperlink" Target="https://ggzy.hzctc.hangzhou.gov.cn/OpenBidRecord/Index?id=985A614A-ED8E-4148-AEE1-767E0BB66F16&amp;tenderID=dbd350ec-9ae0-47e4-b73d-2820d2c227b7&amp;ModuleID=486" TargetMode="External"/><Relationship Id="rId1573" Type="http://schemas.openxmlformats.org/officeDocument/2006/relationships/hyperlink" Target="https://ggzy.hzctc.hangzhou.gov.cn/OpenBidRecord/Index?id=85A93E64-4138-4D2F-ACD7-49C214591E10&amp;tenderID=788BE5B5-A800-4D3E-A932-D0ED291EEB06&amp;ModuleID=486" TargetMode="External"/><Relationship Id="rId1572" Type="http://schemas.openxmlformats.org/officeDocument/2006/relationships/hyperlink" Target="https://ggzy.hzctc.hangzhou.gov.cn/OpenBidRecord/Index?id=CEB9E9B7-E588-4C2D-AA84-7FAFD30CDEBC&amp;tenderID=39019B14-D5AC-430B-AE5D-DC707AF43E1A&amp;ModuleID=486" TargetMode="External"/><Relationship Id="rId1571" Type="http://schemas.openxmlformats.org/officeDocument/2006/relationships/hyperlink" Target="https://ggzy.hzctc.hangzhou.gov.cn/OpenBidRecord/Index?id=80040C05-E565-4AFC-AE76-B0F88458396C&amp;tenderID=4988DBFC-76B7-42F6-9E3D-896703D40BDA&amp;ModuleID=486" TargetMode="External"/><Relationship Id="rId1570" Type="http://schemas.openxmlformats.org/officeDocument/2006/relationships/hyperlink" Target="https://ggzy.hzctc.hangzhou.gov.cn/OpenBidRecord/Index?id=431C69FB-44AB-46AD-9E77-AEBE282EDD04&amp;tenderID=991351C6-4C1E-4F39-993F-305E6C3364DA&amp;ModuleID=486" TargetMode="External"/><Relationship Id="rId157" Type="http://schemas.openxmlformats.org/officeDocument/2006/relationships/hyperlink" Target="https://ggzy.hzctc.hangzhou.gov.cn/OpenBidRecord/Index?id=FAD2514A-D17C-4C41-97C5-A1266AD10058&amp;tenderID=951f5747-e362-41d3-be56-c0fb456d3c5c&amp;ModuleID=486" TargetMode="External"/><Relationship Id="rId1569" Type="http://schemas.openxmlformats.org/officeDocument/2006/relationships/hyperlink" Target="https://ggzy.hzctc.hangzhou.gov.cn/OpenBidRecord/Index?id=3A59DBE1-57CA-4FC6-B384-59C3C707268B&amp;tenderID=B6829441-1635-4B3E-9A34-A4629430CFF0&amp;ModuleID=486" TargetMode="External"/><Relationship Id="rId1568" Type="http://schemas.openxmlformats.org/officeDocument/2006/relationships/hyperlink" Target="https://ggzy.hzctc.hangzhou.gov.cn/OpenBidRecord/Index?id=D9EDB72F-17B9-4F38-B511-7D38943CBBA3&amp;tenderID=2F1BAC5E-F814-4B2E-B1A5-811A63A20F01&amp;ModuleID=486" TargetMode="External"/><Relationship Id="rId1567" Type="http://schemas.openxmlformats.org/officeDocument/2006/relationships/hyperlink" Target="https://ggzy.hzctc.hangzhou.gov.cn/OpenBidRecord/Index?id=B464CCAE-5E5D-4B3A-9766-93A64A1BB9C7&amp;tenderID=E26B0921-7AF9-489B-84AB-D5A308B17791&amp;ModuleID=486" TargetMode="External"/><Relationship Id="rId1566" Type="http://schemas.openxmlformats.org/officeDocument/2006/relationships/hyperlink" Target="https://ggzy.hzctc.hangzhou.gov.cn/OpenBidRecord/Index?id=7FA85C7B-156B-4A59-B246-5F882E3543FD&amp;tenderID=a075c5d1-da0f-4e06-98ae-9e8672ef4c7d&amp;ModuleID=486" TargetMode="External"/><Relationship Id="rId1565" Type="http://schemas.openxmlformats.org/officeDocument/2006/relationships/hyperlink" Target="https://ggzy.hzctc.hangzhou.gov.cn/OpenBidRecord/Index?id=23CFC7D9-9552-48A9-BFF0-7A951ABAFB7A&amp;tenderID=6e8fda1c-1c5a-4df4-8a4b-10102cefa6da&amp;ModuleID=486" TargetMode="External"/><Relationship Id="rId1564" Type="http://schemas.openxmlformats.org/officeDocument/2006/relationships/hyperlink" Target="https://ggzy.hzctc.hangzhou.gov.cn/OpenBidRecord/Index?id=6F1DB166-0D8B-474A-9066-6C8BFB683B3D&amp;tenderID=2544849C-4D62-4A10-B9EA-E8227744BB0B&amp;ModuleID=486" TargetMode="External"/><Relationship Id="rId1563" Type="http://schemas.openxmlformats.org/officeDocument/2006/relationships/hyperlink" Target="https://ggzy.hzctc.hangzhou.gov.cn/OpenBidRecord/Index?id=74376FC2-FD01-4045-BF0A-656EC7BC8A3E&amp;tenderID=C2671E14-A098-4DC0-9C95-CED7B2358D91&amp;ModuleID=486" TargetMode="External"/><Relationship Id="rId1562" Type="http://schemas.openxmlformats.org/officeDocument/2006/relationships/hyperlink" Target="https://ggzy.hzctc.hangzhou.gov.cn/OpenBidRecord/Index?id=D53EE1E1-927D-41B1-B442-F409360F1F36&amp;tenderID=816E91DA-BD43-4ABF-B537-959F1BB8EEE6&amp;ModuleID=486" TargetMode="External"/><Relationship Id="rId1561" Type="http://schemas.openxmlformats.org/officeDocument/2006/relationships/hyperlink" Target="https://ggzy.hzctc.hangzhou.gov.cn/OpenBidRecord/Index?id=57AB74DB-5737-4B2C-8EDC-D45A97D82AAD&amp;tenderID=187152E6-2E96-46AD-8425-72DF76EE8D29&amp;ModuleID=486" TargetMode="External"/><Relationship Id="rId1560" Type="http://schemas.openxmlformats.org/officeDocument/2006/relationships/hyperlink" Target="https://ggzy.hzctc.hangzhou.gov.cn/OpenBidRecord/Index?id=F484DC95-0809-4CE6-BEC0-C222D8ED42BE&amp;tenderID=C8574A3D-5DE8-46BF-81B9-FE83A8D10E51&amp;ModuleID=486" TargetMode="External"/><Relationship Id="rId156" Type="http://schemas.openxmlformats.org/officeDocument/2006/relationships/hyperlink" Target="https://ggzy.hzctc.hangzhou.gov.cn/AfficheShow/Home?AfficheID=800191a8-a783-4c50-878c-f0b58f8982d2&amp;IsInner=0&amp;IsHistory=&amp;ModuleID=22" TargetMode="External"/><Relationship Id="rId1559" Type="http://schemas.openxmlformats.org/officeDocument/2006/relationships/hyperlink" Target="https://ggzy.hzctc.hangzhou.gov.cn/OpenBidRecord/Index?id=B080CE38-6C93-4EB9-8E81-7AC4096437A0&amp;tenderID=E8F0BF5F-5B2D-43D4-A6A3-84DF06285C05&amp;ModuleID=486" TargetMode="External"/><Relationship Id="rId1558" Type="http://schemas.openxmlformats.org/officeDocument/2006/relationships/hyperlink" Target="https://ggzy.hzctc.hangzhou.gov.cn/OpenBidRecord/Index?id=24687F76-E0F8-4E8E-98E0-6E1CF394E5F5&amp;tenderID=9D940A3D-F460-4BBF-AA04-B03BC6AB136B&amp;ModuleID=486" TargetMode="External"/><Relationship Id="rId1557" Type="http://schemas.openxmlformats.org/officeDocument/2006/relationships/hyperlink" Target="https://ggzy.hzctc.hangzhou.gov.cn/OpenBidRecord/Index?id=0348B27A-625D-4C6F-AEBC-0509AEDBE204&amp;tenderID=3b3562aa-b5b8-49c2-adb9-fb4a8004b837&amp;ModuleID=486" TargetMode="External"/><Relationship Id="rId1556" Type="http://schemas.openxmlformats.org/officeDocument/2006/relationships/hyperlink" Target="https://ggzy.hzctc.hangzhou.gov.cn/OpenBidRecord/Index?id=A20ABA3F-6716-40BC-8C10-0946B4BBEF26&amp;tenderID=2AE41339-9E65-40D8-9426-86BCCE4C9803&amp;ModuleID=486" TargetMode="External"/><Relationship Id="rId1555" Type="http://schemas.openxmlformats.org/officeDocument/2006/relationships/hyperlink" Target="https://ggzy.hzctc.hangzhou.gov.cn/OpenBidRecord/Index?id=F95846CA-E2E9-4D04-904B-3F798D23A913&amp;tenderID=F10E1CE9-2706-4463-9E2E-21CC13419194&amp;ModuleID=486" TargetMode="External"/><Relationship Id="rId1554" Type="http://schemas.openxmlformats.org/officeDocument/2006/relationships/hyperlink" Target="https://ggzy.hzctc.hangzhou.gov.cn/OpenBidRecord/Index?id=234A1D69-A054-49FD-A1AD-E448FD67071C&amp;tenderID=9fb939dc-d256-4df6-8f65-1a30a49557d1&amp;ModuleID=486" TargetMode="External"/><Relationship Id="rId1553" Type="http://schemas.openxmlformats.org/officeDocument/2006/relationships/hyperlink" Target="https://ggzy.hzctc.hangzhou.gov.cn/OpenBidRecord/Index?id=D0F500CB-5211-4F8A-94BB-F41122716F76&amp;tenderID=F5BCE763-F5EE-41C5-9C6F-C9870012D3C0&amp;ModuleID=486" TargetMode="External"/><Relationship Id="rId1552" Type="http://schemas.openxmlformats.org/officeDocument/2006/relationships/hyperlink" Target="https://ggzy.hzctc.hangzhou.gov.cn/OpenBidRecord/Index?id=2082B49A-DF39-49BB-9FC6-9C3D53D37A54&amp;tenderID=2317684F-F8E5-446E-A9FC-DA81591E42AD&amp;ModuleID=486" TargetMode="External"/><Relationship Id="rId1551" Type="http://schemas.openxmlformats.org/officeDocument/2006/relationships/hyperlink" Target="https://ggzy.hzctc.hangzhou.gov.cn/OpenBidRecord/Index?id=C682694B-0EDB-4BAA-8D19-0DC5549008AE&amp;tenderID=AF3419FE-E187-49D6-9518-2B15770A6270&amp;ModuleID=486" TargetMode="External"/><Relationship Id="rId1550" Type="http://schemas.openxmlformats.org/officeDocument/2006/relationships/hyperlink" Target="https://ggzy.hzctc.hangzhou.gov.cn/OpenBidRecord/Index?id=21E546A1-CF7D-4C19-8143-F5EFA6C9A9B5&amp;tenderID=18F6FDE4-BE20-463E-9BAD-93C71E5F8087&amp;ModuleID=486" TargetMode="External"/><Relationship Id="rId155" Type="http://schemas.openxmlformats.org/officeDocument/2006/relationships/hyperlink" Target="https://ggzy.hzctc.hangzhou.gov.cn/OpenBidRecord/Index?id=5A0203AD-98B3-4147-927C-29249116D997&amp;tenderID=BF16ECAD-2208-4FC4-871C-AB7FB3FFD5D8&amp;ModuleID=486" TargetMode="External"/><Relationship Id="rId1549" Type="http://schemas.openxmlformats.org/officeDocument/2006/relationships/hyperlink" Target="https://ggzy.hzctc.hangzhou.gov.cn/OpenBidRecord/Index?id=3A338D88-4AF3-4CE3-9E54-156C91CDDD2A&amp;tenderID=7930C071-1DA3-42AD-8F69-CA4F4D25372E&amp;ModuleID=486" TargetMode="External"/><Relationship Id="rId1548" Type="http://schemas.openxmlformats.org/officeDocument/2006/relationships/hyperlink" Target="https://ggzy.hzctc.hangzhou.gov.cn/OpenBidRecord/Index?id=26517250-CBD7-40D1-A97C-BB7A1B6D4F45&amp;tenderID=1eb3b15f-48eb-4f39-8bef-89081027bf92&amp;ModuleID=486" TargetMode="External"/><Relationship Id="rId1547" Type="http://schemas.openxmlformats.org/officeDocument/2006/relationships/hyperlink" Target="https://ggzy.hzctc.hangzhou.gov.cn/OpenBidRecord/Index?id=1BEC98AB-F47D-4BA4-8647-98D2EE9BEE31&amp;tenderID=f357889b-8dd5-49e1-918e-9e12eafeb235&amp;ModuleID=486" TargetMode="External"/><Relationship Id="rId1546" Type="http://schemas.openxmlformats.org/officeDocument/2006/relationships/hyperlink" Target="https://ggzy.hzctc.hangzhou.gov.cn/OpenBidRecord/Index?id=DBB8F896-AA2D-4DD7-89BA-242333C1B2C2&amp;tenderID=20be1297-61c6-4d96-816f-ccc163be7eb1&amp;ModuleID=486" TargetMode="External"/><Relationship Id="rId1545" Type="http://schemas.openxmlformats.org/officeDocument/2006/relationships/hyperlink" Target="https://ggzy.hzctc.hangzhou.gov.cn/OpenBidRecord/Index?id=C7058909-11C3-4C27-B611-5001F4DCBA87&amp;tenderID=70E8F1DC-193E-45E5-BA55-7679BE5E4826&amp;ModuleID=486" TargetMode="External"/><Relationship Id="rId1544" Type="http://schemas.openxmlformats.org/officeDocument/2006/relationships/hyperlink" Target="https://ggzy.hzctc.hangzhou.gov.cn/OpenBidRecord/Index?id=DB26D6FB-D5C8-43E1-BCE1-BA6FFD6AF426&amp;tenderID=9B5ABA80-B4AD-4487-AD16-892817C76BB6&amp;ModuleID=486" TargetMode="External"/><Relationship Id="rId1543" Type="http://schemas.openxmlformats.org/officeDocument/2006/relationships/hyperlink" Target="https://ggzy.hzctc.hangzhou.gov.cn/OpenBidRecord/Index?id=6EC5029E-7E9E-489A-A5F1-332504FB80DC&amp;tenderID=1F0BE4D9-7F1D-4251-BE84-3B60C3D28CBB&amp;ModuleID=486" TargetMode="External"/><Relationship Id="rId1542" Type="http://schemas.openxmlformats.org/officeDocument/2006/relationships/hyperlink" Target="https://ggzy.hzctc.hangzhou.gov.cn/OpenBidRecord/Index?id=6C596736-CD10-4A96-85CF-3BB8D3B94BED&amp;tenderID=9D3B9329-7668-45ED-850E-65756A7B324F&amp;ModuleID=486" TargetMode="External"/><Relationship Id="rId1541" Type="http://schemas.openxmlformats.org/officeDocument/2006/relationships/hyperlink" Target="https://ggzy.hzctc.hangzhou.gov.cn/OpenBidRecord/Index?id=6870F489-B254-4640-AC8F-49E83B08BDA5&amp;tenderID=77D81704-6EFC-4130-8CF9-BBA52D71C531&amp;ModuleID=486" TargetMode="External"/><Relationship Id="rId1540" Type="http://schemas.openxmlformats.org/officeDocument/2006/relationships/hyperlink" Target="https://ggzy.hzctc.hangzhou.gov.cn/OpenBidRecord/Index?id=5B1B20CE-46D2-4ED8-81F0-BA8CF760C55F&amp;tenderID=891CBC60-4BBF-443E-AABD-3AC54E17C3C3&amp;ModuleID=486" TargetMode="External"/><Relationship Id="rId154" Type="http://schemas.openxmlformats.org/officeDocument/2006/relationships/hyperlink" Target="https://ggzy.hzctc.hangzhou.gov.cn/AfficheShow/Home?AfficheID=d1a6d0b3-8fb6-404c-8f2f-9c4086b8597c&amp;IsInner=0&amp;IsHistory=&amp;ModuleID=22" TargetMode="External"/><Relationship Id="rId1539" Type="http://schemas.openxmlformats.org/officeDocument/2006/relationships/hyperlink" Target="https://ggzy.hzctc.hangzhou.gov.cn/OpenBidRecord/Index?id=BAABB39F-A9DA-4BD6-9673-8B6138CAE304&amp;tenderID=4ECAB73A-D843-4201-9511-0AA65716A586&amp;ModuleID=486" TargetMode="External"/><Relationship Id="rId1538" Type="http://schemas.openxmlformats.org/officeDocument/2006/relationships/hyperlink" Target="https://ggzy.hzctc.hangzhou.gov.cn/OpenBidRecord/Index?id=DAED912C-6039-4A6E-9B14-106B69CF7B39&amp;tenderID=63776E22-65F2-4A6C-8D05-A82DFFA09E90&amp;ModuleID=486" TargetMode="External"/><Relationship Id="rId1537" Type="http://schemas.openxmlformats.org/officeDocument/2006/relationships/hyperlink" Target="https://ggzy.hzctc.hangzhou.gov.cn/OpenBidRecord/Index?id=60D2FF4C-0E98-469F-9D7D-5CAE95215AB1&amp;tenderID=A3D50864-3989-4B83-B3DB-722DFABFAAB6&amp;ModuleID=486" TargetMode="External"/><Relationship Id="rId1536" Type="http://schemas.openxmlformats.org/officeDocument/2006/relationships/hyperlink" Target="https://ggzy.hzctc.hangzhou.gov.cn/OpenBidRecord/Index?id=B49C5081-B2A4-4048-85F0-EB81EE6EA619&amp;tenderID=681F4329-3CF6-49C4-A523-994AC027B267&amp;ModuleID=486" TargetMode="External"/><Relationship Id="rId1535" Type="http://schemas.openxmlformats.org/officeDocument/2006/relationships/hyperlink" Target="https://ggzy.hzctc.hangzhou.gov.cn/OpenBidRecord/Index?id=6A1E3FF4-B392-40E4-A2D1-49689E7C2B83&amp;tenderID=3083E21D-E72C-430D-AE7D-193519D4BDCF&amp;ModuleID=486" TargetMode="External"/><Relationship Id="rId1534" Type="http://schemas.openxmlformats.org/officeDocument/2006/relationships/hyperlink" Target="https://ggzy.hzctc.hangzhou.gov.cn/OpenBidRecord/Index?id=E48AAC40-4CEA-42AC-B972-1083AFF5C86D&amp;tenderID=6770E11F-A4B1-4AEC-B402-FD079AD154E3&amp;ModuleID=486" TargetMode="External"/><Relationship Id="rId1533" Type="http://schemas.openxmlformats.org/officeDocument/2006/relationships/hyperlink" Target="https://ggzy.hzctc.hangzhou.gov.cn/OpenBidRecord/Index?id=78E8362A-A545-47CD-B3CD-271C9F8188C3&amp;tenderID=75b56256-f1f4-4cdf-8d9e-7537627d9ea9&amp;ModuleID=486" TargetMode="External"/><Relationship Id="rId1532" Type="http://schemas.openxmlformats.org/officeDocument/2006/relationships/hyperlink" Target="https://ggzy.hzctc.hangzhou.gov.cn/OpenBidRecord/Index?id=8EEB6A81-5F11-41AA-9302-F911922BC002&amp;tenderID=a43107cc-bd35-4315-9f91-5847337abfb7&amp;ModuleID=486" TargetMode="External"/><Relationship Id="rId1531" Type="http://schemas.openxmlformats.org/officeDocument/2006/relationships/hyperlink" Target="https://ggzy.hzctc.hangzhou.gov.cn/OpenBidRecord/Index?id=66E33277-FB12-47F7-A31F-DC3E9F4CD42B&amp;tenderID=bd4ce330-24f4-48a0-a416-2325ccfc48ae&amp;ModuleID=486" TargetMode="External"/><Relationship Id="rId1530" Type="http://schemas.openxmlformats.org/officeDocument/2006/relationships/hyperlink" Target="https://ggzy.hzctc.hangzhou.gov.cn/OpenBidRecord/Index?id=A3E75912-9E60-4269-BC58-6E7F20CB0523&amp;tenderID=4990A6F0-4580-4019-94C8-E221B1BFF214&amp;ModuleID=486" TargetMode="External"/><Relationship Id="rId153" Type="http://schemas.openxmlformats.org/officeDocument/2006/relationships/hyperlink" Target="https://ggzy.hzctc.hangzhou.gov.cn/OpenBidRecord/Index?id=60702971-3BE6-4AF8-A006-9B023F722BBB&amp;tenderID=02DB4120-FF83-4D9A-A7C2-467B12DAD713&amp;ModuleID=486" TargetMode="External"/><Relationship Id="rId1529" Type="http://schemas.openxmlformats.org/officeDocument/2006/relationships/hyperlink" Target="https://ggzy.hzctc.hangzhou.gov.cn/OpenBidRecord/Index?id=860EEB15-52BF-42B0-8C2D-F3DE59EFAE12&amp;tenderID=78267c25-a29c-468b-8771-72ad6b510f4b&amp;ModuleID=486" TargetMode="External"/><Relationship Id="rId1528" Type="http://schemas.openxmlformats.org/officeDocument/2006/relationships/hyperlink" Target="https://ggzy.hzctc.hangzhou.gov.cn/OpenBidRecord/Index?id=F76D3C18-9E12-4D22-95FB-17AEC0B77D51&amp;tenderID=22E34C36-93D2-46A9-853E-00BA41B7B8E2&amp;ModuleID=486" TargetMode="External"/><Relationship Id="rId1527" Type="http://schemas.openxmlformats.org/officeDocument/2006/relationships/hyperlink" Target="https://ggzy.hzctc.hangzhou.gov.cn/OpenBidRecord/Index?id=A4AE4B12-E54A-4B6B-A3DA-313A863863CB&amp;tenderID=242057B7-879B-4146-89F0-4962C725E94A&amp;ModuleID=486" TargetMode="External"/><Relationship Id="rId1526" Type="http://schemas.openxmlformats.org/officeDocument/2006/relationships/hyperlink" Target="https://ggzy.hzctc.hangzhou.gov.cn/OpenBidRecord/Index?id=D6AD9F1D-4C2A-4C6B-9F03-DBBA7F47FE57&amp;tenderID=cc81940e-19cb-43d7-8e41-2c4f63ffd73d&amp;ModuleID=486" TargetMode="External"/><Relationship Id="rId1525" Type="http://schemas.openxmlformats.org/officeDocument/2006/relationships/hyperlink" Target="https://ggzy.hzctc.hangzhou.gov.cn/OpenBidRecord/Index?id=1804612F-4935-4E2B-9D66-3B6FD9485EA9&amp;tenderID=4DD1050E-F571-425D-A5EE-AA33EF431872&amp;ModuleID=486" TargetMode="External"/><Relationship Id="rId1524" Type="http://schemas.openxmlformats.org/officeDocument/2006/relationships/hyperlink" Target="https://ggzy.hzctc.hangzhou.gov.cn/OpenBidRecord/Index?id=8E6D32C8-B690-4C1B-AE23-72EE1389D2B7&amp;tenderID=F1BC818A-CA21-4DFA-B017-44F56F5A5C4D&amp;ModuleID=486" TargetMode="External"/><Relationship Id="rId1523" Type="http://schemas.openxmlformats.org/officeDocument/2006/relationships/hyperlink" Target="https://ggzy.hzctc.hangzhou.gov.cn/OpenBidRecord/Index?id=AE42F2DB-96B7-4F67-96D8-DF9CB5B38811&amp;tenderID=0EB0288B-28C2-4C30-B92A-B442FA4DD42C&amp;ModuleID=486" TargetMode="External"/><Relationship Id="rId1522" Type="http://schemas.openxmlformats.org/officeDocument/2006/relationships/hyperlink" Target="https://ggzy.hzctc.hangzhou.gov.cn/OpenBidRecord/Index?id=18F734B4-FE3E-4E43-BCEF-7346042FCB19&amp;tenderID=DC3001A9-63E0-4282-A998-B41588F9C899&amp;ModuleID=486" TargetMode="External"/><Relationship Id="rId1521" Type="http://schemas.openxmlformats.org/officeDocument/2006/relationships/hyperlink" Target="https://ggzy.hzctc.hangzhou.gov.cn/OpenBidRecord/Index?id=A7672D81-532C-44E3-A2C5-C1CC87FECFC4&amp;tenderID=60480EBE-7E5B-40A3-9D26-FC28E2555E64&amp;ModuleID=486" TargetMode="External"/><Relationship Id="rId1520" Type="http://schemas.openxmlformats.org/officeDocument/2006/relationships/hyperlink" Target="https://ggzy.hzctc.hangzhou.gov.cn/OpenBidRecord/Index?id=C13DA212-3B52-4CC2-9AF5-705621FA10C5&amp;tenderID=14E6BAAC-5585-4934-B8DF-54EB658CBB93&amp;ModuleID=486" TargetMode="External"/><Relationship Id="rId152" Type="http://schemas.openxmlformats.org/officeDocument/2006/relationships/hyperlink" Target="https://ggzy.hzctc.hangzhou.gov.cn/AfficheShow/Home?AfficheID=654e05db-0884-4445-a6b6-253e3ad25413&amp;IsInner=0&amp;IsHistory=&amp;ModuleID=22" TargetMode="External"/><Relationship Id="rId1519" Type="http://schemas.openxmlformats.org/officeDocument/2006/relationships/hyperlink" Target="https://ggzy.hzctc.hangzhou.gov.cn/OpenBidRecord/Index?id=874E7F43-0E0B-454C-9082-B1C8B56EE9EF&amp;tenderID=3FE3BD1B-0212-4F1F-AC25-7358948AF3AD&amp;ModuleID=486" TargetMode="External"/><Relationship Id="rId1518" Type="http://schemas.openxmlformats.org/officeDocument/2006/relationships/hyperlink" Target="https://ggzy.hzctc.hangzhou.gov.cn/OpenBidRecord/Index?id=F5AE3B0C-9C91-47AA-BBB1-4A41B7712DEF&amp;tenderID=095F6E95-4588-48B8-94CE-77730F1A0628&amp;ModuleID=486" TargetMode="External"/><Relationship Id="rId1517" Type="http://schemas.openxmlformats.org/officeDocument/2006/relationships/hyperlink" Target="https://ggzy.hzctc.hangzhou.gov.cn/OpenBidRecord/Index?id=FAA36941-7349-4450-A481-C9B21AF5DD7D&amp;tenderID=6A3B11DC-5B33-47DE-8D35-711CAE617ED8&amp;ModuleID=486" TargetMode="External"/><Relationship Id="rId1516" Type="http://schemas.openxmlformats.org/officeDocument/2006/relationships/hyperlink" Target="https://ggzy.hzctc.hangzhou.gov.cn/OpenBidRecord/Index?id=96F9B5CE-2ADD-4A52-A561-C4DD8D53BA5B&amp;tenderID=0A9C2744-3CAE-4C56-B7BA-8E67220FB66F&amp;ModuleID=486" TargetMode="External"/><Relationship Id="rId1515" Type="http://schemas.openxmlformats.org/officeDocument/2006/relationships/hyperlink" Target="https://ggzy.hzctc.hangzhou.gov.cn/OpenBidRecord/Index?id=E2815E8C-5408-4C4B-B4B6-AE4F35E5997F&amp;tenderID=3A4C9216-88B7-43C0-B334-A2533ADEBB3D&amp;ModuleID=486" TargetMode="External"/><Relationship Id="rId1514" Type="http://schemas.openxmlformats.org/officeDocument/2006/relationships/hyperlink" Target="https://ggzy.hzctc.hangzhou.gov.cn/OpenBidRecord/Index?id=92B5739A-50B4-4DD0-B719-B911BDC7CE17&amp;tenderID=F753DFDE-74AD-45C5-8967-15E496BFD532&amp;ModuleID=486" TargetMode="External"/><Relationship Id="rId1513" Type="http://schemas.openxmlformats.org/officeDocument/2006/relationships/hyperlink" Target="https://ggzy.hzctc.hangzhou.gov.cn/OpenBidRecord/Index?id=208A6AA1-33BA-4233-918E-B5E68BD1DF9A&amp;tenderID=b3ed1568-9972-4391-aa50-c4072d34347a&amp;ModuleID=486" TargetMode="External"/><Relationship Id="rId1512" Type="http://schemas.openxmlformats.org/officeDocument/2006/relationships/hyperlink" Target="https://ggzy.hzctc.hangzhou.gov.cn/OpenBidRecord/Index?id=6743C0D9-2E70-45E9-88D5-D506998E1BB0&amp;tenderID=c18e097a-6c9b-455a-9bd5-dc2f2851ffe5&amp;ModuleID=486" TargetMode="External"/><Relationship Id="rId1511" Type="http://schemas.openxmlformats.org/officeDocument/2006/relationships/hyperlink" Target="https://ggzy.hzctc.hangzhou.gov.cn/OpenBidRecord/Index?id=11253B90-5A38-4DCA-8511-186C6FD0A027&amp;tenderID=236eefc2-049e-4c81-a857-f22df77af785&amp;ModuleID=486" TargetMode="External"/><Relationship Id="rId1510" Type="http://schemas.openxmlformats.org/officeDocument/2006/relationships/hyperlink" Target="https://ggzy.hzctc.hangzhou.gov.cn/OpenBidRecord/Index?id=88AD3878-062A-46B4-90AB-159612E1D9B3&amp;tenderID=5304C220-F123-45A0-BC67-F667048F25F6&amp;ModuleID=486" TargetMode="External"/><Relationship Id="rId151" Type="http://schemas.openxmlformats.org/officeDocument/2006/relationships/hyperlink" Target="https://ggzy.hzctc.hangzhou.gov.cn/OpenBidRecord/Index?id=8D3CC5CC-B85C-4A6A-B02E-A24918FC9CEC&amp;tenderID=06DC9855-B0B5-4082-8AC0-FDFD35D0674B&amp;ModuleID=486" TargetMode="External"/><Relationship Id="rId1509" Type="http://schemas.openxmlformats.org/officeDocument/2006/relationships/hyperlink" Target="https://ggzy.hzctc.hangzhou.gov.cn/OpenBidRecord/Index?id=CE8871AB-C430-48F7-8196-87682D5E9878&amp;tenderID=52F78988-8B21-48D8-A853-A3DA91CE984A&amp;ModuleID=486" TargetMode="External"/><Relationship Id="rId1508" Type="http://schemas.openxmlformats.org/officeDocument/2006/relationships/hyperlink" Target="https://ggzy.hzctc.hangzhou.gov.cn/OpenBidRecord/Index?id=39AA94EE-498A-4932-8958-7DD7D887993C&amp;tenderID=895B42CD-8E70-4422-8966-8F04310FE498&amp;ModuleID=486" TargetMode="External"/><Relationship Id="rId1507" Type="http://schemas.openxmlformats.org/officeDocument/2006/relationships/hyperlink" Target="https://ggzy.hzctc.hangzhou.gov.cn/OpenBidRecord/Index?id=1D99927F-A95B-4AF9-8874-109DDB3EB993&amp;tenderID=4842986D-9ACB-4FEB-8936-20AD2B0E8D19&amp;ModuleID=486" TargetMode="External"/><Relationship Id="rId1506" Type="http://schemas.openxmlformats.org/officeDocument/2006/relationships/hyperlink" Target="https://ggzy.hzctc.hangzhou.gov.cn/OpenBidRecord/Index?id=667E9FDE-4822-491B-878A-3F2B27437455&amp;tenderID=C0445406-AE6C-4691-A59D-7B13E5155ABA&amp;ModuleID=486" TargetMode="External"/><Relationship Id="rId1505" Type="http://schemas.openxmlformats.org/officeDocument/2006/relationships/hyperlink" Target="https://ggzy.hzctc.hangzhou.gov.cn/OpenBidRecord/Index?id=999208C6-A379-4811-B673-9F842E9EDA0E&amp;tenderID=CB581F81-FBD7-4594-A232-B65CDD8A2A8A&amp;ModuleID=486" TargetMode="External"/><Relationship Id="rId1504" Type="http://schemas.openxmlformats.org/officeDocument/2006/relationships/hyperlink" Target="https://ggzy.hzctc.hangzhou.gov.cn/OpenBidRecord/Index?id=769FF6F9-8819-4369-9650-2E01D6FEB20E&amp;tenderID=7A1CD966-E8A8-4500-A79B-11A905F93D0D&amp;ModuleID=486" TargetMode="External"/><Relationship Id="rId1503" Type="http://schemas.openxmlformats.org/officeDocument/2006/relationships/hyperlink" Target="https://ggzy.hzctc.hangzhou.gov.cn/OpenBidRecord/Index?id=84CEF7FC-0213-42A4-B65C-9A121FA95D5D&amp;tenderID=F2441FBC-BF98-4528-85F3-51D8FE9C2F7E&amp;ModuleID=486" TargetMode="External"/><Relationship Id="rId1502" Type="http://schemas.openxmlformats.org/officeDocument/2006/relationships/hyperlink" Target="https://ggzy.hzctc.hangzhou.gov.cn/OpenBidRecord/Index?id=7B93F705-2001-4054-9C11-CC2C90B4AED3&amp;tenderID=7B6E4309-41D0-4E3C-BFDD-04289528C5B1&amp;ModuleID=486" TargetMode="External"/><Relationship Id="rId1501" Type="http://schemas.openxmlformats.org/officeDocument/2006/relationships/hyperlink" Target="https://ggzy.hzctc.hangzhou.gov.cn/OpenBidRecord/Index?id=FDE49099-FE98-4944-AFC3-0D61E76A8DE7&amp;tenderID=23E442D9-3E37-4632-94C4-C9575648B749&amp;ModuleID=486" TargetMode="External"/><Relationship Id="rId1500" Type="http://schemas.openxmlformats.org/officeDocument/2006/relationships/hyperlink" Target="https://ggzy.hzctc.hangzhou.gov.cn/OpenBidRecord/Index?id=43229795-8A18-4B43-8520-13B8F111FBAA&amp;tenderID=65484CFB-1084-448F-978C-42C529A72D70&amp;ModuleID=486" TargetMode="External"/><Relationship Id="rId150" Type="http://schemas.openxmlformats.org/officeDocument/2006/relationships/hyperlink" Target="https://ggzy.hzctc.hangzhou.gov.cn/AfficheShow/Home?AfficheID=b7bc17b0-c23a-4351-8686-eb04ef795359&amp;IsInner=0&amp;IsHistory=&amp;ModuleID=22" TargetMode="External"/><Relationship Id="rId15" Type="http://schemas.openxmlformats.org/officeDocument/2006/relationships/hyperlink" Target="https://ggzy.hzctc.hangzhou.gov.cn/AfficheShow/Home?AfficheID=c709ace9-37d3-41b1-94fa-7ce56a1d1a4a&amp;IsInner=0&amp;IsHistory=&amp;ModuleID=22" TargetMode="External"/><Relationship Id="rId1499" Type="http://schemas.openxmlformats.org/officeDocument/2006/relationships/hyperlink" Target="https://ggzy.hzctc.hangzhou.gov.cn/OpenBidRecord/Index?id=1F6318EC-4A45-4D20-A021-3E125CAB0938&amp;tenderID=0C9168FA-73CE-4CED-A265-67440F588E53&amp;ModuleID=486" TargetMode="External"/><Relationship Id="rId1498" Type="http://schemas.openxmlformats.org/officeDocument/2006/relationships/hyperlink" Target="https://ggzy.hzctc.hangzhou.gov.cn/OpenBidRecord/Index?id=12BD6BD6-8145-4897-A890-B5340C7CC466&amp;tenderID=7C16E51A-D81D-4DB8-B8E5-B5EBC2670FA2&amp;ModuleID=486" TargetMode="External"/><Relationship Id="rId1497" Type="http://schemas.openxmlformats.org/officeDocument/2006/relationships/hyperlink" Target="https://ggzy.hzctc.hangzhou.gov.cn/OpenBidRecord/Index?id=651DD334-495C-4761-BFA4-8EF0A9EC771E&amp;tenderID=9FCB909F-4F08-43B7-9D81-F9AE470A9F64&amp;ModuleID=486" TargetMode="External"/><Relationship Id="rId1496" Type="http://schemas.openxmlformats.org/officeDocument/2006/relationships/hyperlink" Target="https://ggzy.hzctc.hangzhou.gov.cn/OpenBidRecord/Index?id=47D9102F-1952-4BF9-9C05-684390EA2F87&amp;tenderID=CB57302E-AD2D-493E-8A98-D57772961020&amp;ModuleID=486" TargetMode="External"/><Relationship Id="rId1495" Type="http://schemas.openxmlformats.org/officeDocument/2006/relationships/hyperlink" Target="https://ggzy.hzctc.hangzhou.gov.cn/OpenBidRecord/Index?id=ADF7CCC1-5247-45DB-A53D-6F865DE60F89&amp;tenderID=12d7caac-be8a-44e7-b229-51a56821a31d&amp;ModuleID=486" TargetMode="External"/><Relationship Id="rId1494" Type="http://schemas.openxmlformats.org/officeDocument/2006/relationships/hyperlink" Target="https://ggzy.hzctc.hangzhou.gov.cn/OpenBidRecord/Index?id=56BECCD4-C9F2-473C-BA25-12E122C03C82&amp;tenderID=dbe7fe00-20ea-4660-a2e5-82fda5d0fe2d&amp;ModuleID=486" TargetMode="External"/><Relationship Id="rId1493" Type="http://schemas.openxmlformats.org/officeDocument/2006/relationships/hyperlink" Target="https://ggzy.hzctc.hangzhou.gov.cn/OpenBidRecord/Index?id=DBB7B228-CCE8-4FB3-9725-E2CC8F08092E&amp;tenderID=cfe9ceb5-8863-4c78-8d2a-905168aa6fd7&amp;ModuleID=486" TargetMode="External"/><Relationship Id="rId1492" Type="http://schemas.openxmlformats.org/officeDocument/2006/relationships/hyperlink" Target="https://ggzy.hzctc.hangzhou.gov.cn/OpenBidRecord/Index?id=CE627D55-A21B-4498-A588-F0337D302150&amp;tenderID=935FAD4F-0CEB-4E4B-931E-09C7FF8C4E0D&amp;ModuleID=486" TargetMode="External"/><Relationship Id="rId1491" Type="http://schemas.openxmlformats.org/officeDocument/2006/relationships/hyperlink" Target="https://ggzy.hzctc.hangzhou.gov.cn/OpenBidRecord/Index?id=A68792B5-C0C4-48D1-9C86-B0F3E81AFC00&amp;tenderID=15318484-BBAE-4DAD-8F49-320C62771D8D&amp;ModuleID=486" TargetMode="External"/><Relationship Id="rId1490" Type="http://schemas.openxmlformats.org/officeDocument/2006/relationships/hyperlink" Target="https://ggzy.hzctc.hangzhou.gov.cn/OpenBidRecord/Index?id=469881AF-EB3B-41AA-ABA2-792EDC220EC4&amp;tenderID=0E36E71D-63AE-4A91-8C2D-B90602F5DC11&amp;ModuleID=486" TargetMode="External"/><Relationship Id="rId149" Type="http://schemas.openxmlformats.org/officeDocument/2006/relationships/hyperlink" Target="https://ggzy.hzctc.hangzhou.gov.cn/OpenBidRecord/Index?id=ECF0C478-EE56-4729-9A41-3B230F182652&amp;tenderID=8403C711-ADCE-40BC-BC26-C09FDCACD370&amp;ModuleID=486" TargetMode="External"/><Relationship Id="rId1489" Type="http://schemas.openxmlformats.org/officeDocument/2006/relationships/hyperlink" Target="https://ggzy.hzctc.hangzhou.gov.cn/OpenBidRecord/Index?id=D0B35D92-9EED-40BC-A94F-BAE913C788FD&amp;tenderID=07474703-8BA6-4841-983A-863A9F537115&amp;ModuleID=486" TargetMode="External"/><Relationship Id="rId1488" Type="http://schemas.openxmlformats.org/officeDocument/2006/relationships/hyperlink" Target="https://ggzy.hzctc.hangzhou.gov.cn/OpenBidRecord/Index?id=A882BDB1-7C43-4929-B36F-26C51618B33F&amp;tenderID=A921084C-44B2-4A47-9803-B7FFC14D9EA6&amp;ModuleID=486" TargetMode="External"/><Relationship Id="rId1487" Type="http://schemas.openxmlformats.org/officeDocument/2006/relationships/hyperlink" Target="https://ggzy.hzctc.hangzhou.gov.cn/OpenBidRecord/Index?id=547BD9FE-667D-4BC5-9247-AA2CE3E05018&amp;tenderID=3ED39EF7-BC94-43EC-BB9E-596B55316B1C&amp;ModuleID=486" TargetMode="External"/><Relationship Id="rId1486" Type="http://schemas.openxmlformats.org/officeDocument/2006/relationships/hyperlink" Target="https://ggzy.hzctc.hangzhou.gov.cn/OpenBidRecord/Index?id=0FBA953A-EF06-4ED8-B7E8-ADFD6635419F&amp;tenderID=8FDFFF4A-DA99-4862-A129-C1D2B1A2F606&amp;ModuleID=486" TargetMode="External"/><Relationship Id="rId1485" Type="http://schemas.openxmlformats.org/officeDocument/2006/relationships/hyperlink" Target="https://ggzy.hzctc.hangzhou.gov.cn/OpenBidRecord/Index?id=DFB265FE-B912-49B9-9701-922819F27746&amp;tenderID=7B63CFF4-9CD1-4763-A827-2571D19C95F8&amp;ModuleID=486" TargetMode="External"/><Relationship Id="rId1484" Type="http://schemas.openxmlformats.org/officeDocument/2006/relationships/hyperlink" Target="https://ggzy.hzctc.hangzhou.gov.cn/OpenBidRecord/Index?id=E41662AD-A19D-421D-9AEF-AE3DB1FAB3A3&amp;tenderID=55CBDDB0-6968-44D7-991A-028FA607DE26&amp;ModuleID=486" TargetMode="External"/><Relationship Id="rId1483" Type="http://schemas.openxmlformats.org/officeDocument/2006/relationships/hyperlink" Target="https://ggzy.hzctc.hangzhou.gov.cn/OpenBidRecord/Index?id=2ADF139C-6A92-417D-9974-7C9080A14C4E&amp;tenderID=B795C730-60C6-4D38-8B47-4D12C34BC0FB&amp;ModuleID=486" TargetMode="External"/><Relationship Id="rId1482" Type="http://schemas.openxmlformats.org/officeDocument/2006/relationships/hyperlink" Target="https://ggzy.hzctc.hangzhou.gov.cn/OpenBidRecord/Index?id=931138E9-02AD-42E2-AA4B-3376290B1806&amp;tenderID=FF0E69DC-9D77-41A3-BFFA-9C01CAFAD82D&amp;ModuleID=486" TargetMode="External"/><Relationship Id="rId1481" Type="http://schemas.openxmlformats.org/officeDocument/2006/relationships/hyperlink" Target="https://ggzy.hzctc.hangzhou.gov.cn/OpenBidRecord/Index?id=36384619-E51C-4E76-AB3E-D8F52E135E21&amp;tenderID=0FA08D0C-4CE6-4736-8DA9-B95B6CD1DBE5&amp;ModuleID=486" TargetMode="External"/><Relationship Id="rId1480" Type="http://schemas.openxmlformats.org/officeDocument/2006/relationships/hyperlink" Target="https://ggzy.hzctc.hangzhou.gov.cn/OpenBidRecord/Index?id=96C8CD23-0C43-43B5-896B-71B8BD793AD5&amp;tenderID=580b64af-3248-4d5e-9b63-a5e8b636a2ef&amp;ModuleID=486" TargetMode="External"/><Relationship Id="rId148" Type="http://schemas.openxmlformats.org/officeDocument/2006/relationships/hyperlink" Target="https://ggzy.hzctc.hangzhou.gov.cn/AfficheShow/Home?AfficheID=57172a66-1ba4-4ccf-8228-371ad6b49c4a&amp;IsInner=0&amp;IsHistory=&amp;ModuleID=22" TargetMode="External"/><Relationship Id="rId1479" Type="http://schemas.openxmlformats.org/officeDocument/2006/relationships/hyperlink" Target="https://ggzy.hzctc.hangzhou.gov.cn/OpenBidRecord/Index?id=407585E1-CAEE-4CD2-B07D-BDF9F7061D9A&amp;tenderID=fd1d41de-b6f2-4b28-8eee-3007a8e88187&amp;ModuleID=486" TargetMode="External"/><Relationship Id="rId1478" Type="http://schemas.openxmlformats.org/officeDocument/2006/relationships/hyperlink" Target="https://ggzy.hzctc.hangzhou.gov.cn/OpenBidRecord/Index?id=117D017F-CDF9-43B2-9287-1D7B485C4EF9&amp;tenderID=0D38313C-5D28-4AA2-B189-5D90208CDADD&amp;ModuleID=486" TargetMode="External"/><Relationship Id="rId1477" Type="http://schemas.openxmlformats.org/officeDocument/2006/relationships/hyperlink" Target="https://ggzy.hzctc.hangzhou.gov.cn/OpenBidRecord/Index?id=0F24FAB4-AB41-4C12-B4D0-0A41E470F938&amp;tenderID=577cc71e-0fed-4d44-8cca-277fe475f4d5&amp;ModuleID=486" TargetMode="External"/><Relationship Id="rId1476" Type="http://schemas.openxmlformats.org/officeDocument/2006/relationships/hyperlink" Target="https://ggzy.hzctc.hangzhou.gov.cn/OpenBidRecord/Index?id=7DC9E758-59B1-47E0-94E7-E987B62221EE&amp;tenderID=ef4f9cda-5c61-42e2-9cd5-d3dfb0b6b649&amp;ModuleID=486" TargetMode="External"/><Relationship Id="rId1475" Type="http://schemas.openxmlformats.org/officeDocument/2006/relationships/hyperlink" Target="https://ggzy.hzctc.hangzhou.gov.cn/OpenBidRecord/Index?id=CFD2746F-D515-4932-AEDA-291D9C7DA7B6&amp;tenderID=BD19DFB4-49A3-427D-A585-5DF8C52AB152&amp;ModuleID=486" TargetMode="External"/><Relationship Id="rId1474" Type="http://schemas.openxmlformats.org/officeDocument/2006/relationships/hyperlink" Target="https://ggzy.hzctc.hangzhou.gov.cn/OpenBidRecord/Index?id=B92B7A59-D8B6-4D33-9852-D6415A7EE622&amp;tenderID=C58339DA-D878-40B6-8C62-3E4EDB9B5CCC&amp;ModuleID=486" TargetMode="External"/><Relationship Id="rId1473" Type="http://schemas.openxmlformats.org/officeDocument/2006/relationships/hyperlink" Target="https://ggzy.hzctc.hangzhou.gov.cn/OpenBidRecord/Index?id=69118B49-7397-4970-9783-2391B09CC348&amp;tenderID=7009A49D-C654-4414-A89D-7A0E912F1158&amp;ModuleID=486" TargetMode="External"/><Relationship Id="rId1472" Type="http://schemas.openxmlformats.org/officeDocument/2006/relationships/hyperlink" Target="https://ggzy.hzctc.hangzhou.gov.cn/OpenBidRecord/Index?id=D8F4AE0F-0753-4877-945A-773AE0A863BA&amp;tenderID=BCE1C2F5-7370-4258-928E-0E81FB3311CE&amp;ModuleID=486" TargetMode="External"/><Relationship Id="rId1471" Type="http://schemas.openxmlformats.org/officeDocument/2006/relationships/hyperlink" Target="https://ggzy.hzctc.hangzhou.gov.cn/OpenBidRecord/Index?id=B5B7CCE8-E7DA-4859-9DB0-318D52FF4DE7&amp;tenderID=940e18e2-2ff2-463c-af53-cf4d56064a27&amp;ModuleID=486" TargetMode="External"/><Relationship Id="rId1470" Type="http://schemas.openxmlformats.org/officeDocument/2006/relationships/hyperlink" Target="https://ggzy.hzctc.hangzhou.gov.cn/OpenBidRecord/Index?id=F661A839-59F3-47CF-A637-8B7DF194B4C2&amp;tenderID=D2CCB16C-5A48-46CE-A8AB-98F86790D537&amp;ModuleID=486" TargetMode="External"/><Relationship Id="rId147" Type="http://schemas.openxmlformats.org/officeDocument/2006/relationships/hyperlink" Target="https://ggzy.hzctc.hangzhou.gov.cn/OpenBidRecord/Index?id=00504E14-0B2F-42D0-A6B2-3C6F73F9BCA0&amp;tenderID=C1482AA2-91B0-4A47-AE82-FA4FB2555C8D&amp;ModuleID=486" TargetMode="External"/><Relationship Id="rId1469" Type="http://schemas.openxmlformats.org/officeDocument/2006/relationships/hyperlink" Target="https://ggzy.hzctc.hangzhou.gov.cn/OpenBidRecord/Index?id=024A709C-D6A0-4A11-9E2A-33D3D637FFB1&amp;tenderID=23F44480-62E1-4647-9866-3C9FE434618E&amp;ModuleID=486" TargetMode="External"/><Relationship Id="rId1468" Type="http://schemas.openxmlformats.org/officeDocument/2006/relationships/hyperlink" Target="https://ggzy.hzctc.hangzhou.gov.cn/OpenBidRecord/Index?id=A6B09D89-C6F8-4950-918E-74EA1B88D132&amp;tenderID=F78BFA8F-D987-485A-B235-801F68AF1820&amp;ModuleID=486" TargetMode="External"/><Relationship Id="rId1467" Type="http://schemas.openxmlformats.org/officeDocument/2006/relationships/hyperlink" Target="https://ggzy.hzctc.hangzhou.gov.cn/OpenBidRecord/Index?id=4A5E5465-1E88-46B7-9BD2-D2E637331B7D&amp;tenderID=2731E2B7-E4E4-4449-B4A6-CADCA0B47CED&amp;ModuleID=486" TargetMode="External"/><Relationship Id="rId1466" Type="http://schemas.openxmlformats.org/officeDocument/2006/relationships/hyperlink" Target="https://ggzy.hzctc.hangzhou.gov.cn/OpenBidRecord/Index?id=E75F787B-5499-475B-86B1-FB502A56C7CB&amp;tenderID=4ACC8224-080B-4B14-BD62-639BE1E03165&amp;ModuleID=486" TargetMode="External"/><Relationship Id="rId1465" Type="http://schemas.openxmlformats.org/officeDocument/2006/relationships/hyperlink" Target="https://ggzy.hzctc.hangzhou.gov.cn/OpenBidRecord/Index?id=5E2E5149-8E92-4E3B-BC52-C9378AF69659&amp;tenderID=19EDA12E-18FD-4605-93D5-C9D9F50F839E&amp;ModuleID=486" TargetMode="External"/><Relationship Id="rId1464" Type="http://schemas.openxmlformats.org/officeDocument/2006/relationships/hyperlink" Target="https://ggzy.hzctc.hangzhou.gov.cn/OpenBidRecord/Index?id=92DA88E2-65EB-4851-B438-A93207D9B6F7&amp;tenderID=B818B7A0-6136-4E7C-8D52-93ACDF0FAA0A&amp;ModuleID=486" TargetMode="External"/><Relationship Id="rId1463" Type="http://schemas.openxmlformats.org/officeDocument/2006/relationships/hyperlink" Target="https://ggzy.hzctc.hangzhou.gov.cn/OpenBidRecord/Index?id=F1FDB36C-3AF8-49F5-A4F2-4A2226195FBF&amp;tenderID=E7372B12-50C6-4912-80A9-660F2C90805B&amp;ModuleID=486" TargetMode="External"/><Relationship Id="rId1462" Type="http://schemas.openxmlformats.org/officeDocument/2006/relationships/hyperlink" Target="https://ggzy.hzctc.hangzhou.gov.cn/OpenBidRecord/Index?id=0D5DBD5E-7ABA-4821-9ED1-53A364CBA430&amp;tenderID=B818BBC2-A83D-4D35-8987-6B8E7AF7398C&amp;ModuleID=486" TargetMode="External"/><Relationship Id="rId1461" Type="http://schemas.openxmlformats.org/officeDocument/2006/relationships/hyperlink" Target="https://ggzy.hzctc.hangzhou.gov.cn/OpenBidRecord/Index?id=3992CF42-475D-4CC4-8843-7071BF37446D&amp;tenderID=731E839B-899B-4CBD-94F9-C04B2B89AC98&amp;ModuleID=486" TargetMode="External"/><Relationship Id="rId1460" Type="http://schemas.openxmlformats.org/officeDocument/2006/relationships/hyperlink" Target="https://ggzy.hzctc.hangzhou.gov.cn/OpenBidRecord/Index?id=57C7257F-CE09-49E6-B32F-57358B19B9EA&amp;tenderID=87812E94-A0E6-4277-B410-5FEBE61F84DF&amp;ModuleID=486" TargetMode="External"/><Relationship Id="rId146" Type="http://schemas.openxmlformats.org/officeDocument/2006/relationships/hyperlink" Target="https://ggzy.hzctc.hangzhou.gov.cn/AfficheShow/Home?AfficheID=58db57cf-718b-427c-b47b-3eb78f0a4368&amp;IsInner=0&amp;IsHistory=&amp;ModuleID=22" TargetMode="External"/><Relationship Id="rId1459" Type="http://schemas.openxmlformats.org/officeDocument/2006/relationships/hyperlink" Target="https://ggzy.hzctc.hangzhou.gov.cn/OpenBidRecord/Index?id=82C5190E-DBAE-4DCD-9731-AFF9C4434133&amp;tenderID=E4F525F6-8CB3-4C8B-A318-C4E742822AB3&amp;ModuleID=486" TargetMode="External"/><Relationship Id="rId1458" Type="http://schemas.openxmlformats.org/officeDocument/2006/relationships/hyperlink" Target="https://ggzy.hzctc.hangzhou.gov.cn/OpenBidRecord/Index?id=EDE74468-E8B0-459E-809D-5061DC022160&amp;tenderID=33c59ba6-4d6b-4a8d-99b0-76a01a6ed037&amp;ModuleID=486" TargetMode="External"/><Relationship Id="rId1457" Type="http://schemas.openxmlformats.org/officeDocument/2006/relationships/hyperlink" Target="https://ggzy.hzctc.hangzhou.gov.cn/OpenBidRecord/Index?id=175D6E25-31CC-426F-A451-F7F766737811&amp;tenderID=ae75522e-721e-4004-97a9-b2e1f941d98d&amp;ModuleID=486" TargetMode="External"/><Relationship Id="rId1456" Type="http://schemas.openxmlformats.org/officeDocument/2006/relationships/hyperlink" Target="https://ggzy.hzctc.hangzhou.gov.cn/OpenBidRecord/Index?id=548A33DE-A3AC-44E8-9909-62CE30CA8AC0&amp;tenderID=0b282692-8c73-462a-83ec-0b52cbdf3e6a&amp;ModuleID=486" TargetMode="External"/><Relationship Id="rId1455" Type="http://schemas.openxmlformats.org/officeDocument/2006/relationships/hyperlink" Target="https://ggzy.hzctc.hangzhou.gov.cn/OpenBidRecord/Index?id=EB31C27C-7E54-4AEB-BCF9-ADE6FF8E2F03&amp;tenderID=6AD9F874-D86D-4B0B-9B60-ED0F7E298896&amp;ModuleID=486" TargetMode="External"/><Relationship Id="rId1454" Type="http://schemas.openxmlformats.org/officeDocument/2006/relationships/hyperlink" Target="https://ggzy.hzctc.hangzhou.gov.cn/OpenBidRecord/Index?id=8DFADF52-248D-4798-8CA1-19F2DD0D3508&amp;tenderID=6FEF4673-0D23-4499-8CAC-76BD8F1C3379&amp;ModuleID=486" TargetMode="External"/><Relationship Id="rId1453" Type="http://schemas.openxmlformats.org/officeDocument/2006/relationships/hyperlink" Target="https://ggzy.hzctc.hangzhou.gov.cn/OpenBidRecord/Index?id=42B3B9E2-B70F-4C4B-BE0B-C4590711AF67&amp;tenderID=fe04abf8-2985-4567-bdfc-a74efaf00f2d&amp;ModuleID=486" TargetMode="External"/><Relationship Id="rId1452" Type="http://schemas.openxmlformats.org/officeDocument/2006/relationships/hyperlink" Target="https://ggzy.hzctc.hangzhou.gov.cn/OpenBidRecord/Index?id=D3239B19-A0B4-4B6E-B4E1-54E9C1BDA04B&amp;tenderID=67D63284-3870-498A-8328-90B41D8A81ED&amp;ModuleID=486" TargetMode="External"/><Relationship Id="rId1451" Type="http://schemas.openxmlformats.org/officeDocument/2006/relationships/hyperlink" Target="https://ggzy.hzctc.hangzhou.gov.cn/OpenBidRecord/Index?id=EFC2E9B1-354F-4689-BF52-69EC5282F274&amp;tenderID=3CD2BD80-66D3-490E-BDED-6D6458DCC608&amp;ModuleID=486" TargetMode="External"/><Relationship Id="rId1450" Type="http://schemas.openxmlformats.org/officeDocument/2006/relationships/hyperlink" Target="https://ggzy.hzctc.hangzhou.gov.cn/OpenBidRecord/Index?id=3EFBABD8-EB83-4965-B2A3-2BABB0E9779D&amp;tenderID=8EE974AD-85CF-4442-956E-7241F2F7E6C1&amp;ModuleID=486" TargetMode="External"/><Relationship Id="rId145" Type="http://schemas.openxmlformats.org/officeDocument/2006/relationships/hyperlink" Target="https://ggzy.hzctc.hangzhou.gov.cn/OpenBidRecord/Index?id=CE96AEC0-7A4B-4CAB-B0AB-504A3DA762EA&amp;tenderID=14c0570d-06cd-4c8b-a905-a9f48987d756&amp;ModuleID=486" TargetMode="External"/><Relationship Id="rId1449" Type="http://schemas.openxmlformats.org/officeDocument/2006/relationships/hyperlink" Target="https://ggzy.hzctc.hangzhou.gov.cn/OpenBidRecord/Index?id=698384ED-7E7E-4C45-8368-DCDEFC108E6D&amp;tenderID=8C0CBF33-09F6-4656-9CCD-005FE5F37EB8&amp;ModuleID=486" TargetMode="External"/><Relationship Id="rId1448" Type="http://schemas.openxmlformats.org/officeDocument/2006/relationships/hyperlink" Target="https://ggzy.hzctc.hangzhou.gov.cn/OpenBidRecord/Index?id=239836E8-6818-47C6-8D22-AEFB51293C02&amp;tenderID=E971AB1F-DDB3-42FF-8E8D-C59D5B3E06C5&amp;ModuleID=486" TargetMode="External"/><Relationship Id="rId1447" Type="http://schemas.openxmlformats.org/officeDocument/2006/relationships/hyperlink" Target="https://ggzy.hzctc.hangzhou.gov.cn/OpenBidRecord/Index?id=6932192D-3A47-40C0-8A7C-D89ED9AD3094&amp;tenderID=C7F11E3D-8327-4C48-BBB9-26354B057483&amp;ModuleID=486" TargetMode="External"/><Relationship Id="rId1446" Type="http://schemas.openxmlformats.org/officeDocument/2006/relationships/hyperlink" Target="https://ggzy.hzctc.hangzhou.gov.cn/OpenBidRecord/Index?id=99619D8C-6CA3-4B64-80BE-1B2A18028339&amp;tenderID=B459783D-2B5C-41A0-80A4-1931C88F663F&amp;ModuleID=486" TargetMode="External"/><Relationship Id="rId1445" Type="http://schemas.openxmlformats.org/officeDocument/2006/relationships/hyperlink" Target="https://ggzy.hzctc.hangzhou.gov.cn/OpenBidRecord/Index?id=995CBC01-23B6-4897-82FE-BF1A4D3C04DC&amp;tenderID=96142653-2299-44D7-91BB-F1BA8679BDB4&amp;ModuleID=486" TargetMode="External"/><Relationship Id="rId1444" Type="http://schemas.openxmlformats.org/officeDocument/2006/relationships/hyperlink" Target="https://ggzy.hzctc.hangzhou.gov.cn/OpenBidRecord/Index?id=2CA1F78B-8C9A-4C6E-A0FF-3AB76FF574E5&amp;tenderID=28A4509E-5599-4786-A57E-69AB6A25A670&amp;ModuleID=486" TargetMode="External"/><Relationship Id="rId1443" Type="http://schemas.openxmlformats.org/officeDocument/2006/relationships/hyperlink" Target="https://ggzy.hzctc.hangzhou.gov.cn/OpenBidRecord/Index?id=74A6C24E-783B-4782-BAC2-ACEB4F984BF6&amp;tenderID=ABF8B6CB-16D3-48C9-A96C-B957D5C57EF5&amp;ModuleID=486" TargetMode="External"/><Relationship Id="rId1442" Type="http://schemas.openxmlformats.org/officeDocument/2006/relationships/hyperlink" Target="https://ggzy.hzctc.hangzhou.gov.cn/OpenBidRecord/Index?id=20B4CDCA-970F-4387-8D1C-55963376AA87&amp;tenderID=3074BEC9-B392-44D7-80CF-EACAD3BDFAE5&amp;ModuleID=486" TargetMode="External"/><Relationship Id="rId1441" Type="http://schemas.openxmlformats.org/officeDocument/2006/relationships/hyperlink" Target="https://ggzy.hzctc.hangzhou.gov.cn/OpenBidRecord/Index?id=3603046B-708D-4AC5-A808-E0DB24769669&amp;tenderID=075DC0B6-BB88-4C7C-8963-5C517C489294&amp;ModuleID=486" TargetMode="External"/><Relationship Id="rId1440" Type="http://schemas.openxmlformats.org/officeDocument/2006/relationships/hyperlink" Target="https://ggzy.hzctc.hangzhou.gov.cn/OpenBidRecord/Index?id=7320EF0F-59C4-4241-AD2A-105C5962054B&amp;tenderID=DF85B9D4-9337-4BD1-A230-4E4292D2664B&amp;ModuleID=486" TargetMode="External"/><Relationship Id="rId144" Type="http://schemas.openxmlformats.org/officeDocument/2006/relationships/hyperlink" Target="https://ggzy.hzctc.hangzhou.gov.cn/AfficheShow/Home?AfficheID=90585b53-97d8-4477-8e95-ae9e2cf4dad2&amp;IsInner=0&amp;IsHistory=&amp;ModuleID=22" TargetMode="External"/><Relationship Id="rId1439" Type="http://schemas.openxmlformats.org/officeDocument/2006/relationships/hyperlink" Target="https://ggzy.hzctc.hangzhou.gov.cn/OpenBidRecord/Index?id=238A2EC7-58CA-4482-B860-68617B5F0650&amp;tenderID=208B5F96-C693-4941-905E-25E9CA4BC934&amp;ModuleID=486" TargetMode="External"/><Relationship Id="rId1438" Type="http://schemas.openxmlformats.org/officeDocument/2006/relationships/hyperlink" Target="https://ggzy.hzctc.hangzhou.gov.cn/OpenBidRecord/Index?id=2E566613-F961-457A-A289-5A4447851BAB&amp;tenderID=4F055074-6A14-4B9A-8382-1A06D8195F40&amp;ModuleID=486" TargetMode="External"/><Relationship Id="rId1437" Type="http://schemas.openxmlformats.org/officeDocument/2006/relationships/hyperlink" Target="https://ggzy.hzctc.hangzhou.gov.cn/OpenBidRecord/Index?id=719E1DD2-58C0-45FE-B1EA-507E1A7039BE&amp;tenderID=4785F246-F257-418A-90DE-7E9144ECF3BB&amp;ModuleID=486" TargetMode="External"/><Relationship Id="rId1436" Type="http://schemas.openxmlformats.org/officeDocument/2006/relationships/hyperlink" Target="https://ggzy.hzctc.hangzhou.gov.cn/OpenBidRecord/Index?id=776A5B58-9336-4A6B-83EB-7FF72899344C&amp;tenderID=A7E241F0-88B4-4D7A-B95F-143C1992D97A&amp;ModuleID=486" TargetMode="External"/><Relationship Id="rId1435" Type="http://schemas.openxmlformats.org/officeDocument/2006/relationships/hyperlink" Target="https://ggzy.hzctc.hangzhou.gov.cn/OpenBidRecord/Index?id=2962B4E1-6D30-41D5-BB37-35A3E248D08F&amp;tenderID=94F3FCF9-BC17-4B74-98B8-12E0A5EA3D5B&amp;ModuleID=486" TargetMode="External"/><Relationship Id="rId1434" Type="http://schemas.openxmlformats.org/officeDocument/2006/relationships/hyperlink" Target="https://ggzy.hzctc.hangzhou.gov.cn/OpenBidRecord/Index?id=02B7D274-8934-43AB-B6F2-D0D532CBE191&amp;tenderID=F4784DBC-0CCA-400E-9823-4396AC0EAC5F&amp;ModuleID=486" TargetMode="External"/><Relationship Id="rId1433" Type="http://schemas.openxmlformats.org/officeDocument/2006/relationships/hyperlink" Target="https://ggzy.hzctc.hangzhou.gov.cn/OpenBidRecord/Index?id=A15FC832-4AA0-4746-B947-45206F3C7604&amp;tenderID=B7BDC713-1F1E-4893-8C64-76BD3407EE17&amp;ModuleID=486" TargetMode="External"/><Relationship Id="rId1432" Type="http://schemas.openxmlformats.org/officeDocument/2006/relationships/hyperlink" Target="https://ggzy.hzctc.hangzhou.gov.cn/OpenBidRecord/Index?id=D4ACDB8B-0F01-4555-8FA8-5CEFD69191E9&amp;tenderID=FDDA350E-545C-45AD-B1FE-510E33179373&amp;ModuleID=486" TargetMode="External"/><Relationship Id="rId1431" Type="http://schemas.openxmlformats.org/officeDocument/2006/relationships/hyperlink" Target="https://ggzy.hzctc.hangzhou.gov.cn/OpenBidRecord/Index?id=8D33992C-FF40-4EF7-9348-D34818663BC0&amp;tenderID=CB71AF5A-8775-4BA5-90A5-3F4A58117F2F&amp;ModuleID=486" TargetMode="External"/><Relationship Id="rId1430" Type="http://schemas.openxmlformats.org/officeDocument/2006/relationships/hyperlink" Target="https://ggzy.hzctc.hangzhou.gov.cn/OpenBidRecord/Index?id=F89F8EE9-5E08-441D-A271-2205696D80B3&amp;tenderID=19190916-C43F-4262-8F3E-9166F8FFD895&amp;ModuleID=486" TargetMode="External"/><Relationship Id="rId143" Type="http://schemas.openxmlformats.org/officeDocument/2006/relationships/hyperlink" Target="https://ggzy.hzctc.hangzhou.gov.cn/OpenBidRecord/Index?id=22F78790-EF87-478A-9EFF-9220FFC048BD&amp;tenderID=3DC56646-B27F-4DAE-A219-2B60DA0F347B&amp;ModuleID=486" TargetMode="External"/><Relationship Id="rId1429" Type="http://schemas.openxmlformats.org/officeDocument/2006/relationships/hyperlink" Target="https://ggzy.hzctc.hangzhou.gov.cn/OpenBidRecord/Index?id=DBC93F62-1DB8-4BF2-92B3-B7EDB3E48693&amp;tenderID=BDB0F320-7056-4477-A2B6-FD6365A86D57&amp;ModuleID=486" TargetMode="External"/><Relationship Id="rId1428" Type="http://schemas.openxmlformats.org/officeDocument/2006/relationships/hyperlink" Target="https://ggzy.hzctc.hangzhou.gov.cn/OpenBidRecord/Index?id=F903C1E9-C76F-49E9-BCE9-9017944CF97C&amp;tenderID=9117A4A9-F5C9-499E-8DED-E0649FBC602E&amp;ModuleID=486" TargetMode="External"/><Relationship Id="rId1427" Type="http://schemas.openxmlformats.org/officeDocument/2006/relationships/hyperlink" Target="https://ggzy.hzctc.hangzhou.gov.cn/OpenBidRecord/Index?id=EF109D28-E582-402F-AB52-77C31AC518DF&amp;tenderID=F9A77C29-2794-4D53-893F-AEBF61BAA6F1&amp;ModuleID=486" TargetMode="External"/><Relationship Id="rId1426" Type="http://schemas.openxmlformats.org/officeDocument/2006/relationships/hyperlink" Target="https://ggzy.hzctc.hangzhou.gov.cn/OpenBidRecord/Index?id=EE300953-C648-455A-8814-79F90669E2B7&amp;tenderID=4771AF62-A9A4-479F-98EE-4D0529C87B09&amp;ModuleID=486" TargetMode="External"/><Relationship Id="rId1425" Type="http://schemas.openxmlformats.org/officeDocument/2006/relationships/hyperlink" Target="https://ggzy.hzctc.hangzhou.gov.cn/OpenBidRecord/Index?id=201B61CF-8360-464F-9EAC-2FE7CA827036&amp;tenderID=5287EC06-8766-477A-BEFA-2E479A0ECF59&amp;ModuleID=486" TargetMode="External"/><Relationship Id="rId1424" Type="http://schemas.openxmlformats.org/officeDocument/2006/relationships/hyperlink" Target="https://ggzy.hzctc.hangzhou.gov.cn/OpenBidRecord/Index?id=5E4A9617-7281-4C53-8AED-8E47CA46347A&amp;tenderID=E94D3653-CC09-452B-886A-5A3177ED1295&amp;ModuleID=486" TargetMode="External"/><Relationship Id="rId1423" Type="http://schemas.openxmlformats.org/officeDocument/2006/relationships/hyperlink" Target="https://ggzy.hzctc.hangzhou.gov.cn/OpenBidRecord/Index?id=D7C2B5A6-CDAE-41EE-BC4D-13E34E6CCE70&amp;tenderID=C8E8C02A-E3FE-4F67-984E-CC0E0B4A292A&amp;ModuleID=486" TargetMode="External"/><Relationship Id="rId1422" Type="http://schemas.openxmlformats.org/officeDocument/2006/relationships/hyperlink" Target="https://ggzy.hzctc.hangzhou.gov.cn/OpenBidRecord/Index?id=9447939F-5A5B-4837-8652-F7E47A36181D&amp;tenderID=AB816FD7-3582-4E7E-9BF4-28E5E6BA2DBB&amp;ModuleID=486" TargetMode="External"/><Relationship Id="rId1421" Type="http://schemas.openxmlformats.org/officeDocument/2006/relationships/hyperlink" Target="https://ggzy.hzctc.hangzhou.gov.cn/OpenBidRecord/Index?id=7B035DC1-B6EE-4F12-A5ED-E42F0E80AB9E&amp;tenderID=D088A4BA-A5A9-4259-9F85-3D88D393CE63&amp;ModuleID=486" TargetMode="External"/><Relationship Id="rId1420" Type="http://schemas.openxmlformats.org/officeDocument/2006/relationships/hyperlink" Target="https://ggzy.hzctc.hangzhou.gov.cn/OpenBidRecord/Index?id=EEF6391C-3E0F-4AB2-9592-CC08C8224B6C&amp;tenderID=C02FD70B-B5C9-4F83-BB4C-804A2F5A71ED&amp;ModuleID=486" TargetMode="External"/><Relationship Id="rId142" Type="http://schemas.openxmlformats.org/officeDocument/2006/relationships/hyperlink" Target="https://ggzy.hzctc.hangzhou.gov.cn/AfficheShow/Home?AfficheID=829d76c9-9283-4a98-84ca-1bb414b2b2e0&amp;IsInner=0&amp;IsHistory=&amp;ModuleID=22" TargetMode="External"/><Relationship Id="rId1419" Type="http://schemas.openxmlformats.org/officeDocument/2006/relationships/hyperlink" Target="https://ggzy.hzctc.hangzhou.gov.cn/OpenBidRecord/Index?id=8D1348C5-B8BB-433C-8CD8-CE5A15ED66E1&amp;tenderID=42D50086-B5E1-48B4-8321-A66ACA81AB2E&amp;ModuleID=486" TargetMode="External"/><Relationship Id="rId1418" Type="http://schemas.openxmlformats.org/officeDocument/2006/relationships/hyperlink" Target="https://ggzy.hzctc.hangzhou.gov.cn/OpenBidRecord/Index?id=45B6E4CD-D40D-4C3D-AA34-FEE6E7F2E88A&amp;tenderID=68EFA40E-D2EC-4CFE-A669-47B96D02B5C9&amp;ModuleID=486" TargetMode="External"/><Relationship Id="rId1417" Type="http://schemas.openxmlformats.org/officeDocument/2006/relationships/hyperlink" Target="https://ggzy.hzctc.hangzhou.gov.cn/OpenBidRecord/Index?id=F5955565-6DE8-4768-95C6-F1451087DF62&amp;tenderID=15DB9492-1B11-4456-AA7F-CD3ADAC7D967&amp;ModuleID=486" TargetMode="External"/><Relationship Id="rId1416" Type="http://schemas.openxmlformats.org/officeDocument/2006/relationships/hyperlink" Target="https://ggzy.hzctc.hangzhou.gov.cn/OpenBidRecord/Index?id=C793B4D7-3040-4038-84DF-1D74CC8D6C51&amp;tenderID=1D3DC0F4-325C-4F58-8C88-A466809AC1E5&amp;ModuleID=486" TargetMode="External"/><Relationship Id="rId1415" Type="http://schemas.openxmlformats.org/officeDocument/2006/relationships/hyperlink" Target="https://ggzy.hzctc.hangzhou.gov.cn/OpenBidRecord/Index?id=8731CFE4-E6CB-4D4B-8B9A-8DB9EEF93F2F&amp;tenderID=9216D5CA-2E94-42FE-978D-DC0EFE8079D4&amp;ModuleID=486" TargetMode="External"/><Relationship Id="rId1414" Type="http://schemas.openxmlformats.org/officeDocument/2006/relationships/hyperlink" Target="https://ggzy.hzctc.hangzhou.gov.cn/OpenBidRecord/Index?id=B6965FA1-61AC-4130-A9B9-8F7E3AC58310&amp;tenderID=B024C8F1-AC1C-4095-BE7E-9EA794BB5B4D&amp;ModuleID=486" TargetMode="External"/><Relationship Id="rId1413" Type="http://schemas.openxmlformats.org/officeDocument/2006/relationships/hyperlink" Target="https://ggzy.hzctc.hangzhou.gov.cn/OpenBidRecord/Index?id=101E09FD-3DC2-48E0-8C3A-F14015795270&amp;tenderID=69F0C1C9-0363-4B71-918A-58EECC5F2662&amp;ModuleID=486" TargetMode="External"/><Relationship Id="rId1412" Type="http://schemas.openxmlformats.org/officeDocument/2006/relationships/hyperlink" Target="https://ggzy.hzctc.hangzhou.gov.cn/OpenBidRecord/Index?id=2CF40179-8B57-4836-B62E-C2DC368ABB3D&amp;tenderID=4C93BBE4-11AC-42D8-9DFE-A39B7D5CF15B&amp;ModuleID=486" TargetMode="External"/><Relationship Id="rId1411" Type="http://schemas.openxmlformats.org/officeDocument/2006/relationships/hyperlink" Target="https://ggzy.hzctc.hangzhou.gov.cn/OpenBidRecord/Index?id=7EFE7B7E-B46C-4792-97C3-B25406205D52&amp;tenderID=1966ed82-3f86-43ff-9e46-0d4478b49873&amp;ModuleID=486" TargetMode="External"/><Relationship Id="rId1410" Type="http://schemas.openxmlformats.org/officeDocument/2006/relationships/hyperlink" Target="https://ggzy.hzctc.hangzhou.gov.cn/OpenBidRecord/Index?id=775CD1F4-F7BE-4E4E-A8AF-29AB1BE616FC&amp;tenderID=BF753EB0-CCF9-4B69-B2B6-A6590717460A&amp;ModuleID=486" TargetMode="External"/><Relationship Id="rId141" Type="http://schemas.openxmlformats.org/officeDocument/2006/relationships/hyperlink" Target="https://ggzy.hzctc.hangzhou.gov.cn/OpenBidRecord/Index?id=ADD44104-E3C3-4F79-BB83-DB4B043E3A19&amp;tenderID=7799A0CE-A158-49B4-99F9-00E5E9DC045D&amp;ModuleID=486" TargetMode="External"/><Relationship Id="rId1409" Type="http://schemas.openxmlformats.org/officeDocument/2006/relationships/hyperlink" Target="https://ggzy.hzctc.hangzhou.gov.cn/OpenBidRecord/Index?id=D6AE80B1-F2BB-4961-88DE-CC5A51A6F45C&amp;tenderID=45FEFF49-5CA1-48F5-AC94-640A8F751A46&amp;ModuleID=486" TargetMode="External"/><Relationship Id="rId1408" Type="http://schemas.openxmlformats.org/officeDocument/2006/relationships/hyperlink" Target="https://ggzy.hzctc.hangzhou.gov.cn/OpenBidRecord/Index?id=2ADDF63F-B497-4D8E-9465-F4D95EC8B69E&amp;tenderID=8867ABD0-9EED-4D18-A643-0913E1D2A8DC&amp;ModuleID=486" TargetMode="External"/><Relationship Id="rId1407" Type="http://schemas.openxmlformats.org/officeDocument/2006/relationships/hyperlink" Target="https://ggzy.hzctc.hangzhou.gov.cn/OpenBidRecord/Index?id=A2BDEE71-67BD-44A1-9CE9-C2DBE8A445E6&amp;tenderID=3695A05F-58DD-4169-8837-F32B7A2E5C70&amp;ModuleID=486" TargetMode="External"/><Relationship Id="rId1406" Type="http://schemas.openxmlformats.org/officeDocument/2006/relationships/hyperlink" Target="https://ggzy.hzctc.hangzhou.gov.cn/OpenBidRecord/Index?id=3CD75B21-FF23-451A-B8B0-A835D16C00B2&amp;tenderID=3131B499-7394-43B4-9BEB-AE49603F3E78&amp;ModuleID=486" TargetMode="External"/><Relationship Id="rId1405" Type="http://schemas.openxmlformats.org/officeDocument/2006/relationships/hyperlink" Target="https://ggzy.hzctc.hangzhou.gov.cn/OpenBidRecord/Index?id=15B540D6-D7BF-45B5-91C4-1C08070E5E1A&amp;tenderID=289EA216-24B8-4FB9-9D77-384039802760&amp;ModuleID=486" TargetMode="External"/><Relationship Id="rId1404" Type="http://schemas.openxmlformats.org/officeDocument/2006/relationships/hyperlink" Target="https://ggzy.hzctc.hangzhou.gov.cn/OpenBidRecord/Index?id=A55C9280-0CFD-40C2-84C8-01AE802BBD8A&amp;tenderID=C461F65A-CD1E-4FBE-8ED0-438F1CD66125&amp;ModuleID=486" TargetMode="External"/><Relationship Id="rId1403" Type="http://schemas.openxmlformats.org/officeDocument/2006/relationships/hyperlink" Target="https://ggzy.hzctc.hangzhou.gov.cn/OpenBidRecord/Index?id=D8803246-C20E-4077-BB39-B9E3701CC641&amp;tenderID=711830E6-7A13-4FA1-AEF9-D494FF5869EC&amp;ModuleID=486" TargetMode="External"/><Relationship Id="rId1402" Type="http://schemas.openxmlformats.org/officeDocument/2006/relationships/hyperlink" Target="https://ggzy.hzctc.hangzhou.gov.cn/OpenBidRecord/Index?id=E4742953-3487-4D0B-AF65-E15022060FFA&amp;tenderID=E5B08B61-2C90-4998-8F04-291F5469DE24&amp;ModuleID=486" TargetMode="External"/><Relationship Id="rId1401" Type="http://schemas.openxmlformats.org/officeDocument/2006/relationships/hyperlink" Target="https://ggzy.hzctc.hangzhou.gov.cn/OpenBidRecord/Index?id=64CF26D2-FC04-4CA3-BB4B-D59CC57744F2&amp;tenderID=5ddc7430-9980-41ad-aade-aab028739032&amp;ModuleID=486" TargetMode="External"/><Relationship Id="rId1400" Type="http://schemas.openxmlformats.org/officeDocument/2006/relationships/hyperlink" Target="https://ggzy.hzctc.hangzhou.gov.cn/OpenBidRecord/Index?id=FEADABCC-6219-46DE-976D-EF64303347B6&amp;tenderID=E54F8451-FBF6-4BDE-97B6-6F681000B5E1&amp;ModuleID=486" TargetMode="External"/><Relationship Id="rId140" Type="http://schemas.openxmlformats.org/officeDocument/2006/relationships/hyperlink" Target="https://ggzy.hzctc.hangzhou.gov.cn/AfficheShow/Home?AfficheID=3f2bac0f-df77-459b-9780-e678ced57e60&amp;IsInner=0&amp;IsHistory=&amp;ModuleID=22" TargetMode="External"/><Relationship Id="rId14" Type="http://schemas.openxmlformats.org/officeDocument/2006/relationships/hyperlink" Target="https://ggzy.hzctc.hangzhou.gov.cn/AfficheShow/Home?AfficheID=4acedb92-109c-4c3f-a08d-3db2d460760f&amp;IsInner=0&amp;IsHistory=&amp;ModuleID=22" TargetMode="External"/><Relationship Id="rId1399" Type="http://schemas.openxmlformats.org/officeDocument/2006/relationships/hyperlink" Target="https://ggzy.hzctc.hangzhou.gov.cn/OpenBidRecord/Index?id=22963A19-E5F0-4FF0-8CD4-8FD599AE3F21&amp;tenderID=D3C8EFE4-A78E-44B6-B46A-915D4CD6D525&amp;ModuleID=486" TargetMode="External"/><Relationship Id="rId1398" Type="http://schemas.openxmlformats.org/officeDocument/2006/relationships/hyperlink" Target="https://ggzy.hzctc.hangzhou.gov.cn/OpenBidRecord/Index?id=01B49F2F-A708-4C94-8264-FD0549B756B5&amp;tenderID=2FAD027A-F971-46A2-97A5-CC977C2DE0EE&amp;ModuleID=486" TargetMode="External"/><Relationship Id="rId1397" Type="http://schemas.openxmlformats.org/officeDocument/2006/relationships/hyperlink" Target="https://ggzy.hzctc.hangzhou.gov.cn/OpenBidRecord/Index?id=AFFDB021-53FF-4533-9424-BEB630BEF05B&amp;tenderID=73D4A49E-0838-4DF3-8822-4F771AE1B207&amp;ModuleID=486" TargetMode="External"/><Relationship Id="rId1396" Type="http://schemas.openxmlformats.org/officeDocument/2006/relationships/hyperlink" Target="https://ggzy.hzctc.hangzhou.gov.cn/OpenBidRecord/Index?id=DD77A753-A14E-4CD4-BC6B-7D32D2CEF687&amp;tenderID=55674da4-ddc3-4a61-b0a0-ffdb486f7f34&amp;ModuleID=486" TargetMode="External"/><Relationship Id="rId1395" Type="http://schemas.openxmlformats.org/officeDocument/2006/relationships/hyperlink" Target="https://ggzy.hzctc.hangzhou.gov.cn/OpenBidRecord/Index?id=E1870F39-9F4C-4D80-AAA1-C161F3DBD907&amp;tenderID=9F8C5B08-E5ED-4B7C-9912-D34B00DF81D3&amp;ModuleID=486" TargetMode="External"/><Relationship Id="rId1394" Type="http://schemas.openxmlformats.org/officeDocument/2006/relationships/hyperlink" Target="https://ggzy.hzctc.hangzhou.gov.cn/OpenBidRecord/Index?id=AB338A11-F619-4BAE-B733-020EEC5AD16E&amp;tenderID=62E63F67-469D-4B1E-88C7-165F17DE4B82&amp;ModuleID=486" TargetMode="External"/><Relationship Id="rId1393" Type="http://schemas.openxmlformats.org/officeDocument/2006/relationships/hyperlink" Target="https://ggzy.hzctc.hangzhou.gov.cn/OpenBidRecord/Index?id=CBE66A85-CA55-4563-AE87-2AE616C1BF97&amp;tenderID=49B9D2CD-3C28-410E-8926-0F6743A85311&amp;ModuleID=486" TargetMode="External"/><Relationship Id="rId1392" Type="http://schemas.openxmlformats.org/officeDocument/2006/relationships/hyperlink" Target="https://ggzy.hzctc.hangzhou.gov.cn/OpenBidRecord/Index?id=DF7CB228-9CB6-4660-B3D0-ADDC8E774555&amp;tenderID=06EB3B24-5AA4-4B2A-B532-099686B7493C&amp;ModuleID=486" TargetMode="External"/><Relationship Id="rId1391" Type="http://schemas.openxmlformats.org/officeDocument/2006/relationships/hyperlink" Target="https://ggzy.hzctc.hangzhou.gov.cn/OpenBidRecord/Index?id=78B21441-6F18-454E-80F5-000DEF6D498C&amp;tenderID=5588B223-EC78-4ACE-96E1-F9C68777D048&amp;ModuleID=486" TargetMode="External"/><Relationship Id="rId1390" Type="http://schemas.openxmlformats.org/officeDocument/2006/relationships/hyperlink" Target="https://ggzy.hzctc.hangzhou.gov.cn/OpenBidRecord/Index?id=1F29E00D-AC91-436E-9245-C39B6B6180F9&amp;tenderID=D981B834-9058-41E3-A764-FF1409978B02&amp;ModuleID=486" TargetMode="External"/><Relationship Id="rId139" Type="http://schemas.openxmlformats.org/officeDocument/2006/relationships/hyperlink" Target="https://ggzy.hzctc.hangzhou.gov.cn/OpenBidRecord/Index?id=B1018559-350D-45A5-8E7F-34F6734EA09A&amp;tenderID=AE8CB7C4-9131-4C69-9ECA-619540C0E3DB&amp;ModuleID=486" TargetMode="External"/><Relationship Id="rId1389" Type="http://schemas.openxmlformats.org/officeDocument/2006/relationships/hyperlink" Target="https://ggzy.hzctc.hangzhou.gov.cn/OpenBidRecord/Index?id=A2E5004F-2D84-4C7B-9B79-D8E93CFCF510&amp;tenderID=80F4F0D9-62A9-4EE0-B25C-E3897867E5B2&amp;ModuleID=486" TargetMode="External"/><Relationship Id="rId1388" Type="http://schemas.openxmlformats.org/officeDocument/2006/relationships/hyperlink" Target="https://ggzy.hzctc.hangzhou.gov.cn/OpenBidRecord/Index?id=BA93AD07-6B38-4EDC-964F-6509467C1E5E&amp;tenderID=9723736f-ac5b-4222-98d8-48760142ba08&amp;ModuleID=486" TargetMode="External"/><Relationship Id="rId1387" Type="http://schemas.openxmlformats.org/officeDocument/2006/relationships/hyperlink" Target="https://ggzy.hzctc.hangzhou.gov.cn/OpenBidRecord/Index?id=5580FEDE-5752-4FE4-9529-6381C3208015&amp;tenderID=f0b865a0-6548-4403-9e3a-3e7f17352a34&amp;ModuleID=486" TargetMode="External"/><Relationship Id="rId1386" Type="http://schemas.openxmlformats.org/officeDocument/2006/relationships/hyperlink" Target="https://ggzy.hzctc.hangzhou.gov.cn/OpenBidRecord/Index?id=E71E7F02-88DB-4EC6-A49E-D69E8CD252C1&amp;tenderID=18E790E3-637B-4C72-9BA5-03EF3FD1C75C&amp;ModuleID=486" TargetMode="External"/><Relationship Id="rId1385" Type="http://schemas.openxmlformats.org/officeDocument/2006/relationships/hyperlink" Target="https://ggzy.hzctc.hangzhou.gov.cn/OpenBidRecord/Index?id=F23A3575-9CF4-4DC7-A894-B37D3B28A770&amp;tenderID=A536C860-1560-4C63-BB3D-3951CC41CCF8&amp;ModuleID=486" TargetMode="External"/><Relationship Id="rId1384" Type="http://schemas.openxmlformats.org/officeDocument/2006/relationships/hyperlink" Target="https://ggzy.hzctc.hangzhou.gov.cn/OpenBidRecord/Index?id=B23FAF39-6092-4117-A53E-160406909F75&amp;tenderID=E5BED0CA-E31C-4CAE-A468-FEA3A976E540&amp;ModuleID=486" TargetMode="External"/><Relationship Id="rId1383" Type="http://schemas.openxmlformats.org/officeDocument/2006/relationships/hyperlink" Target="https://ggzy.hzctc.hangzhou.gov.cn/OpenBidRecord/Index?id=0C9C1721-9A93-41F1-8923-6DD7BB5CCD75&amp;tenderID=CB93803E-DF20-4FE2-9CB6-7F863154B860&amp;ModuleID=486" TargetMode="External"/><Relationship Id="rId1382" Type="http://schemas.openxmlformats.org/officeDocument/2006/relationships/hyperlink" Target="https://ggzy.hzctc.hangzhou.gov.cn/OpenBidRecord/Index?id=32741A8A-8DE1-4869-A6B1-8DB2B298199B&amp;tenderID=10da98dd-c4b6-4152-9c3b-7e5e4d84da48&amp;ModuleID=486" TargetMode="External"/><Relationship Id="rId1381" Type="http://schemas.openxmlformats.org/officeDocument/2006/relationships/hyperlink" Target="https://ggzy.hzctc.hangzhou.gov.cn/OpenBidRecord/Index?id=02289464-D56B-4743-83FA-ADF9EA6F821B&amp;tenderID=cec14f5c-2be9-4da4-8c0d-3a4e6735fd62&amp;ModuleID=486" TargetMode="External"/><Relationship Id="rId1380" Type="http://schemas.openxmlformats.org/officeDocument/2006/relationships/hyperlink" Target="https://ggzy.hzctc.hangzhou.gov.cn/OpenBidRecord/Index?id=58EEB41F-DC3B-4444-906F-5978BC631451&amp;tenderID=C955E55C-1AC9-4E68-B35C-84986BC9B3E9&amp;ModuleID=486" TargetMode="External"/><Relationship Id="rId138" Type="http://schemas.openxmlformats.org/officeDocument/2006/relationships/hyperlink" Target="https://ggzy.hzctc.hangzhou.gov.cn/AfficheShow/Home?AfficheID=27767865-0265-4925-962b-acaa1b21d5c5&amp;IsInner=0&amp;IsHistory=&amp;ModuleID=22" TargetMode="External"/><Relationship Id="rId1379" Type="http://schemas.openxmlformats.org/officeDocument/2006/relationships/hyperlink" Target="https://ggzy.hzctc.hangzhou.gov.cn/OpenBidRecord/Index?id=E857C5E5-84E9-4D89-A700-30585728A114&amp;tenderID=0effb8a6-5b63-4f4a-9d15-39a0bee628d5&amp;ModuleID=486" TargetMode="External"/><Relationship Id="rId1378" Type="http://schemas.openxmlformats.org/officeDocument/2006/relationships/hyperlink" Target="https://ggzy.hzctc.hangzhou.gov.cn/OpenBidRecord/Index?id=B98E0BE1-06C4-4B21-A7A6-2D01682A4FAA&amp;tenderID=6ba6cdb8-0279-49a7-b5d8-395195dc36eb&amp;ModuleID=486" TargetMode="External"/><Relationship Id="rId1377" Type="http://schemas.openxmlformats.org/officeDocument/2006/relationships/hyperlink" Target="https://ggzy.hzctc.hangzhou.gov.cn/OpenBidRecord/Index?id=6CA47735-7B33-40E9-B286-2436C23A0181&amp;tenderID=29b68456-5a73-43d6-9e71-e99e71297157&amp;ModuleID=486" TargetMode="External"/><Relationship Id="rId1376" Type="http://schemas.openxmlformats.org/officeDocument/2006/relationships/hyperlink" Target="https://ggzy.hzctc.hangzhou.gov.cn/OpenBidRecord/Index?id=F441CA0D-80E9-4A4E-9E1B-171EECC6D949&amp;tenderID=31978891-13c3-40f8-a2f9-b8295b61aa39&amp;ModuleID=486" TargetMode="External"/><Relationship Id="rId1375" Type="http://schemas.openxmlformats.org/officeDocument/2006/relationships/hyperlink" Target="https://ggzy.hzctc.hangzhou.gov.cn/OpenBidRecord/Index?id=A0497357-A5ED-41D5-B830-3B5B792B9D73&amp;tenderID=D07311FD-4F10-46DA-9F02-ED529D3887C9&amp;ModuleID=486" TargetMode="External"/><Relationship Id="rId1374" Type="http://schemas.openxmlformats.org/officeDocument/2006/relationships/hyperlink" Target="https://ggzy.hzctc.hangzhou.gov.cn/OpenBidRecord/Index?id=6F523BF3-F143-416F-8454-38B8BEE578EC&amp;tenderID=4852A771-DAF3-4D6F-A45E-4F6E46A7250D&amp;ModuleID=486" TargetMode="External"/><Relationship Id="rId1373" Type="http://schemas.openxmlformats.org/officeDocument/2006/relationships/hyperlink" Target="https://ggzy.hzctc.hangzhou.gov.cn/OpenBidRecord/Index?id=B3DBB96D-4962-42FA-AD03-46FB9A6DFD81&amp;tenderID=FFB14697-5756-49C4-A567-3427F825987C&amp;ModuleID=486" TargetMode="External"/><Relationship Id="rId1372" Type="http://schemas.openxmlformats.org/officeDocument/2006/relationships/hyperlink" Target="https://ggzy.hzctc.hangzhou.gov.cn/OpenBidRecord/Index?id=BE14AA68-BE3F-4B5F-8F4B-72146DD41E5F&amp;tenderID=C7C870C3-055E-401B-A5D6-F5836AAA9024&amp;ModuleID=486" TargetMode="External"/><Relationship Id="rId1371" Type="http://schemas.openxmlformats.org/officeDocument/2006/relationships/hyperlink" Target="https://ggzy.hzctc.hangzhou.gov.cn/OpenBidRecord/Index?id=6A6904EA-AE08-48EF-9D39-92FF415C000F&amp;tenderID=480E01FA-8B84-4321-9972-4B36BD1C4ACB&amp;ModuleID=486" TargetMode="External"/><Relationship Id="rId1370" Type="http://schemas.openxmlformats.org/officeDocument/2006/relationships/hyperlink" Target="https://ggzy.hzctc.hangzhou.gov.cn/OpenBidRecord/Index?id=52256E7E-2E2F-43EA-BD98-A00F68A6B97B&amp;tenderID=7ba0a4cf-3d03-4c78-b5f5-81621bfce6f7&amp;ModuleID=486" TargetMode="External"/><Relationship Id="rId137" Type="http://schemas.openxmlformats.org/officeDocument/2006/relationships/hyperlink" Target="https://ggzy.hzctc.hangzhou.gov.cn/OpenBidRecord/Index?id=3FB8A5F7-14D7-4649-9455-F6C6861859B6&amp;tenderID=B14453E3-E302-45E3-9A20-F952AB80796C&amp;ModuleID=486" TargetMode="External"/><Relationship Id="rId1369" Type="http://schemas.openxmlformats.org/officeDocument/2006/relationships/hyperlink" Target="https://ggzy.hzctc.hangzhou.gov.cn/OpenBidRecord/Index?id=554BAC7D-98DF-45F1-B3CC-6F6E66BB7E85&amp;tenderID=465CD469-C73B-4EB5-B13C-0CF795A7499B&amp;ModuleID=486" TargetMode="External"/><Relationship Id="rId1368" Type="http://schemas.openxmlformats.org/officeDocument/2006/relationships/hyperlink" Target="https://ggzy.hzctc.hangzhou.gov.cn/OpenBidRecord/Index?id=B4790CB4-E03E-4E52-A050-7AF53B658890&amp;tenderID=FB20E19C-2749-4F19-AB70-C9081AB9C457&amp;ModuleID=486" TargetMode="External"/><Relationship Id="rId1367" Type="http://schemas.openxmlformats.org/officeDocument/2006/relationships/hyperlink" Target="https://ggzy.hzctc.hangzhou.gov.cn/OpenBidRecord/Index?id=1D45E6BB-8A89-456F-8184-5727F1D24780&amp;tenderID=57b34c78-cd9c-47f9-90c2-1f5e95f063a8&amp;ModuleID=486" TargetMode="External"/><Relationship Id="rId1366" Type="http://schemas.openxmlformats.org/officeDocument/2006/relationships/hyperlink" Target="https://ggzy.hzctc.hangzhou.gov.cn/OpenBidRecord/Index?id=8E94F48B-0600-46F5-B56F-1901095EF6F4&amp;tenderID=3f445841-0958-4a5c-a401-d5751ee90a11&amp;ModuleID=486" TargetMode="External"/><Relationship Id="rId1365" Type="http://schemas.openxmlformats.org/officeDocument/2006/relationships/hyperlink" Target="https://ggzy.hzctc.hangzhou.gov.cn/OpenBidRecord/Index?id=E683BF98-DDC1-443B-A204-2F04D8D137DD&amp;tenderID=7AD5EC7D-0336-43BE-8FE1-B75C66386320&amp;ModuleID=486" TargetMode="External"/><Relationship Id="rId1364" Type="http://schemas.openxmlformats.org/officeDocument/2006/relationships/hyperlink" Target="https://ggzy.hzctc.hangzhou.gov.cn/OpenBidRecord/Index?id=5EBBA677-8937-4A8B-8993-7FB758CB2701&amp;tenderID=11CE835B-9C91-4695-97CB-D908CF60656E&amp;ModuleID=486" TargetMode="External"/><Relationship Id="rId1363" Type="http://schemas.openxmlformats.org/officeDocument/2006/relationships/hyperlink" Target="https://ggzy.hzctc.hangzhou.gov.cn/OpenBidRecord/Index?id=F484533D-F0DA-4C71-B1B7-863F7A81EC18&amp;tenderID=D5B7BEB9-2346-4597-AAC5-83056DFCA609&amp;ModuleID=486" TargetMode="External"/><Relationship Id="rId1362" Type="http://schemas.openxmlformats.org/officeDocument/2006/relationships/hyperlink" Target="https://ggzy.hzctc.hangzhou.gov.cn/OpenBidRecord/Index?id=7B3563AF-41DC-478D-A8E0-29D8A7F518F3&amp;tenderID=29B2ED1A-C085-4BA9-816C-D55F288E5F6E&amp;ModuleID=486" TargetMode="External"/><Relationship Id="rId1361" Type="http://schemas.openxmlformats.org/officeDocument/2006/relationships/hyperlink" Target="https://ggzy.hzctc.hangzhou.gov.cn/OpenBidRecord/Index?id=DC5A2152-0BBD-4A6C-B942-9424110DA7D3&amp;tenderID=AB5FAD16-8F3E-4C53-AD03-0D500C7B858D&amp;ModuleID=486" TargetMode="External"/><Relationship Id="rId1360" Type="http://schemas.openxmlformats.org/officeDocument/2006/relationships/hyperlink" Target="https://ggzy.hzctc.hangzhou.gov.cn/OpenBidRecord/Index?id=00190868-520C-4DD8-9335-7B23FFC0AE82&amp;tenderID=CBBB94A7-9AD6-44ED-80D4-D84BF8DB83FB&amp;ModuleID=486" TargetMode="External"/><Relationship Id="rId136" Type="http://schemas.openxmlformats.org/officeDocument/2006/relationships/hyperlink" Target="https://ggzy.hzctc.hangzhou.gov.cn/AfficheShow/Home?AfficheID=e1d9046c-7a7c-420f-a8b4-fa25ff652671&amp;IsInner=0&amp;IsHistory=&amp;ModuleID=22" TargetMode="External"/><Relationship Id="rId1359" Type="http://schemas.openxmlformats.org/officeDocument/2006/relationships/hyperlink" Target="https://ggzy.hzctc.hangzhou.gov.cn/OpenBidRecord/Index?id=ED17888F-3B81-4E63-9493-6D65244BF844&amp;tenderID=AE25C342-15B3-47F9-A49D-4103AF6E8104&amp;ModuleID=486" TargetMode="External"/><Relationship Id="rId1358" Type="http://schemas.openxmlformats.org/officeDocument/2006/relationships/hyperlink" Target="https://ggzy.hzctc.hangzhou.gov.cn/OpenBidRecord/Index?id=9C06F1CF-6E80-4744-BADD-3D336A857939&amp;tenderID=F4342836-4807-469D-B5C4-6EF8B54E1311&amp;ModuleID=486" TargetMode="External"/><Relationship Id="rId1357" Type="http://schemas.openxmlformats.org/officeDocument/2006/relationships/hyperlink" Target="https://ggzy.hzctc.hangzhou.gov.cn/OpenBidRecord/Index?id=428F6C0D-D6AF-4C2E-8744-CC9253231976&amp;tenderID=FCD362B7-2A80-4615-A6B8-36BFE59A8107&amp;ModuleID=486" TargetMode="External"/><Relationship Id="rId1356" Type="http://schemas.openxmlformats.org/officeDocument/2006/relationships/hyperlink" Target="https://ggzy.hzctc.hangzhou.gov.cn/OpenBidRecord/Index?id=AB3E8BB8-89ED-4E4E-BF74-4EB5B8288ECA&amp;tenderID=F2B4C1D6-E83C-486F-B672-61D9F7B82C37&amp;ModuleID=486" TargetMode="External"/><Relationship Id="rId1355" Type="http://schemas.openxmlformats.org/officeDocument/2006/relationships/hyperlink" Target="https://ggzy.hzctc.hangzhou.gov.cn/OpenBidRecord/Index?id=D9F3D13F-1044-4329-811B-B0DBE018CC72&amp;tenderID=A3CB2A09-ADEF-43E7-B65F-03C4B5035923&amp;ModuleID=486" TargetMode="External"/><Relationship Id="rId1354" Type="http://schemas.openxmlformats.org/officeDocument/2006/relationships/hyperlink" Target="https://ggzy.hzctc.hangzhou.gov.cn/OpenBidRecord/Index?id=6193751F-DFCE-411D-B2A3-A48DF2234B36&amp;tenderID=69319b3c-11df-4954-a1c8-57a746183c45&amp;ModuleID=486" TargetMode="External"/><Relationship Id="rId1353" Type="http://schemas.openxmlformats.org/officeDocument/2006/relationships/hyperlink" Target="https://ggzy.hzctc.hangzhou.gov.cn/OpenBidRecord/Index?id=CC85993B-826F-4D23-BFE9-BAEC21B30F20&amp;tenderID=F265E303-B215-4194-A42D-3165BB4B04DF&amp;ModuleID=486" TargetMode="External"/><Relationship Id="rId1352" Type="http://schemas.openxmlformats.org/officeDocument/2006/relationships/hyperlink" Target="https://ggzy.hzctc.hangzhou.gov.cn/OpenBidRecord/Index?id=A146811B-91F9-4252-A985-5479FC28B860&amp;tenderID=1D880170-4DDB-4E60-8244-78A9E2BF9B91&amp;ModuleID=486" TargetMode="External"/><Relationship Id="rId1351" Type="http://schemas.openxmlformats.org/officeDocument/2006/relationships/hyperlink" Target="https://ggzy.hzctc.hangzhou.gov.cn/OpenBidRecord/Index?id=895202F0-A0CB-45BC-A460-51693BBEC767&amp;tenderID=4EE9F926-2729-4766-BDCC-5FAAA9DCDD23&amp;ModuleID=486" TargetMode="External"/><Relationship Id="rId1350" Type="http://schemas.openxmlformats.org/officeDocument/2006/relationships/hyperlink" Target="https://ggzy.hzctc.hangzhou.gov.cn/OpenBidRecord/Index?id=1C1C82C0-DE02-4F6F-9A50-30E00F985F84&amp;tenderID=29F0A79B-5B0C-4C45-9DF2-517448A608F0&amp;ModuleID=486" TargetMode="External"/><Relationship Id="rId135" Type="http://schemas.openxmlformats.org/officeDocument/2006/relationships/hyperlink" Target="https://ggzy.hzctc.hangzhou.gov.cn/OpenBidRecord/Index?id=7D83E85C-C4FF-4517-AAB1-72D51CD989F1&amp;tenderID=5f360083-7ae6-4c29-9e59-69ced41f0765&amp;ModuleID=486" TargetMode="External"/><Relationship Id="rId1349" Type="http://schemas.openxmlformats.org/officeDocument/2006/relationships/hyperlink" Target="https://ggzy.hzctc.hangzhou.gov.cn/OpenBidRecord/Index?id=6B0C9513-E6F9-4402-8702-92BF51EFBB6A&amp;tenderID=35A8293D-5537-4425-BC1C-67B08BABEE5E&amp;ModuleID=486" TargetMode="External"/><Relationship Id="rId1348" Type="http://schemas.openxmlformats.org/officeDocument/2006/relationships/hyperlink" Target="https://ggzy.hzctc.hangzhou.gov.cn/OpenBidRecord/Index?id=1C8E713A-468D-4B8D-9A7C-55805DED4A6E&amp;tenderID=8032C962-13AB-410E-96E7-DB163C6B21F8&amp;ModuleID=486" TargetMode="External"/><Relationship Id="rId1347" Type="http://schemas.openxmlformats.org/officeDocument/2006/relationships/hyperlink" Target="https://ggzy.hzctc.hangzhou.gov.cn/OpenBidRecord/Index?id=4FAFC570-3E0D-45ED-B4C0-414A47B9497C&amp;tenderID=B24C7F8D-F167-4B64-AE04-215D58182336&amp;ModuleID=486" TargetMode="External"/><Relationship Id="rId1346" Type="http://schemas.openxmlformats.org/officeDocument/2006/relationships/hyperlink" Target="https://ggzy.hzctc.hangzhou.gov.cn/OpenBidRecord/Index?id=E064ECA1-67CD-415C-8C64-679FFCFCF9DC&amp;tenderID=adcec3fb-613b-4d2f-b564-b8b4044d6f04&amp;ModuleID=486" TargetMode="External"/><Relationship Id="rId1345" Type="http://schemas.openxmlformats.org/officeDocument/2006/relationships/hyperlink" Target="https://ggzy.hzctc.hangzhou.gov.cn/OpenBidRecord/Index?id=838650E0-1CD9-4F86-89E8-C4CF89302591&amp;tenderID=23de61e0-9690-438b-b53f-33e70ed398d1&amp;ModuleID=486" TargetMode="External"/><Relationship Id="rId1344" Type="http://schemas.openxmlformats.org/officeDocument/2006/relationships/hyperlink" Target="https://ggzy.hzctc.hangzhou.gov.cn/OpenBidRecord/Index?id=8E44AF8D-CA95-435C-8FAF-5C21D04336A7&amp;tenderID=4989257D-C956-4F48-9DA3-F28E7C88968B&amp;ModuleID=486" TargetMode="External"/><Relationship Id="rId1343" Type="http://schemas.openxmlformats.org/officeDocument/2006/relationships/hyperlink" Target="https://ggzy.hzctc.hangzhou.gov.cn/OpenBidRecord/Index?id=6233B25B-AFA0-41A9-B700-36A602E90D2A&amp;tenderID=E51650CB-8EDF-408F-B065-04AEFFBDFB93&amp;ModuleID=486" TargetMode="External"/><Relationship Id="rId1342" Type="http://schemas.openxmlformats.org/officeDocument/2006/relationships/hyperlink" Target="https://ggzy.hzctc.hangzhou.gov.cn/OpenBidRecord/Index?id=8B07C2D1-FE3D-4F71-B27F-23BAB2F73B01&amp;tenderID=CE73010F-B227-4418-8118-42D8283B586F&amp;ModuleID=486" TargetMode="External"/><Relationship Id="rId1341" Type="http://schemas.openxmlformats.org/officeDocument/2006/relationships/hyperlink" Target="https://ggzy.hzctc.hangzhou.gov.cn/OpenBidRecord/Index?id=30C794D9-DF15-45ED-B051-B5A6019BDC3A&amp;tenderID=F140D5C4-57B6-4B3B-893A-39FC589DD19F&amp;ModuleID=486" TargetMode="External"/><Relationship Id="rId1340" Type="http://schemas.openxmlformats.org/officeDocument/2006/relationships/hyperlink" Target="https://ggzy.hzctc.hangzhou.gov.cn/OpenBidRecord/Index?id=E4AD3D4C-6C16-4386-BDE5-2712E1F23A69&amp;tenderID=21a1d97f-bf10-4bec-a7ab-2473dfc32fde&amp;ModuleID=486" TargetMode="External"/><Relationship Id="rId134" Type="http://schemas.openxmlformats.org/officeDocument/2006/relationships/hyperlink" Target="https://ggzy.hzctc.hangzhou.gov.cn/AfficheShow/Home?AfficheID=eae23683-ada5-4970-881c-4b0b2dbe307a&amp;IsInner=0&amp;IsHistory=&amp;ModuleID=22" TargetMode="External"/><Relationship Id="rId1339" Type="http://schemas.openxmlformats.org/officeDocument/2006/relationships/hyperlink" Target="https://ggzy.hzctc.hangzhou.gov.cn/OpenBidRecord/Index?id=378EA2F7-C972-4072-9A32-CA7DBED2F7D6&amp;tenderID=59D4D182-2243-459E-9AC7-43B267E24480&amp;ModuleID=486" TargetMode="External"/><Relationship Id="rId1338" Type="http://schemas.openxmlformats.org/officeDocument/2006/relationships/hyperlink" Target="https://ggzy.hzctc.hangzhou.gov.cn/OpenBidRecord/Index?id=9AA95DDC-1AAF-4C25-94B3-78A007E4042B&amp;tenderID=6766DD1C-7F38-4229-9C0A-B2173BEC7AEA&amp;ModuleID=486" TargetMode="External"/><Relationship Id="rId1337" Type="http://schemas.openxmlformats.org/officeDocument/2006/relationships/hyperlink" Target="https://ggzy.hzctc.hangzhou.gov.cn/OpenBidRecord/Index?id=DBE75358-5807-40BE-AAA7-CD5397D06126&amp;tenderID=6F6390D3-9F5A-4A7A-A632-3A11643963CD&amp;ModuleID=486" TargetMode="External"/><Relationship Id="rId1336" Type="http://schemas.openxmlformats.org/officeDocument/2006/relationships/hyperlink" Target="https://ggzy.hzctc.hangzhou.gov.cn/OpenBidRecord/Index?id=2AF69E1F-648A-4788-A44F-E9375E64C330&amp;tenderID=C2C2D42C-CABA-4750-A1D7-77445483EF7C&amp;ModuleID=486" TargetMode="External"/><Relationship Id="rId1335" Type="http://schemas.openxmlformats.org/officeDocument/2006/relationships/hyperlink" Target="https://ggzy.hzctc.hangzhou.gov.cn/OpenBidRecord/Index?id=91A301E7-3551-4C3A-8C09-4316ED5F6DA2&amp;tenderID=C32AA14E-FA3F-49F7-9A24-4785A93DEAC8&amp;ModuleID=486" TargetMode="External"/><Relationship Id="rId1334" Type="http://schemas.openxmlformats.org/officeDocument/2006/relationships/hyperlink" Target="https://ggzy.hzctc.hangzhou.gov.cn/OpenBidRecord/Index?id=50466524-78C1-4CDB-AEB4-53A2269924CD&amp;tenderID=7B1EEB3D-9EB0-4E58-8C35-5FBD7463BE89&amp;ModuleID=486" TargetMode="External"/><Relationship Id="rId1333" Type="http://schemas.openxmlformats.org/officeDocument/2006/relationships/hyperlink" Target="https://ggzy.hzctc.hangzhou.gov.cn/OpenBidRecord/Index?id=C063423F-1FC7-45A8-8D94-F07D22C6CDB0&amp;tenderID=B9BB240D-1297-4F08-8FCF-A6D2A1E23D5C&amp;ModuleID=486" TargetMode="External"/><Relationship Id="rId1332" Type="http://schemas.openxmlformats.org/officeDocument/2006/relationships/hyperlink" Target="https://ggzy.hzctc.hangzhou.gov.cn/OpenBidRecord/Index?id=8278D356-7AAA-47BD-94D1-AAD2DA3FE422&amp;tenderID=345492F0-E4FB-42ED-9858-4809850E0749&amp;ModuleID=486" TargetMode="External"/><Relationship Id="rId1331" Type="http://schemas.openxmlformats.org/officeDocument/2006/relationships/hyperlink" Target="https://ggzy.hzctc.hangzhou.gov.cn/OpenBidRecord/Index?id=280B5201-655D-4684-8F15-22D21CBDAD5B&amp;tenderID=491210E7-08E1-4A03-93C8-33DA9E72E594&amp;ModuleID=486" TargetMode="External"/><Relationship Id="rId1330" Type="http://schemas.openxmlformats.org/officeDocument/2006/relationships/hyperlink" Target="https://ggzy.hzctc.hangzhou.gov.cn/OpenBidRecord/Index?id=8E45A45F-3179-4463-AD60-DC08A1E249E9&amp;tenderID=2491B275-6064-4692-AA8C-87C06E630B02&amp;ModuleID=486" TargetMode="External"/><Relationship Id="rId133" Type="http://schemas.openxmlformats.org/officeDocument/2006/relationships/hyperlink" Target="https://ggzy.hzctc.hangzhou.gov.cn/OpenBidRecord/Index?id=549C7BC8-9C76-4397-B7E2-B44B744046DB&amp;tenderID=df88a66d-8f5b-462b-8593-63f08dd7756c&amp;ModuleID=486" TargetMode="External"/><Relationship Id="rId1329" Type="http://schemas.openxmlformats.org/officeDocument/2006/relationships/hyperlink" Target="https://ggzy.hzctc.hangzhou.gov.cn/OpenBidRecord/Index?id=E13D331C-2EC8-4747-9455-9B2973930C2D&amp;tenderID=19EDE235-8E4D-4CC1-9AAA-608B6A2968CD&amp;ModuleID=486" TargetMode="External"/><Relationship Id="rId1328" Type="http://schemas.openxmlformats.org/officeDocument/2006/relationships/hyperlink" Target="https://ggzy.hzctc.hangzhou.gov.cn/OpenBidRecord/Index?id=67613EAF-D735-4D23-BD34-D56665639E8E&amp;tenderID=562B22F7-EEBA-4B3E-A05B-3A9DD02E04E6&amp;ModuleID=486" TargetMode="External"/><Relationship Id="rId1327" Type="http://schemas.openxmlformats.org/officeDocument/2006/relationships/hyperlink" Target="https://ggzy.hzctc.hangzhou.gov.cn/OpenBidRecord/Index?id=C17B1B9B-F26E-4426-958C-105CD76905BC&amp;tenderID=C0B78338-48EE-4384-B334-C7D3ED52DBB5&amp;ModuleID=486" TargetMode="External"/><Relationship Id="rId1326" Type="http://schemas.openxmlformats.org/officeDocument/2006/relationships/hyperlink" Target="https://ggzy.hzctc.hangzhou.gov.cn/OpenBidRecord/Index?id=3ACBE56D-6127-46B9-AB69-AE3D4941EA7D&amp;tenderID=E2CDA122-A048-4D1A-B979-B05D0B730BCC&amp;ModuleID=486" TargetMode="External"/><Relationship Id="rId1325" Type="http://schemas.openxmlformats.org/officeDocument/2006/relationships/hyperlink" Target="https://ggzy.hzctc.hangzhou.gov.cn/OpenBidRecord/Index?id=CC281FAD-98C5-48D8-BAFD-D9B64A8A48B4&amp;tenderID=7B73EDFD-E84C-460B-B2D6-17BBF3BEAA83&amp;ModuleID=486" TargetMode="External"/><Relationship Id="rId1324" Type="http://schemas.openxmlformats.org/officeDocument/2006/relationships/hyperlink" Target="https://ggzy.hzctc.hangzhou.gov.cn/OpenBidRecord/Index?id=FD88B2C8-3704-44AF-B6BC-E5E32A7CC5F8&amp;tenderID=E29C8B39-8FA3-458D-B8C2-D51E1EE98A11&amp;ModuleID=486" TargetMode="External"/><Relationship Id="rId1323" Type="http://schemas.openxmlformats.org/officeDocument/2006/relationships/hyperlink" Target="https://ggzy.hzctc.hangzhou.gov.cn/OpenBidRecord/Index?id=14478EAB-841A-46E7-B6E7-E46F738F23C8&amp;tenderID=38ffad96-8c31-4658-91ff-2eb9f7a4b0c7&amp;ModuleID=486" TargetMode="External"/><Relationship Id="rId1322" Type="http://schemas.openxmlformats.org/officeDocument/2006/relationships/hyperlink" Target="https://ggzy.hzctc.hangzhou.gov.cn/OpenBidRecord/Index?id=3E823895-89A7-4053-B01E-387AF55DEE7C&amp;tenderID=C0906DFE-4CA9-4D36-8444-D38C959D89E7&amp;ModuleID=486" TargetMode="External"/><Relationship Id="rId1321" Type="http://schemas.openxmlformats.org/officeDocument/2006/relationships/hyperlink" Target="https://ggzy.hzctc.hangzhou.gov.cn/OpenBidRecord/Index?id=E821A3D1-FD65-4E88-A426-00D85370CEBF&amp;tenderID=F983DF3B-7C0D-4057-87E4-8D29080B0997&amp;ModuleID=486" TargetMode="External"/><Relationship Id="rId1320" Type="http://schemas.openxmlformats.org/officeDocument/2006/relationships/hyperlink" Target="https://ggzy.hzctc.hangzhou.gov.cn/OpenBidRecord/Index?id=A7FA5C52-701F-48F1-BC38-D11AB2E6DB9D&amp;tenderID=542223A4-E855-46B8-A2F5-CFF4A07EC87A&amp;ModuleID=486" TargetMode="External"/><Relationship Id="rId132" Type="http://schemas.openxmlformats.org/officeDocument/2006/relationships/hyperlink" Target="https://ggzy.hzctc.hangzhou.gov.cn/AfficheShow/Home?AfficheID=da46d155-1816-416b-8259-8e4bb85c6ed9&amp;IsInner=0&amp;IsHistory=&amp;ModuleID=22" TargetMode="External"/><Relationship Id="rId1319" Type="http://schemas.openxmlformats.org/officeDocument/2006/relationships/hyperlink" Target="https://ggzy.hzctc.hangzhou.gov.cn/OpenBidRecord/Index?id=AB97CAB4-CF11-4AB3-AE71-9CBC67E52A37&amp;tenderID=ACC1B61E-4560-4E1A-B6C0-693AE76B91F7&amp;ModuleID=486" TargetMode="External"/><Relationship Id="rId1318" Type="http://schemas.openxmlformats.org/officeDocument/2006/relationships/hyperlink" Target="https://ggzy.hzctc.hangzhou.gov.cn/OpenBidRecord/Index?id=5AF60DBD-2137-403D-A35D-DAE9B26435E4&amp;tenderID=523591d7-8529-4f43-8947-b99ff6493b45&amp;ModuleID=486" TargetMode="External"/><Relationship Id="rId1317" Type="http://schemas.openxmlformats.org/officeDocument/2006/relationships/hyperlink" Target="https://ggzy.hzctc.hangzhou.gov.cn/OpenBidRecord/Index?id=5497E5C7-C692-4D40-A0E5-80C1352BDF22&amp;tenderID=7CD3311D-ED90-49DF-8225-6EDFF6FC1CDA&amp;ModuleID=486" TargetMode="External"/><Relationship Id="rId1316" Type="http://schemas.openxmlformats.org/officeDocument/2006/relationships/hyperlink" Target="https://ggzy.hzctc.hangzhou.gov.cn/OpenBidRecord/Index?id=29AA7919-D74C-4B0F-8B3F-7F0796819F3E&amp;tenderID=D84A5E26-29CC-436C-B9F6-15EB42E984F9&amp;ModuleID=486" TargetMode="External"/><Relationship Id="rId1315" Type="http://schemas.openxmlformats.org/officeDocument/2006/relationships/hyperlink" Target="https://ggzy.hzctc.hangzhou.gov.cn/OpenBidRecord/Index?id=8DFB8C55-4F73-4D9B-BAFE-BF620B39FAD0&amp;tenderID=360C3674-22B3-4449-8281-A093A2AF7FE5&amp;ModuleID=486" TargetMode="External"/><Relationship Id="rId1314" Type="http://schemas.openxmlformats.org/officeDocument/2006/relationships/hyperlink" Target="https://ggzy.hzctc.hangzhou.gov.cn/OpenBidRecord/Index?id=94B98A64-A774-409F-801E-EB5D258A2649&amp;tenderID=CB99167D-01AD-4829-AE04-53EF1DE87574&amp;ModuleID=486" TargetMode="External"/><Relationship Id="rId1313" Type="http://schemas.openxmlformats.org/officeDocument/2006/relationships/hyperlink" Target="https://ggzy.hzctc.hangzhou.gov.cn/OpenBidRecord/Index?id=66238E97-4644-4C42-BC39-3E834A3E7B1B&amp;tenderID=8ED2CE14-8CB6-4056-AADF-3C73D997DF40&amp;ModuleID=486" TargetMode="External"/><Relationship Id="rId1312" Type="http://schemas.openxmlformats.org/officeDocument/2006/relationships/hyperlink" Target="https://ggzy.hzctc.hangzhou.gov.cn/OpenBidRecord/Index?id=51D47483-930D-44F5-A076-2FCEF3719BC2&amp;tenderID=1181a2ff-6ec2-4628-9b15-728a42523c4e&amp;ModuleID=486" TargetMode="External"/><Relationship Id="rId1311" Type="http://schemas.openxmlformats.org/officeDocument/2006/relationships/hyperlink" Target="https://ggzy.hzctc.hangzhou.gov.cn/OpenBidRecord/Index?id=E00B7364-2C21-4185-9978-6C193C286FF9&amp;tenderID=5E011F59-7FE2-4860-A65D-75162940C38A&amp;ModuleID=486" TargetMode="External"/><Relationship Id="rId1310" Type="http://schemas.openxmlformats.org/officeDocument/2006/relationships/hyperlink" Target="https://ggzy.hzctc.hangzhou.gov.cn/OpenBidRecord/Index?id=4EBC6667-7352-46D5-AF03-A6276054DE52&amp;tenderID=C4F9BF02-7028-4DC7-B917-853F6D750A90&amp;ModuleID=486" TargetMode="External"/><Relationship Id="rId131" Type="http://schemas.openxmlformats.org/officeDocument/2006/relationships/hyperlink" Target="https://ggzy.hzctc.hangzhou.gov.cn/OpenBidRecord/Index?id=82E687D7-C6D6-4239-8FF9-2D85F57113F0&amp;tenderID=3055F014-2F2C-42C0-93DE-BDCFE081BCBA&amp;ModuleID=486" TargetMode="External"/><Relationship Id="rId1309" Type="http://schemas.openxmlformats.org/officeDocument/2006/relationships/hyperlink" Target="https://ggzy.hzctc.hangzhou.gov.cn/OpenBidRecord/Index?id=1857C1C3-B4F4-4796-849B-532E321944AC&amp;tenderID=7FEA9890-343D-482D-8581-325DDF7DF846&amp;ModuleID=486" TargetMode="External"/><Relationship Id="rId1308" Type="http://schemas.openxmlformats.org/officeDocument/2006/relationships/hyperlink" Target="https://ggzy.hzctc.hangzhou.gov.cn/OpenBidRecord/Index?id=38173CA6-7D76-4DF5-B786-DF3401E34F81&amp;tenderID=F32360A5-C93E-4DB4-B05A-2244CFF5B81A&amp;ModuleID=486" TargetMode="External"/><Relationship Id="rId1307" Type="http://schemas.openxmlformats.org/officeDocument/2006/relationships/hyperlink" Target="https://ggzy.hzctc.hangzhou.gov.cn/OpenBidRecord/Index?id=AA9BDF32-3F4B-4475-A323-3FCCC0CA074E&amp;tenderID=7FD0B615-7D7E-4764-A4F3-AAFDC45F79D7&amp;ModuleID=486" TargetMode="External"/><Relationship Id="rId1306" Type="http://schemas.openxmlformats.org/officeDocument/2006/relationships/hyperlink" Target="https://ggzy.hzctc.hangzhou.gov.cn/OpenBidRecord/Index?id=33393979-C122-4450-A0BF-3C67CD31609A&amp;tenderID=b0a1adc3-a051-4e12-baca-a36c9ad32dbd&amp;ModuleID=486" TargetMode="External"/><Relationship Id="rId1305" Type="http://schemas.openxmlformats.org/officeDocument/2006/relationships/hyperlink" Target="https://ggzy.hzctc.hangzhou.gov.cn/OpenBidRecord/Index?id=C0C94ADB-4347-460B-96A0-55064E6B8BCE&amp;tenderID=8c6c7450-4180-425f-bed6-a0c959ed5045&amp;ModuleID=486" TargetMode="External"/><Relationship Id="rId1304" Type="http://schemas.openxmlformats.org/officeDocument/2006/relationships/hyperlink" Target="https://ggzy.hzctc.hangzhou.gov.cn/OpenBidRecord/Index?id=508E994F-A8D8-4B7A-A16A-5188F435CCB5&amp;tenderID=BB9CB72B-D1DB-43DF-9862-95700394F20A&amp;ModuleID=486" TargetMode="External"/><Relationship Id="rId1303" Type="http://schemas.openxmlformats.org/officeDocument/2006/relationships/hyperlink" Target="https://ggzy.hzctc.hangzhou.gov.cn/OpenBidRecord/Index?id=88A9B30D-9F0A-4102-A6C3-CA64B6522A56&amp;tenderID=0E5ABF47-6A38-47A4-ADC4-42E56B86987C&amp;ModuleID=486" TargetMode="External"/><Relationship Id="rId1302" Type="http://schemas.openxmlformats.org/officeDocument/2006/relationships/hyperlink" Target="https://ggzy.hzctc.hangzhou.gov.cn/OpenBidRecord/Index?id=28014B17-5E15-45A9-BE4F-709292C288BB&amp;tenderID=9022bbea-97c1-49c6-bef5-7ed6f92ecf72&amp;ModuleID=486" TargetMode="External"/><Relationship Id="rId1301" Type="http://schemas.openxmlformats.org/officeDocument/2006/relationships/hyperlink" Target="https://ggzy.hzctc.hangzhou.gov.cn/OpenBidRecord/Index?id=8AF547E1-B794-4C64-8944-2323D5E661BD&amp;tenderID=934A132F-E23A-4E18-AED5-66768FB60533&amp;ModuleID=486" TargetMode="External"/><Relationship Id="rId1300" Type="http://schemas.openxmlformats.org/officeDocument/2006/relationships/hyperlink" Target="https://ggzy.hzctc.hangzhou.gov.cn/OpenBidRecord/Index?id=36523704-887B-488C-8775-51981F20E591&amp;tenderID=8C11B5DC-DABC-45F2-9740-B75505F4F468&amp;ModuleID=486" TargetMode="External"/><Relationship Id="rId130" Type="http://schemas.openxmlformats.org/officeDocument/2006/relationships/hyperlink" Target="https://ggzy.hzctc.hangzhou.gov.cn/AfficheShow/Home?AfficheID=17791968-bcd0-48b5-b20a-dcdcb87a8681&amp;IsInner=0&amp;IsHistory=&amp;ModuleID=22" TargetMode="External"/><Relationship Id="rId13" Type="http://schemas.openxmlformats.org/officeDocument/2006/relationships/hyperlink" Target="https://ggzy.hzctc.hangzhou.gov.cn/AfficheShow/Home?AfficheID=355aa541-35b6-48cb-8529-e9209d3f4e5a&amp;IsInner=0&amp;IsHistory=&amp;ModuleID=22" TargetMode="External"/><Relationship Id="rId1299" Type="http://schemas.openxmlformats.org/officeDocument/2006/relationships/hyperlink" Target="https://ggzy.hzctc.hangzhou.gov.cn/OpenBidRecord/Index?id=3498FF40-33AB-43C7-A9AF-7AF5C9E4896C&amp;tenderID=AB106968-7423-41DF-8183-1617FBF36146&amp;ModuleID=486" TargetMode="External"/><Relationship Id="rId1298" Type="http://schemas.openxmlformats.org/officeDocument/2006/relationships/hyperlink" Target="https://ggzy.hzctc.hangzhou.gov.cn/OpenBidRecord/Index?id=6812A5FE-1F90-43DE-B402-C5603A05A698&amp;tenderID=52C39998-1AAE-4DCA-9F5B-37145F46BD48&amp;ModuleID=486" TargetMode="External"/><Relationship Id="rId1297" Type="http://schemas.openxmlformats.org/officeDocument/2006/relationships/hyperlink" Target="https://ggzy.hzctc.hangzhou.gov.cn/OpenBidRecord/Index?id=D7F48D00-426C-4458-8838-62E49948AEBF&amp;tenderID=A7CCDF61-B868-499D-AF7B-980A990676F5&amp;ModuleID=486" TargetMode="External"/><Relationship Id="rId1296" Type="http://schemas.openxmlformats.org/officeDocument/2006/relationships/hyperlink" Target="https://ggzy.hzctc.hangzhou.gov.cn/OpenBidRecord/Index?id=05453B11-8FBB-4BE9-B97A-2E393F352363&amp;tenderID=33EAB582-88B4-49B4-8AE9-04E7D3E1674C&amp;ModuleID=486" TargetMode="External"/><Relationship Id="rId1295" Type="http://schemas.openxmlformats.org/officeDocument/2006/relationships/hyperlink" Target="https://ggzy.hzctc.hangzhou.gov.cn/OpenBidRecord/Index?id=84AFC9C8-7ADF-48FD-B91A-1A7E28B4B3FE&amp;tenderID=32d9ff15-15a4-4635-b8f9-23729b7990bd&amp;ModuleID=486" TargetMode="External"/><Relationship Id="rId1294" Type="http://schemas.openxmlformats.org/officeDocument/2006/relationships/hyperlink" Target="https://ggzy.hzctc.hangzhou.gov.cn/OpenBidRecord/Index?id=97AF9D41-A994-4F12-9F1A-CA19BB0D8781&amp;tenderID=213B0E86-BE41-4F23-8E1C-2A0D3A77A71F&amp;ModuleID=486" TargetMode="External"/><Relationship Id="rId1293" Type="http://schemas.openxmlformats.org/officeDocument/2006/relationships/hyperlink" Target="https://ggzy.hzctc.hangzhou.gov.cn/OpenBidRecord/Index?id=CE6BD3EB-89A7-447C-8ACF-6E556E7FF572&amp;tenderID=652e15ca-ac18-4000-bebf-912205dc14bc&amp;ModuleID=486" TargetMode="External"/><Relationship Id="rId1292" Type="http://schemas.openxmlformats.org/officeDocument/2006/relationships/hyperlink" Target="https://ggzy.hzctc.hangzhou.gov.cn/OpenBidRecord/Index?id=B87434A6-7FD2-4842-B3F6-381CD8CF63D5&amp;tenderID=7DE7CAAC-AFE0-4536-87E9-DB86D531E8CA&amp;ModuleID=486" TargetMode="External"/><Relationship Id="rId1291" Type="http://schemas.openxmlformats.org/officeDocument/2006/relationships/hyperlink" Target="https://ggzy.hzctc.hangzhou.gov.cn/OpenBidRecord/Index?id=6F2E8854-0FB5-452A-A91F-B8BD75D7CD61&amp;tenderID=54397F63-C40E-415D-8561-EC8A9BF2CDFB&amp;ModuleID=486" TargetMode="External"/><Relationship Id="rId1290" Type="http://schemas.openxmlformats.org/officeDocument/2006/relationships/hyperlink" Target="https://ggzy.hzctc.hangzhou.gov.cn/OpenBidRecord/Index?id=DAD17C61-DDEE-437A-B984-90208C921858&amp;tenderID=128C3A6A-8D1C-4627-A3B5-EC6F61F32696&amp;ModuleID=486" TargetMode="External"/><Relationship Id="rId129" Type="http://schemas.openxmlformats.org/officeDocument/2006/relationships/hyperlink" Target="https://ggzy.hzctc.hangzhou.gov.cn/OpenBidRecord/Index?id=A8325AAF-712D-48AC-9255-AF50E2D23BD7&amp;tenderID=D359403D-7CEB-48E5-A0C6-CF0F40A01F91&amp;ModuleID=486" TargetMode="External"/><Relationship Id="rId1289" Type="http://schemas.openxmlformats.org/officeDocument/2006/relationships/hyperlink" Target="https://ggzy.hzctc.hangzhou.gov.cn/OpenBidRecord/Index?id=CBB8332F-5973-44E5-B24B-3B15A4B85696&amp;tenderID=72D582E5-52E2-485C-90D7-FD4C04CF6933&amp;ModuleID=486" TargetMode="External"/><Relationship Id="rId1288" Type="http://schemas.openxmlformats.org/officeDocument/2006/relationships/hyperlink" Target="https://ggzy.hzctc.hangzhou.gov.cn/OpenBidRecord/Index?id=1647E690-E8CE-436C-ADC7-7E9F0F70777F&amp;tenderID=D65B8263-6B1E-4A3E-B969-6407DCA992CD&amp;ModuleID=486" TargetMode="External"/><Relationship Id="rId1287" Type="http://schemas.openxmlformats.org/officeDocument/2006/relationships/hyperlink" Target="https://ggzy.hzctc.hangzhou.gov.cn/OpenBidRecord/Index?id=29B414D6-8325-465C-9012-65FB00137060&amp;tenderID=314cb88f-9ef8-4f5d-bb13-02f6ced3d3eb&amp;ModuleID=486" TargetMode="External"/><Relationship Id="rId1286" Type="http://schemas.openxmlformats.org/officeDocument/2006/relationships/hyperlink" Target="https://ggzy.hzctc.hangzhou.gov.cn/OpenBidRecord/Index?id=F612A00C-FD53-4028-AA01-6AEE1668357F&amp;tenderID=0F18FD42-2CB0-46E6-A5D0-B34FC3ABC021&amp;ModuleID=486" TargetMode="External"/><Relationship Id="rId1285" Type="http://schemas.openxmlformats.org/officeDocument/2006/relationships/hyperlink" Target="https://ggzy.hzctc.hangzhou.gov.cn/OpenBidRecord/Index?id=8ECE638F-213D-4DB4-BDEE-D7E5808057EA&amp;tenderID=1BEBC01B-8629-4A6B-899F-75454FE4CAFF&amp;ModuleID=486" TargetMode="External"/><Relationship Id="rId1284" Type="http://schemas.openxmlformats.org/officeDocument/2006/relationships/hyperlink" Target="https://ggzy.hzctc.hangzhou.gov.cn/OpenBidRecord/Index?id=66A54F06-26E3-45FF-9949-3E030EB1121E&amp;tenderID=BACF2416-E4C3-4926-BB05-1D191BC9B18C&amp;ModuleID=486" TargetMode="External"/><Relationship Id="rId1283" Type="http://schemas.openxmlformats.org/officeDocument/2006/relationships/hyperlink" Target="https://ggzy.hzctc.hangzhou.gov.cn/OpenBidRecord/Index?id=852309A1-ECC1-4D70-8B6D-3703F58112A5&amp;tenderID=163FAF10-4DD3-444C-BAFC-36E8C20CA413&amp;ModuleID=486" TargetMode="External"/><Relationship Id="rId1282" Type="http://schemas.openxmlformats.org/officeDocument/2006/relationships/hyperlink" Target="https://ggzy.hzctc.hangzhou.gov.cn/OpenBidRecord/Index?id=05A3B93B-AEE7-43BA-8BA1-3755AFEC900F&amp;tenderID=9D2E3D46-7E6B-4392-A910-078C1AF8A747&amp;ModuleID=486" TargetMode="External"/><Relationship Id="rId1281" Type="http://schemas.openxmlformats.org/officeDocument/2006/relationships/hyperlink" Target="https://ggzy.hzctc.hangzhou.gov.cn/OpenBidRecord/Index?id=D80287E5-5789-4987-8F9C-2AE1F22CE0FE&amp;tenderID=a37b6224-971a-44d9-85b2-24b7d84474cb&amp;ModuleID=486" TargetMode="External"/><Relationship Id="rId1280" Type="http://schemas.openxmlformats.org/officeDocument/2006/relationships/hyperlink" Target="https://ggzy.hzctc.hangzhou.gov.cn/OpenBidRecord/Index?id=883CBD0D-F21A-4E3F-89CC-777285FEF9DC&amp;tenderID=2fac839a-53be-4e83-8541-f8e53d62711b&amp;ModuleID=486" TargetMode="External"/><Relationship Id="rId128" Type="http://schemas.openxmlformats.org/officeDocument/2006/relationships/hyperlink" Target="https://ggzy.hzctc.hangzhou.gov.cn/AfficheShow/Home?AfficheID=bcedb4f3-390a-46eb-ac92-517c95a8a99e&amp;IsInner=0&amp;IsHistory=&amp;ModuleID=22" TargetMode="External"/><Relationship Id="rId1279" Type="http://schemas.openxmlformats.org/officeDocument/2006/relationships/hyperlink" Target="https://ggzy.hzctc.hangzhou.gov.cn/OpenBidRecord/Index?id=E97518AF-6158-4EE7-B4CA-796BEE0E0430&amp;tenderID=B0083F63-04A2-4497-B693-DEE8F64CCE23&amp;ModuleID=486" TargetMode="External"/><Relationship Id="rId1278" Type="http://schemas.openxmlformats.org/officeDocument/2006/relationships/hyperlink" Target="https://ggzy.hzctc.hangzhou.gov.cn/OpenBidRecord/Index?id=AB7EC866-8F28-4580-B185-9D41AC0EC882&amp;tenderID=D54A0B40-8C2E-4889-AC1F-33F985EE57D9&amp;ModuleID=486" TargetMode="External"/><Relationship Id="rId1277" Type="http://schemas.openxmlformats.org/officeDocument/2006/relationships/hyperlink" Target="https://ggzy.hzctc.hangzhou.gov.cn/OpenBidRecord/Index?id=52419A9B-5520-4FDD-8770-D94DF31C734E&amp;tenderID=70C69C63-8979-489E-897F-F996E1833B55&amp;ModuleID=486" TargetMode="External"/><Relationship Id="rId1276" Type="http://schemas.openxmlformats.org/officeDocument/2006/relationships/hyperlink" Target="https://ggzy.hzctc.hangzhou.gov.cn/OpenBidRecord/Index?id=BF0C17FA-FB26-4D48-ADB6-29ADE6674C3E&amp;tenderID=ccd2a02a-f25e-4700-abce-b31b59e313bd&amp;ModuleID=486" TargetMode="External"/><Relationship Id="rId1275" Type="http://schemas.openxmlformats.org/officeDocument/2006/relationships/hyperlink" Target="https://ggzy.hzctc.hangzhou.gov.cn/OpenBidRecord/Index?id=B31017B2-836F-4293-AECE-1EC966607C89&amp;tenderID=FE1FD4FA-26E3-4BEB-B531-DA873DE84784&amp;ModuleID=486" TargetMode="External"/><Relationship Id="rId1274" Type="http://schemas.openxmlformats.org/officeDocument/2006/relationships/hyperlink" Target="https://ggzy.hzctc.hangzhou.gov.cn/OpenBidRecord/Index?id=C2CD811C-3894-47D7-8EF3-939A50EA7A1F&amp;tenderID=A113BB49-F04C-4389-A05D-17C07C68A92C&amp;ModuleID=486" TargetMode="External"/><Relationship Id="rId1273" Type="http://schemas.openxmlformats.org/officeDocument/2006/relationships/hyperlink" Target="https://ggzy.hzctc.hangzhou.gov.cn/OpenBidRecord/Index?id=9C83BC68-BDCC-47FC-BDDA-75ED40D88FC3&amp;tenderID=4A5FC065-39B3-48E9-8F60-220179E2A650&amp;ModuleID=486" TargetMode="External"/><Relationship Id="rId1272" Type="http://schemas.openxmlformats.org/officeDocument/2006/relationships/hyperlink" Target="https://ggzy.hzctc.hangzhou.gov.cn/OpenBidRecord/Index?id=B4CAAE8E-E79C-45F0-8CDB-6D35DDD3EF64&amp;tenderID=C7CEEAB8-DFCC-457C-838F-30C1998B0E2F&amp;ModuleID=486" TargetMode="External"/><Relationship Id="rId1271" Type="http://schemas.openxmlformats.org/officeDocument/2006/relationships/hyperlink" Target="https://ggzy.hzctc.hangzhou.gov.cn/OpenBidRecord/Index?id=17E0724F-2F87-4CE8-8B33-59898C04DCCB&amp;tenderID=ED0BF914-B1FD-46A5-826A-6843B557698B&amp;ModuleID=486" TargetMode="External"/><Relationship Id="rId1270" Type="http://schemas.openxmlformats.org/officeDocument/2006/relationships/hyperlink" Target="https://ggzy.hzctc.hangzhou.gov.cn/OpenBidRecord/Index?id=163260F5-2567-4977-A0B1-9B08930EA940&amp;tenderID=D9D17D5C-A869-46CB-A307-F623100D91FB&amp;ModuleID=486" TargetMode="External"/><Relationship Id="rId127" Type="http://schemas.openxmlformats.org/officeDocument/2006/relationships/hyperlink" Target="https://ggzy.hzctc.hangzhou.gov.cn/OpenBidRecord/Index?id=AD92D251-4AD5-4BC3-ABF1-BD30DE606D3D&amp;tenderID=C967B71E-77F3-45BB-8B99-4724E05D1185&amp;ModuleID=486" TargetMode="External"/><Relationship Id="rId1269" Type="http://schemas.openxmlformats.org/officeDocument/2006/relationships/hyperlink" Target="https://ggzy.hzctc.hangzhou.gov.cn/OpenBidRecord/Index?id=4368CEF8-9E01-454D-AADC-53BC2594BB41&amp;tenderID=C54E00F8-639C-4A04-BDCB-2168066CCE82&amp;ModuleID=486" TargetMode="External"/><Relationship Id="rId1268" Type="http://schemas.openxmlformats.org/officeDocument/2006/relationships/hyperlink" Target="https://ggzy.hzctc.hangzhou.gov.cn/OpenBidRecord/Index?id=30CDD286-A465-45C9-9464-6058E5954A4D&amp;tenderID=499CBDE4-4D16-473D-BD6D-5490FCDF0D01&amp;ModuleID=486" TargetMode="External"/><Relationship Id="rId1267" Type="http://schemas.openxmlformats.org/officeDocument/2006/relationships/hyperlink" Target="https://ggzy.hzctc.hangzhou.gov.cn/OpenBidRecord/Index?id=E2B49AF7-01C5-4A0A-AC84-157869CB6274&amp;tenderID=D697DF35-D0FC-4B1B-B5D3-D75EEE621CA0&amp;ModuleID=486" TargetMode="External"/><Relationship Id="rId1266" Type="http://schemas.openxmlformats.org/officeDocument/2006/relationships/hyperlink" Target="https://ggzy.hzctc.hangzhou.gov.cn/OpenBidRecord/Index?id=E1B2335D-C6F4-4712-8E67-992AD877A2C9&amp;tenderID=F4253AFB-AB75-4E03-A07A-8F359EC7CF63&amp;ModuleID=486" TargetMode="External"/><Relationship Id="rId1265" Type="http://schemas.openxmlformats.org/officeDocument/2006/relationships/hyperlink" Target="https://ggzy.hzctc.hangzhou.gov.cn/OpenBidRecord/Index?id=6545DE9D-69DD-458D-9625-D8FFCFA1B617&amp;tenderID=0C68548B-7044-489D-9D0A-0D93D08570C4&amp;ModuleID=486" TargetMode="External"/><Relationship Id="rId1264" Type="http://schemas.openxmlformats.org/officeDocument/2006/relationships/hyperlink" Target="https://ggzy.hzctc.hangzhou.gov.cn/OpenBidRecord/Index?id=EB27BE54-7886-49F4-A414-5798A6F535D1&amp;tenderID=AD7FEB69-9203-4A1A-B6C8-25D4C9A3B4B9&amp;ModuleID=486" TargetMode="External"/><Relationship Id="rId1263" Type="http://schemas.openxmlformats.org/officeDocument/2006/relationships/hyperlink" Target="https://ggzy.hzctc.hangzhou.gov.cn/OpenBidRecord/Index?id=AAF3319B-6FE4-4E63-AC48-1AA46F1325C2&amp;tenderID=CB8C44E4-DCC5-454B-BC37-A562D3522BF8&amp;ModuleID=486" TargetMode="External"/><Relationship Id="rId1262" Type="http://schemas.openxmlformats.org/officeDocument/2006/relationships/hyperlink" Target="https://ggzy.hzctc.hangzhou.gov.cn/OpenBidRecord/Index?id=8A059438-E2DD-43E3-AF86-A7D82A198A6E&amp;tenderID=5AA62A8E-6C21-40C0-B5A8-B78CACD639B0&amp;ModuleID=486" TargetMode="External"/><Relationship Id="rId1261" Type="http://schemas.openxmlformats.org/officeDocument/2006/relationships/hyperlink" Target="https://ggzy.hzctc.hangzhou.gov.cn/OpenBidRecord/Index?id=9CD6F261-E516-4D7E-BE8F-C36AC79C2949&amp;tenderID=586E8918-6818-44E8-BECA-794C3BCACDE7&amp;ModuleID=486" TargetMode="External"/><Relationship Id="rId1260" Type="http://schemas.openxmlformats.org/officeDocument/2006/relationships/hyperlink" Target="https://ggzy.hzctc.hangzhou.gov.cn/OpenBidRecord/Index?id=4529249E-CAEB-43D5-886F-08CA74E0F234&amp;tenderID=6757ED3B-B9CA-497E-ABFE-A1BBFC87D6C2&amp;ModuleID=486" TargetMode="External"/><Relationship Id="rId126" Type="http://schemas.openxmlformats.org/officeDocument/2006/relationships/hyperlink" Target="https://ggzy.hzctc.hangzhou.gov.cn/AfficheShow/Home?AfficheID=a33d414c-1eef-4d44-b9a7-c3a94cf9d198&amp;IsInner=0&amp;IsHistory=&amp;ModuleID=22" TargetMode="External"/><Relationship Id="rId1259" Type="http://schemas.openxmlformats.org/officeDocument/2006/relationships/hyperlink" Target="https://ggzy.hzctc.hangzhou.gov.cn/OpenBidRecord/Index?id=AF3DD616-059D-4EA2-AAF2-963210B35386&amp;tenderID=213C32C2-4D03-46A6-A660-76AB6D37EA64&amp;ModuleID=486" TargetMode="External"/><Relationship Id="rId1258" Type="http://schemas.openxmlformats.org/officeDocument/2006/relationships/hyperlink" Target="https://ggzy.hzctc.hangzhou.gov.cn/OpenBidRecord/Index?id=8382666D-297E-4C16-9854-8327C6DF5742&amp;tenderID=8b04a32a-5ec0-4caa-8e14-639643149958&amp;ModuleID=486" TargetMode="External"/><Relationship Id="rId1257" Type="http://schemas.openxmlformats.org/officeDocument/2006/relationships/hyperlink" Target="https://ggzy.hzctc.hangzhou.gov.cn/OpenBidRecord/Index?id=0D845BE9-E5B9-4FBE-BDDE-FEE552EF5DF8&amp;tenderID=89C8EC80-E35F-456B-8E90-A1A8B423EC43&amp;ModuleID=486" TargetMode="External"/><Relationship Id="rId1256" Type="http://schemas.openxmlformats.org/officeDocument/2006/relationships/hyperlink" Target="https://ggzy.hzctc.hangzhou.gov.cn/OpenBidRecord/Index?id=2DF88BCF-8C36-4889-8D0E-E062BFE25EBD&amp;tenderID=D0B367CF-D2B3-48C2-A0C0-8B1A8480632F&amp;ModuleID=486" TargetMode="External"/><Relationship Id="rId1255" Type="http://schemas.openxmlformats.org/officeDocument/2006/relationships/hyperlink" Target="https://ggzy.hzctc.hangzhou.gov.cn/OpenBidRecord/Index?id=81AED71A-68BE-45C8-99C2-B40221F753AE&amp;tenderID=4532A168-E430-4177-A684-B4EC81BCDEF3&amp;ModuleID=486" TargetMode="External"/><Relationship Id="rId1254" Type="http://schemas.openxmlformats.org/officeDocument/2006/relationships/hyperlink" Target="https://ggzy.hzctc.hangzhou.gov.cn/OpenBidRecord/Index?id=B263B754-2B0D-4D1B-B295-35B4C0539DE4&amp;tenderID=030AD25D-9A9C-4EEF-AC4B-24640BDBE150&amp;ModuleID=486" TargetMode="External"/><Relationship Id="rId1253" Type="http://schemas.openxmlformats.org/officeDocument/2006/relationships/hyperlink" Target="https://ggzy.hzctc.hangzhou.gov.cn/OpenBidRecord/Index?id=6A9B854D-4B23-4FA3-B8E6-C15261B2491F&amp;tenderID=C8E69AB2-B2A4-4E6F-BE95-3EDEFCBD2E49&amp;ModuleID=486" TargetMode="External"/><Relationship Id="rId1252" Type="http://schemas.openxmlformats.org/officeDocument/2006/relationships/hyperlink" Target="https://ggzy.hzctc.hangzhou.gov.cn/OpenBidRecord/Index?id=82FDC0E0-E5D4-467C-9660-16D6FF2000E6&amp;tenderID=4B71A7F7-2CCD-492F-AFBF-BD652111F828&amp;ModuleID=486" TargetMode="External"/><Relationship Id="rId1251" Type="http://schemas.openxmlformats.org/officeDocument/2006/relationships/hyperlink" Target="https://ggzy.hzctc.hangzhou.gov.cn/OpenBidRecord/Index?id=4A6ECAA3-0E47-4F03-B50A-3A5B904D2566&amp;tenderID=FC5A3120-ED61-44ED-B266-20D2B039B74D&amp;ModuleID=486" TargetMode="External"/><Relationship Id="rId1250" Type="http://schemas.openxmlformats.org/officeDocument/2006/relationships/hyperlink" Target="https://ggzy.hzctc.hangzhou.gov.cn/OpenBidRecord/Index?id=6F13E1AA-4BC9-4A31-91E4-9AB992C34F3B&amp;tenderID=D7968108-A86E-4921-A593-E02B24A6144D&amp;ModuleID=486" TargetMode="External"/><Relationship Id="rId125" Type="http://schemas.openxmlformats.org/officeDocument/2006/relationships/hyperlink" Target="https://ggzy.hzctc.hangzhou.gov.cn/OpenBidRecord/Index?id=8205D54C-3267-4FDC-BE99-5E1A82526498&amp;tenderID=B8D4DDDF-91EA-4BA3-A23C-10F442F7DCB1&amp;ModuleID=486" TargetMode="External"/><Relationship Id="rId1249" Type="http://schemas.openxmlformats.org/officeDocument/2006/relationships/hyperlink" Target="https://ggzy.hzctc.hangzhou.gov.cn/OpenBidRecord/Index?id=A73248E8-45CA-42CE-88C4-4097154ECA50&amp;tenderID=8C99ED77-944A-45BB-BB7F-0F9BDC1FB332&amp;ModuleID=486" TargetMode="External"/><Relationship Id="rId1248" Type="http://schemas.openxmlformats.org/officeDocument/2006/relationships/hyperlink" Target="https://ggzy.hzctc.hangzhou.gov.cn/OpenBidRecord/Index?id=D152E46B-2068-4713-ABF3-2E7D2F51E56C&amp;tenderID=64FE78AD-4DFE-441A-9471-EFBB6C7213A0&amp;ModuleID=486" TargetMode="External"/><Relationship Id="rId1247" Type="http://schemas.openxmlformats.org/officeDocument/2006/relationships/hyperlink" Target="https://ggzy.hzctc.hangzhou.gov.cn/OpenBidRecord/Index?id=F5C7E4E4-81A2-47A3-A435-AB31F99D1BBB&amp;tenderID=83F9D614-F9B6-4ADC-B4FC-91D984B1D4D6&amp;ModuleID=486" TargetMode="External"/><Relationship Id="rId1246" Type="http://schemas.openxmlformats.org/officeDocument/2006/relationships/hyperlink" Target="https://ggzy.hzctc.hangzhou.gov.cn/OpenBidRecord/Index?id=FFD8599C-1071-4F19-8A4D-9C14FADC6C4B&amp;tenderID=88BDAE4F-62B5-4830-936A-FD91E87DF0C2&amp;ModuleID=486" TargetMode="External"/><Relationship Id="rId1245" Type="http://schemas.openxmlformats.org/officeDocument/2006/relationships/hyperlink" Target="https://ggzy.hzctc.hangzhou.gov.cn/OpenBidRecord/Index?id=8D118856-EB98-4F56-8E43-A0A53323DB11&amp;tenderID=22B28F0D-FB1C-4D5E-9A14-49E0AA2CDF44&amp;ModuleID=486" TargetMode="External"/><Relationship Id="rId1244" Type="http://schemas.openxmlformats.org/officeDocument/2006/relationships/hyperlink" Target="https://ggzy.hzctc.hangzhou.gov.cn/OpenBidRecord/Index?id=B0D41C45-2F2D-45A2-B953-D207FD12AFA9&amp;tenderID=10908383-c46a-4bb7-92fe-d54dbcf71f9c&amp;ModuleID=486" TargetMode="External"/><Relationship Id="rId1243" Type="http://schemas.openxmlformats.org/officeDocument/2006/relationships/hyperlink" Target="https://ggzy.hzctc.hangzhou.gov.cn/OpenBidRecord/Index?id=0378D597-6733-42B5-9A38-F5EBB513D32C&amp;tenderID=CB36530A-3849-4E83-A059-9A48BF8C9C3A&amp;ModuleID=486" TargetMode="External"/><Relationship Id="rId1242" Type="http://schemas.openxmlformats.org/officeDocument/2006/relationships/hyperlink" Target="https://ggzy.hzctc.hangzhou.gov.cn/OpenBidRecord/Index?id=AE5FE40D-08AA-440B-A5F1-4373E1FCA975&amp;tenderID=D2FBCD24-CFDE-44FB-B334-332E40811CF7&amp;ModuleID=486" TargetMode="External"/><Relationship Id="rId1241" Type="http://schemas.openxmlformats.org/officeDocument/2006/relationships/hyperlink" Target="https://ggzy.hzctc.hangzhou.gov.cn/OpenBidRecord/Index?id=3F58B84D-7F6A-4032-BDB4-6456BF622F06&amp;tenderID=7a2d6164-4c56-4c20-859a-2273b31ace36&amp;ModuleID=486" TargetMode="External"/><Relationship Id="rId1240" Type="http://schemas.openxmlformats.org/officeDocument/2006/relationships/hyperlink" Target="https://ggzy.hzctc.hangzhou.gov.cn/OpenBidRecord/Index?id=C802D94A-74FA-4CCB-9C2D-892A7518BD37&amp;tenderID=FF08B6F2-4C31-49E8-847B-7839358AB7DA&amp;ModuleID=486" TargetMode="External"/><Relationship Id="rId124" Type="http://schemas.openxmlformats.org/officeDocument/2006/relationships/hyperlink" Target="https://ggzy.hzctc.hangzhou.gov.cn/AfficheShow/Home?AfficheID=81b4f96c-4d32-41bc-b3fb-936e1e4fd053&amp;IsInner=0&amp;IsHistory=&amp;ModuleID=22" TargetMode="External"/><Relationship Id="rId1239" Type="http://schemas.openxmlformats.org/officeDocument/2006/relationships/hyperlink" Target="https://ggzy.hzctc.hangzhou.gov.cn/OpenBidRecord/Index?id=53C33941-D7FD-4C81-A3C6-5F68F6CDEC9A&amp;tenderID=71ebaa63-60d1-436e-bb6b-5424332946b5&amp;ModuleID=486" TargetMode="External"/><Relationship Id="rId1238" Type="http://schemas.openxmlformats.org/officeDocument/2006/relationships/hyperlink" Target="https://ggzy.hzctc.hangzhou.gov.cn/OpenBidRecord/Index?id=5F1D2E15-3FB5-45CA-9558-68FE95A1DA7E&amp;tenderID=47DA9E9E-C221-4986-8D6B-7DF66BF6659D&amp;ModuleID=486" TargetMode="External"/><Relationship Id="rId1237" Type="http://schemas.openxmlformats.org/officeDocument/2006/relationships/hyperlink" Target="https://ggzy.hzctc.hangzhou.gov.cn/OpenBidRecord/Index?id=8FF879F7-5FF9-4DDB-B959-1D7FD5F9C2BE&amp;tenderID=79c24511-e7a4-4225-ae00-f49a5a25ef22&amp;ModuleID=486" TargetMode="External"/><Relationship Id="rId1236" Type="http://schemas.openxmlformats.org/officeDocument/2006/relationships/hyperlink" Target="https://ggzy.hzctc.hangzhou.gov.cn/OpenBidRecord/Index?id=A53029B5-C42C-4B76-968B-1AADF48368CF&amp;tenderID=77C4356E-C6E6-4E24-B55B-B56BC972B6ED&amp;ModuleID=486" TargetMode="External"/><Relationship Id="rId1235" Type="http://schemas.openxmlformats.org/officeDocument/2006/relationships/hyperlink" Target="https://ggzy.hzctc.hangzhou.gov.cn/OpenBidRecord/Index?id=85CE077F-F2C0-4F61-A89E-7A8146CA7514&amp;tenderID=CEB087C0-6E4B-460B-BCA9-B75B0434774A&amp;ModuleID=486" TargetMode="External"/><Relationship Id="rId1234" Type="http://schemas.openxmlformats.org/officeDocument/2006/relationships/hyperlink" Target="https://ggzy.hzctc.hangzhou.gov.cn/OpenBidRecord/Index?id=44125298-B8C5-451D-ABF6-F820DD6DEC8C&amp;tenderID=55ea513d-3382-4788-ba93-80585a59b1ae&amp;ModuleID=486" TargetMode="External"/><Relationship Id="rId1233" Type="http://schemas.openxmlformats.org/officeDocument/2006/relationships/hyperlink" Target="https://ggzy.hzctc.hangzhou.gov.cn/OpenBidRecord/Index?id=22F5885C-ACCB-4E48-9445-66477E70FEFA&amp;tenderID=0D7459B2-E0FB-455C-A546-9BA782EF632A&amp;ModuleID=486" TargetMode="External"/><Relationship Id="rId1232" Type="http://schemas.openxmlformats.org/officeDocument/2006/relationships/hyperlink" Target="https://ggzy.hzctc.hangzhou.gov.cn/OpenBidRecord/Index?id=E6BBEACC-9858-41B4-ACFE-EDC32FE86AFD&amp;tenderID=B8ECAF1B-4284-49E2-9165-0A64D08B777E&amp;ModuleID=486" TargetMode="External"/><Relationship Id="rId1231" Type="http://schemas.openxmlformats.org/officeDocument/2006/relationships/hyperlink" Target="https://ggzy.hzctc.hangzhou.gov.cn/OpenBidRecord/Index?id=532908DA-5429-4A92-A917-CBD387AA9AA0&amp;tenderID=0DFE7733-86F7-47A6-B1C5-B4C920ED93F2&amp;ModuleID=486" TargetMode="External"/><Relationship Id="rId1230" Type="http://schemas.openxmlformats.org/officeDocument/2006/relationships/hyperlink" Target="https://ggzy.hzctc.hangzhou.gov.cn/OpenBidRecord/Index?id=81E8CE56-B92A-4711-A5A9-9DF7DF2E5515&amp;tenderID=56e54206-3513-4ecf-aa29-b8ad7f186eed&amp;ModuleID=486" TargetMode="External"/><Relationship Id="rId123" Type="http://schemas.openxmlformats.org/officeDocument/2006/relationships/hyperlink" Target="https://ggzy.hzctc.hangzhou.gov.cn/OpenBidRecord/Index?id=F637A5D7-D14D-4969-8971-515FCF051B6F&amp;tenderID=70823A39-C093-44E1-A2CF-B1683CBDC697&amp;ModuleID=486" TargetMode="External"/><Relationship Id="rId1229" Type="http://schemas.openxmlformats.org/officeDocument/2006/relationships/hyperlink" Target="https://ggzy.hzctc.hangzhou.gov.cn/OpenBidRecord/Index?id=C0185CD2-9D4F-4E63-B625-8F62542362BB&amp;tenderID=277C9A65-45C0-43BC-A7F0-9E41CCB3BB08&amp;ModuleID=486" TargetMode="External"/><Relationship Id="rId1228" Type="http://schemas.openxmlformats.org/officeDocument/2006/relationships/hyperlink" Target="https://ggzy.hzctc.hangzhou.gov.cn/OpenBidRecord/Index?id=DADD258D-CB35-41AD-A625-99B53C819849&amp;tenderID=BEEA73C6-18ED-49DB-A732-1BBC9F336CA0&amp;ModuleID=486" TargetMode="External"/><Relationship Id="rId1227" Type="http://schemas.openxmlformats.org/officeDocument/2006/relationships/hyperlink" Target="https://ggzy.hzctc.hangzhou.gov.cn/OpenBidRecord/Index?id=C23F2F8E-ADA1-41B4-8960-C4BD6AE86148&amp;tenderID=BA953432-A4EA-45DF-B710-B3EBED345295&amp;ModuleID=486" TargetMode="External"/><Relationship Id="rId1226" Type="http://schemas.openxmlformats.org/officeDocument/2006/relationships/hyperlink" Target="https://ggzy.hzctc.hangzhou.gov.cn/OpenBidRecord/Index?id=E4641D82-0AF6-4A00-AA67-212140FC8228&amp;tenderID=2D6E17D5-22A3-46A5-AF27-950C17FB86B9&amp;ModuleID=486" TargetMode="External"/><Relationship Id="rId1225" Type="http://schemas.openxmlformats.org/officeDocument/2006/relationships/hyperlink" Target="https://ggzy.hzctc.hangzhou.gov.cn/OpenBidRecord/Index?id=349FB8C8-7AB2-4110-A008-75B50646ADB6&amp;tenderID=CF711231-6245-4454-BEA1-083B68525750&amp;ModuleID=486" TargetMode="External"/><Relationship Id="rId1224" Type="http://schemas.openxmlformats.org/officeDocument/2006/relationships/hyperlink" Target="https://ggzy.hzctc.hangzhou.gov.cn/OpenBidRecord/Index?id=5A6EFC4D-2BA4-4A6A-B6E4-2CADAE2BED5F&amp;tenderID=A17F27A2-8710-43FF-887F-3A9EBD6B3CC0&amp;ModuleID=486" TargetMode="External"/><Relationship Id="rId1223" Type="http://schemas.openxmlformats.org/officeDocument/2006/relationships/hyperlink" Target="https://ggzy.hzctc.hangzhou.gov.cn/OpenBidRecord/Index?id=20650349-CDF7-437F-803A-49651D9EFAC1&amp;tenderID=B1806E39-5A53-4D73-A2C5-D0E9358F9FEF&amp;ModuleID=486" TargetMode="External"/><Relationship Id="rId1222" Type="http://schemas.openxmlformats.org/officeDocument/2006/relationships/hyperlink" Target="https://ggzy.hzctc.hangzhou.gov.cn/OpenBidRecord/Index?id=230E0B25-B192-4062-98C4-B9AF4906473C&amp;tenderID=EFDA5702-CAF5-4511-AC25-B7D1CAE871C8&amp;ModuleID=486" TargetMode="External"/><Relationship Id="rId1221" Type="http://schemas.openxmlformats.org/officeDocument/2006/relationships/hyperlink" Target="https://ggzy.hzctc.hangzhou.gov.cn/OpenBidRecord/Index?id=6418A482-2522-4E41-8BB2-CB41C93A98A6&amp;tenderID=3208ECE9-DAEB-4199-896F-79E62C0F771B&amp;ModuleID=486" TargetMode="External"/><Relationship Id="rId1220" Type="http://schemas.openxmlformats.org/officeDocument/2006/relationships/hyperlink" Target="https://ggzy.hzctc.hangzhou.gov.cn/OpenBidRecord/Index?id=09D9C777-B885-41E3-A016-F17207F8877E&amp;tenderID=88DCD440-F7BD-47E1-AF91-9B7A6E4805E4&amp;ModuleID=486" TargetMode="External"/><Relationship Id="rId122" Type="http://schemas.openxmlformats.org/officeDocument/2006/relationships/hyperlink" Target="https://ggzy.hzctc.hangzhou.gov.cn/AfficheShow/Home?AfficheID=660aa259-bef7-4258-8254-0ff0174a5dd7&amp;IsInner=0&amp;IsHistory=&amp;ModuleID=22" TargetMode="External"/><Relationship Id="rId1219" Type="http://schemas.openxmlformats.org/officeDocument/2006/relationships/hyperlink" Target="https://ggzy.hzctc.hangzhou.gov.cn/OpenBidRecord/Index?id=7FDD9DCC-218C-458A-AF95-FC63EF95ABF0&amp;tenderID=1E261F60-BF30-4C53-A004-76846AEBAA52&amp;ModuleID=486" TargetMode="External"/><Relationship Id="rId1218" Type="http://schemas.openxmlformats.org/officeDocument/2006/relationships/hyperlink" Target="https://ggzy.hzctc.hangzhou.gov.cn/OpenBidRecord/Index?id=FE6C6CAE-BF23-4CA6-A53A-50F4D588D148&amp;tenderID=323D3235-40DD-4867-8F2A-9AA8997E615B&amp;ModuleID=486" TargetMode="External"/><Relationship Id="rId1217" Type="http://schemas.openxmlformats.org/officeDocument/2006/relationships/hyperlink" Target="https://ggzy.hzctc.hangzhou.gov.cn/OpenBidRecord/Index?id=DD7CCEB0-DE3F-416D-837F-A4C7843E671E&amp;tenderID=A9626384-561A-4776-B526-C0CFAA48E285&amp;ModuleID=486" TargetMode="External"/><Relationship Id="rId1216" Type="http://schemas.openxmlformats.org/officeDocument/2006/relationships/hyperlink" Target="https://ggzy.hzctc.hangzhou.gov.cn/OpenBidRecord/Index?id=AF774CA8-5E43-4E80-9A69-9B80159A83D6&amp;tenderID=dafdeade-8d72-4a8a-b121-064c633ed7d9&amp;ModuleID=486" TargetMode="External"/><Relationship Id="rId1215" Type="http://schemas.openxmlformats.org/officeDocument/2006/relationships/hyperlink" Target="https://ggzy.hzctc.hangzhou.gov.cn/OpenBidRecord/Index?id=E3A98C46-B6F3-4482-842F-03D0C281E722&amp;tenderID=ead9a6a9-a32d-450a-9479-5089bab91e99&amp;ModuleID=486" TargetMode="External"/><Relationship Id="rId1214" Type="http://schemas.openxmlformats.org/officeDocument/2006/relationships/hyperlink" Target="https://ggzy.hzctc.hangzhou.gov.cn/OpenBidRecord/Index?id=E52B0B26-CBC0-4550-86C7-0DA9B61C037A&amp;tenderID=84204512-ec68-4d36-bce2-2d93d37f4740&amp;ModuleID=486" TargetMode="External"/><Relationship Id="rId1213" Type="http://schemas.openxmlformats.org/officeDocument/2006/relationships/hyperlink" Target="https://ggzy.hzctc.hangzhou.gov.cn/OpenBidRecord/Index?id=D776630D-5E04-4A0B-852C-C98AF60556AB&amp;tenderID=6B3EEE0B-A407-4A70-949B-F46295E0F2C7&amp;ModuleID=486" TargetMode="External"/><Relationship Id="rId1212" Type="http://schemas.openxmlformats.org/officeDocument/2006/relationships/hyperlink" Target="https://ggzy.hzctc.hangzhou.gov.cn/OpenBidRecord/Index?id=794F6D40-181A-4F47-A361-9607775154EB&amp;tenderID=C599F9A4-DD5D-4D74-A179-2FF3A47AD7AF&amp;ModuleID=486" TargetMode="External"/><Relationship Id="rId1211" Type="http://schemas.openxmlformats.org/officeDocument/2006/relationships/hyperlink" Target="https://ggzy.hzctc.hangzhou.gov.cn/OpenBidRecord/Index?id=90CEFA8F-7B1D-47E1-BEC1-35BFEF67E66D&amp;tenderID=C7908C53-A2F6-46C5-979F-D1128B80FFE4&amp;ModuleID=486" TargetMode="External"/><Relationship Id="rId1210" Type="http://schemas.openxmlformats.org/officeDocument/2006/relationships/hyperlink" Target="https://ggzy.hzctc.hangzhou.gov.cn/OpenBidRecord/Index?id=6D28366C-64CD-4BBC-9A71-3A7A4C7832E2&amp;tenderID=693CF492-EF33-4746-9746-A06B038319F3&amp;ModuleID=486" TargetMode="External"/><Relationship Id="rId121" Type="http://schemas.openxmlformats.org/officeDocument/2006/relationships/hyperlink" Target="https://ggzy.hzctc.hangzhou.gov.cn/OpenBidRecord/Index?id=6062C49D-CD4E-49A0-96D5-B7F58A00D21B&amp;tenderID=66277CB2-05F5-4E0D-AF79-3BF10A787FD4&amp;ModuleID=486" TargetMode="External"/><Relationship Id="rId1209" Type="http://schemas.openxmlformats.org/officeDocument/2006/relationships/hyperlink" Target="https://ggzy.hzctc.hangzhou.gov.cn/OpenBidRecord/Index?id=D3507ACA-2DE8-4C73-A6B4-0F27B1E8D543&amp;tenderID=9A2E6DC0-69E3-4E28-968D-F068C2CAB855&amp;ModuleID=486" TargetMode="External"/><Relationship Id="rId1208" Type="http://schemas.openxmlformats.org/officeDocument/2006/relationships/hyperlink" Target="https://ggzy.hzctc.hangzhou.gov.cn/OpenBidRecord/Index?id=B1034F1C-1DA2-47F3-B0B7-D5164D6BF010&amp;tenderID=91880716-8E11-40BA-8A5E-418CF2DB1696&amp;ModuleID=486" TargetMode="External"/><Relationship Id="rId1207" Type="http://schemas.openxmlformats.org/officeDocument/2006/relationships/hyperlink" Target="https://ggzy.hzctc.hangzhou.gov.cn/OpenBidRecord/Index?id=A466F4C3-B3A8-499D-80F4-986CCF5B5771&amp;tenderID=74A0C636-8D34-4520-B314-CC3B41FAFAF0&amp;ModuleID=486" TargetMode="External"/><Relationship Id="rId1206" Type="http://schemas.openxmlformats.org/officeDocument/2006/relationships/hyperlink" Target="https://ggzy.hzctc.hangzhou.gov.cn/OpenBidRecord/Index?id=13635684-F67C-4B45-9B62-329934B6AEBC&amp;tenderID=225033B5-FE0A-4B58-B395-F0EF025B91E6&amp;ModuleID=486" TargetMode="External"/><Relationship Id="rId1205" Type="http://schemas.openxmlformats.org/officeDocument/2006/relationships/hyperlink" Target="https://ggzy.hzctc.hangzhou.gov.cn/OpenBidRecord/Index?id=B6A0F982-13D1-4919-BDD7-FEC07681CACC&amp;tenderID=55D6C465-F07F-4BFB-98D1-FE45C74DAB14&amp;ModuleID=486" TargetMode="External"/><Relationship Id="rId1204" Type="http://schemas.openxmlformats.org/officeDocument/2006/relationships/hyperlink" Target="https://ggzy.hzctc.hangzhou.gov.cn/OpenBidRecord/Index?id=0919D733-D501-4D89-A775-3D1F278F71FD&amp;tenderID=0E3C8CBE-324D-40BB-843F-1EF97F047EAE&amp;ModuleID=486" TargetMode="External"/><Relationship Id="rId1203" Type="http://schemas.openxmlformats.org/officeDocument/2006/relationships/hyperlink" Target="https://ggzy.hzctc.hangzhou.gov.cn/OpenBidRecord/Index?id=22C8B781-43A2-41DE-B297-269C1B9FB51C&amp;tenderID=46EA6F39-0E34-43E7-AA83-A7BCB1B5058F&amp;ModuleID=486" TargetMode="External"/><Relationship Id="rId1202" Type="http://schemas.openxmlformats.org/officeDocument/2006/relationships/hyperlink" Target="https://ggzy.hzctc.hangzhou.gov.cn/OpenBidRecord/Index?id=A47FE8EB-00A5-4DD1-81F4-886E8A33647A&amp;tenderID=43072E69-6316-404E-B7C3-98FC83A433C1&amp;ModuleID=486" TargetMode="External"/><Relationship Id="rId1201" Type="http://schemas.openxmlformats.org/officeDocument/2006/relationships/hyperlink" Target="https://ggzy.hzctc.hangzhou.gov.cn/OpenBidRecord/Index?id=A27CC741-54FF-4872-853D-3E93315645D0&amp;tenderID=6478984d-fe0f-4986-95ab-6c6951ee97f0&amp;ModuleID=486" TargetMode="External"/><Relationship Id="rId1200" Type="http://schemas.openxmlformats.org/officeDocument/2006/relationships/hyperlink" Target="https://ggzy.hzctc.hangzhou.gov.cn/OpenBidRecord/Index?id=CDA541AF-643A-4F54-9CA0-742787ADF2EA&amp;tenderID=883608FF-3BCD-4BA9-B4B5-25D9782471D9&amp;ModuleID=486" TargetMode="External"/><Relationship Id="rId120" Type="http://schemas.openxmlformats.org/officeDocument/2006/relationships/hyperlink" Target="https://ggzy.hzctc.hangzhou.gov.cn/AfficheShow/Home?AfficheID=01a0949b-dee7-48e8-8c2b-73b62cba0b5b&amp;IsInner=0&amp;IsHistory=&amp;ModuleID=22" TargetMode="External"/><Relationship Id="rId12" Type="http://schemas.openxmlformats.org/officeDocument/2006/relationships/hyperlink" Target="https://ggzy.hzctc.hangzhou.gov.cn/AfficheShow/Home?AfficheID=7ab26b48-4005-419d-992a-ee959e327c48&amp;IsInner=0&amp;IsHistory=&amp;ModuleID=22" TargetMode="External"/><Relationship Id="rId1199" Type="http://schemas.openxmlformats.org/officeDocument/2006/relationships/hyperlink" Target="https://ggzy.hzctc.hangzhou.gov.cn/OpenBidRecord/Index?id=C0A3D1C8-4DB8-45FA-ADB8-E2F117E18C8C&amp;tenderID=C9994CDB-C8E1-40D7-8348-6D4193726D00&amp;ModuleID=486" TargetMode="External"/><Relationship Id="rId1198" Type="http://schemas.openxmlformats.org/officeDocument/2006/relationships/hyperlink" Target="https://ggzy.hzctc.hangzhou.gov.cn/OpenBidRecord/Index?id=C90654E7-1CE9-487D-8412-56FB8501C2B0&amp;tenderID=44136847-C43F-4783-9EA2-AF0E8207E990&amp;ModuleID=486" TargetMode="External"/><Relationship Id="rId1197" Type="http://schemas.openxmlformats.org/officeDocument/2006/relationships/hyperlink" Target="https://ggzy.hzctc.hangzhou.gov.cn/OpenBidRecord/Index?id=82F36D85-F706-494D-BF2F-C6A8F7AD8AE3&amp;tenderID=0E6175B5-69FB-40A5-8DA0-F68C457140E5&amp;ModuleID=486" TargetMode="External"/><Relationship Id="rId1196" Type="http://schemas.openxmlformats.org/officeDocument/2006/relationships/hyperlink" Target="https://ggzy.hzctc.hangzhou.gov.cn/OpenBidRecord/Index?id=5E939DA5-15E0-4411-8537-60CA4CFA9C73&amp;tenderID=186f34d7-09bd-47e0-91f8-fccb26773478&amp;ModuleID=486" TargetMode="External"/><Relationship Id="rId1195" Type="http://schemas.openxmlformats.org/officeDocument/2006/relationships/hyperlink" Target="https://ggzy.hzctc.hangzhou.gov.cn/OpenBidRecord/Index?id=B0C9F64D-2B90-4296-84E6-8FF806C41517&amp;tenderID=2616d9d9-33e6-472a-9913-c938c547281f&amp;ModuleID=486" TargetMode="External"/><Relationship Id="rId1194" Type="http://schemas.openxmlformats.org/officeDocument/2006/relationships/hyperlink" Target="https://ggzy.hzctc.hangzhou.gov.cn/OpenBidRecord/Index?id=F4E3391A-2237-4720-B937-F1820A8FF383&amp;tenderID=9B023624-DEB7-4C05-9FD6-9ECA7B49F395&amp;ModuleID=486" TargetMode="External"/><Relationship Id="rId1193" Type="http://schemas.openxmlformats.org/officeDocument/2006/relationships/hyperlink" Target="https://ggzy.hzctc.hangzhou.gov.cn/OpenBidRecord/Index?id=D0884D55-4256-4DE5-965F-C67B1DB6AA26&amp;tenderID=8B296A63-73E3-4CC1-91DD-6636D82237EF&amp;ModuleID=486" TargetMode="External"/><Relationship Id="rId1192" Type="http://schemas.openxmlformats.org/officeDocument/2006/relationships/hyperlink" Target="https://ggzy.hzctc.hangzhou.gov.cn/OpenBidRecord/Index?id=B31CA558-89E9-419A-94CB-12EC76003143&amp;tenderID=4FFBB540-08EA-46E2-AF40-C439EFF14E8C&amp;ModuleID=486" TargetMode="External"/><Relationship Id="rId1191" Type="http://schemas.openxmlformats.org/officeDocument/2006/relationships/hyperlink" Target="https://ggzy.hzctc.hangzhou.gov.cn/OpenBidRecord/Index?id=7B8D57CA-40CE-4561-B3FF-2AB3AB9CCD86&amp;tenderID=2A848CC7-14A8-40D5-92D2-08920CB5926D&amp;ModuleID=486" TargetMode="External"/><Relationship Id="rId1190" Type="http://schemas.openxmlformats.org/officeDocument/2006/relationships/hyperlink" Target="https://ggzy.hzctc.hangzhou.gov.cn/AfficheShow/Home?AfficheID=0C21DB91-149D-463F-BD6E-3C41F9D8ED0B&amp;IsInner=0&amp;IsHistory=0&amp;ModuleID=28" TargetMode="External"/><Relationship Id="rId119" Type="http://schemas.openxmlformats.org/officeDocument/2006/relationships/hyperlink" Target="https://ggzy.hzctc.hangzhou.gov.cn/OpenBidRecord/Index?id=036D5A9D-3A47-437E-8BD1-9ADFBABB3C7C&amp;tenderID=61F3FE13-BA94-4CB9-B991-2C8735369D91&amp;ModuleID=486" TargetMode="External"/><Relationship Id="rId1189" Type="http://schemas.openxmlformats.org/officeDocument/2006/relationships/hyperlink" Target="https://ggzy.hzctc.hangzhou.gov.cn/AfficheShow/Home?AfficheID=ef0ac827-76f0-4823-b17d-8448fd12fe61&amp;IsInner=0&amp;IsHistory=0&amp;ModuleID=28" TargetMode="External"/><Relationship Id="rId1188" Type="http://schemas.openxmlformats.org/officeDocument/2006/relationships/hyperlink" Target="https://ggzy.hzctc.hangzhou.gov.cn/AfficheShow/Home?AfficheID=e55bbb2e-c7fc-4c10-acf6-6cf76fd44726&amp;IsInner=0&amp;IsHistory=0&amp;ModuleID=28" TargetMode="External"/><Relationship Id="rId1187" Type="http://schemas.openxmlformats.org/officeDocument/2006/relationships/hyperlink" Target="https://ggzy.hzctc.hangzhou.gov.cn/AfficheShow/Home?AfficheID=4073b10d-c4cc-4f7d-8bb4-acb327d950ca&amp;IsInner=0&amp;IsHistory=0&amp;ModuleID=28" TargetMode="External"/><Relationship Id="rId1186" Type="http://schemas.openxmlformats.org/officeDocument/2006/relationships/hyperlink" Target="https://ggzy.hzctc.hangzhou.gov.cn/AfficheShow/Home?AfficheID=e5be7679-b2e1-4d94-8e10-75a5aad41ae9&amp;IsInner=0&amp;IsHistory=0&amp;ModuleID=28" TargetMode="External"/><Relationship Id="rId1185" Type="http://schemas.openxmlformats.org/officeDocument/2006/relationships/hyperlink" Target="https://ggzy.hzctc.hangzhou.gov.cn/AfficheShow/Home?AfficheID=8afddc9e-9fbd-4b75-b91c-6e008cb512ad&amp;IsInner=0&amp;IsHistory=0&amp;ModuleID=28" TargetMode="External"/><Relationship Id="rId1184" Type="http://schemas.openxmlformats.org/officeDocument/2006/relationships/hyperlink" Target="https://ggzy.hzctc.hangzhou.gov.cn/AfficheShow/Home?AfficheID=5ded8ec6-e1f0-42db-ac76-9af5d489ef56&amp;IsInner=0&amp;IsHistory=0&amp;ModuleID=28" TargetMode="External"/><Relationship Id="rId1183" Type="http://schemas.openxmlformats.org/officeDocument/2006/relationships/hyperlink" Target="https://ggzy.hzctc.hangzhou.gov.cn/AfficheShow/Home?AfficheID=f0669a3f-4c5d-4425-99f8-cbafdfc37777&amp;IsInner=0&amp;IsHistory=0&amp;ModuleID=28" TargetMode="External"/><Relationship Id="rId1182" Type="http://schemas.openxmlformats.org/officeDocument/2006/relationships/hyperlink" Target="https://ggzy.hzctc.hangzhou.gov.cn/AfficheShow/Home?AfficheID=a744accc-0ebb-4605-9bdd-5d4727a225e6&amp;IsInner=0&amp;IsHistory=0&amp;ModuleID=28" TargetMode="External"/><Relationship Id="rId1181" Type="http://schemas.openxmlformats.org/officeDocument/2006/relationships/hyperlink" Target="https://ggzy.hzctc.hangzhou.gov.cn/AfficheShow/Home?AfficheID=cedd4b96-0797-4d25-a1ba-de44f7cae1e9&amp;IsInner=0&amp;IsHistory=0&amp;ModuleID=28" TargetMode="External"/><Relationship Id="rId1180" Type="http://schemas.openxmlformats.org/officeDocument/2006/relationships/hyperlink" Target="https://ggzy.hzctc.hangzhou.gov.cn/AfficheShow/Home?AfficheID=e7cd1a53-0257-4196-a94c-904b899e4bd0&amp;IsInner=0&amp;IsHistory=0&amp;ModuleID=28" TargetMode="External"/><Relationship Id="rId118" Type="http://schemas.openxmlformats.org/officeDocument/2006/relationships/hyperlink" Target="https://ggzy.hzctc.hangzhou.gov.cn/AfficheShow/Home?AfficheID=cb381c69-56c8-4d52-b07f-60626e2d7342&amp;IsInner=0&amp;IsHistory=&amp;ModuleID=22" TargetMode="External"/><Relationship Id="rId1179" Type="http://schemas.openxmlformats.org/officeDocument/2006/relationships/hyperlink" Target="https://ggzy.hzctc.hangzhou.gov.cn/AfficheShow/Home?AfficheID=81a7874f-7948-4a8b-babe-b34f9b0b73a4&amp;IsInner=0&amp;IsHistory=0&amp;ModuleID=28" TargetMode="External"/><Relationship Id="rId1178" Type="http://schemas.openxmlformats.org/officeDocument/2006/relationships/hyperlink" Target="https://ggzy.hzctc.hangzhou.gov.cn/AfficheShow/Home?AfficheID=3588d066-9d4c-4db4-a9ac-3955e52b2d2c&amp;IsInner=0&amp;IsHistory=0&amp;ModuleID=28" TargetMode="External"/><Relationship Id="rId1177" Type="http://schemas.openxmlformats.org/officeDocument/2006/relationships/hyperlink" Target="https://ggzy.hzctc.hangzhou.gov.cn/AfficheShow/Home?AfficheID=86d5bd3e-5bd2-4c46-8196-5f9422cae2f4&amp;IsInner=0&amp;IsHistory=0&amp;ModuleID=28" TargetMode="External"/><Relationship Id="rId1176" Type="http://schemas.openxmlformats.org/officeDocument/2006/relationships/hyperlink" Target="https://ggzy.hzctc.hangzhou.gov.cn/AfficheShow/Home?AfficheID=14fab0e3-88c1-4fd5-8444-0e52f765247a&amp;IsInner=0&amp;IsHistory=0&amp;ModuleID=28" TargetMode="External"/><Relationship Id="rId1175" Type="http://schemas.openxmlformats.org/officeDocument/2006/relationships/hyperlink" Target="https://ggzy.hzctc.hangzhou.gov.cn/AfficheShow/Home?AfficheID=1644fc63-b2b3-414b-8816-1fe69ac012c4&amp;IsInner=0&amp;IsHistory=0&amp;ModuleID=28" TargetMode="External"/><Relationship Id="rId1174" Type="http://schemas.openxmlformats.org/officeDocument/2006/relationships/hyperlink" Target="https://ggzy.hzctc.hangzhou.gov.cn/AfficheShow/Home?AfficheID=d0d58c9b-0f8e-412e-a355-13ea896c28a2&amp;IsInner=0&amp;IsHistory=0&amp;ModuleID=28" TargetMode="External"/><Relationship Id="rId1173" Type="http://schemas.openxmlformats.org/officeDocument/2006/relationships/hyperlink" Target="https://ggzy.hzctc.hangzhou.gov.cn/AfficheShow/Home?AfficheID=06e2fae0-78a6-4897-928d-3883273d9825&amp;IsInner=0&amp;IsHistory=0&amp;ModuleID=28" TargetMode="External"/><Relationship Id="rId1172" Type="http://schemas.openxmlformats.org/officeDocument/2006/relationships/hyperlink" Target="https://ggzy.hzctc.hangzhou.gov.cn/AfficheShow/Home?AfficheID=da71c265-5a85-425c-b076-e69e19629500&amp;IsInner=0&amp;IsHistory=0&amp;ModuleID=28" TargetMode="External"/><Relationship Id="rId1171" Type="http://schemas.openxmlformats.org/officeDocument/2006/relationships/hyperlink" Target="https://ggzy.hzctc.hangzhou.gov.cn/AfficheShow/Home?AfficheID=8d7d71f5-3317-4c0c-bb5e-4ff487f00030&amp;IsInner=0&amp;IsHistory=0&amp;ModuleID=28" TargetMode="External"/><Relationship Id="rId1170" Type="http://schemas.openxmlformats.org/officeDocument/2006/relationships/hyperlink" Target="https://ggzy.hzctc.hangzhou.gov.cn/AfficheShow/Home?AfficheID=0ae73e8e-aa03-4711-9ca3-eb954a090a17&amp;IsInner=0&amp;IsHistory=0&amp;ModuleID=28" TargetMode="External"/><Relationship Id="rId117" Type="http://schemas.openxmlformats.org/officeDocument/2006/relationships/hyperlink" Target="https://ggzy.hzctc.hangzhou.gov.cn/OpenBidRecord/Index?id=5FB8C759-37A6-49AA-9890-FAD2DE864835&amp;tenderID=ee03fb10-935d-4d21-b7eb-26bc172fda50&amp;ModuleID=486" TargetMode="External"/><Relationship Id="rId1169" Type="http://schemas.openxmlformats.org/officeDocument/2006/relationships/hyperlink" Target="https://ggzy.hzctc.hangzhou.gov.cn/AfficheShow/Home?AfficheID=4211e6cc-0ee3-4a01-b869-1bfb76dcd7f7&amp;IsInner=0&amp;IsHistory=0&amp;ModuleID=28" TargetMode="External"/><Relationship Id="rId1168" Type="http://schemas.openxmlformats.org/officeDocument/2006/relationships/hyperlink" Target="https://ggzy.hzctc.hangzhou.gov.cn/AfficheShow/Home?AfficheID=5e5b4ba9-b5a7-415f-960d-70b7c10bfb89&amp;IsInner=0&amp;IsHistory=0&amp;ModuleID=28" TargetMode="External"/><Relationship Id="rId1167" Type="http://schemas.openxmlformats.org/officeDocument/2006/relationships/hyperlink" Target="https://ggzy.hzctc.hangzhou.gov.cn/AfficheShow/Home?AfficheID=119278ab-d9b1-46b2-9279-1c2501812ef6&amp;IsInner=0&amp;IsHistory=0&amp;ModuleID=28" TargetMode="External"/><Relationship Id="rId1166" Type="http://schemas.openxmlformats.org/officeDocument/2006/relationships/hyperlink" Target="https://ggzy.hzctc.hangzhou.gov.cn/AfficheShow/Home?AfficheID=2b999aaa-03d9-4df7-955d-ded51a204e91&amp;IsInner=0&amp;IsHistory=0&amp;ModuleID=28" TargetMode="External"/><Relationship Id="rId1165" Type="http://schemas.openxmlformats.org/officeDocument/2006/relationships/hyperlink" Target="https://ggzy.hzctc.hangzhou.gov.cn/AfficheShow/Home?AfficheID=370ff0ea-f6fe-4334-8d74-ddcfa2311900&amp;IsInner=0&amp;IsHistory=0&amp;ModuleID=28" TargetMode="External"/><Relationship Id="rId1164" Type="http://schemas.openxmlformats.org/officeDocument/2006/relationships/hyperlink" Target="https://ggzy.hzctc.hangzhou.gov.cn/AfficheShow/Home?AfficheID=6fa83319-9dc8-447f-9bff-b0032be9abb5&amp;IsInner=0&amp;IsHistory=0&amp;ModuleID=28" TargetMode="External"/><Relationship Id="rId1163" Type="http://schemas.openxmlformats.org/officeDocument/2006/relationships/hyperlink" Target="https://ggzy.hzctc.hangzhou.gov.cn/AfficheShow/Home?AfficheID=f68149d2-a46c-4a09-ac41-cc46e5f9643b&amp;IsInner=0&amp;IsHistory=0&amp;ModuleID=28" TargetMode="External"/><Relationship Id="rId1162" Type="http://schemas.openxmlformats.org/officeDocument/2006/relationships/hyperlink" Target="https://ggzy.hzctc.hangzhou.gov.cn/AfficheShow/Home?AfficheID=5a56f88c-44cc-4690-bac1-0b2f1358ae15&amp;IsInner=0&amp;IsHistory=0&amp;ModuleID=28" TargetMode="External"/><Relationship Id="rId1161" Type="http://schemas.openxmlformats.org/officeDocument/2006/relationships/hyperlink" Target="https://ggzy.hzctc.hangzhou.gov.cn/AfficheShow/Home?AfficheID=b9c40439-73d1-486c-b019-6ca10cc8586c&amp;IsInner=0&amp;IsHistory=0&amp;ModuleID=28" TargetMode="External"/><Relationship Id="rId1160" Type="http://schemas.openxmlformats.org/officeDocument/2006/relationships/hyperlink" Target="https://ggzy.hzctc.hangzhou.gov.cn/AfficheShow/Home?AfficheID=b4b85237-fd82-481a-ab01-62b2f509921e&amp;IsInner=0&amp;IsHistory=0&amp;ModuleID=28" TargetMode="External"/><Relationship Id="rId116" Type="http://schemas.openxmlformats.org/officeDocument/2006/relationships/hyperlink" Target="https://ggzy.hzctc.hangzhou.gov.cn/AfficheShow/Home?AfficheID=9c0e8ed3-5cd3-4437-9351-6f37f84f66e1&amp;IsInner=0&amp;IsHistory=&amp;ModuleID=22" TargetMode="External"/><Relationship Id="rId1159" Type="http://schemas.openxmlformats.org/officeDocument/2006/relationships/hyperlink" Target="https://ggzy.hzctc.hangzhou.gov.cn/AfficheShow/Home?AfficheID=54c4acb4-876d-47cf-8a7c-0f1fce0bcf26&amp;IsInner=0&amp;IsHistory=0&amp;ModuleID=28" TargetMode="External"/><Relationship Id="rId1158" Type="http://schemas.openxmlformats.org/officeDocument/2006/relationships/hyperlink" Target="https://ggzy.hzctc.hangzhou.gov.cn/AfficheShow/Home?AfficheID=2c88c5e3-f605-4977-9283-1551a2f7d8f7&amp;IsInner=0&amp;IsHistory=0&amp;ModuleID=28" TargetMode="External"/><Relationship Id="rId1157" Type="http://schemas.openxmlformats.org/officeDocument/2006/relationships/hyperlink" Target="https://ggzy.hzctc.hangzhou.gov.cn/AfficheShow/Home?AfficheID=20c69a70-54f5-4e15-ad7f-0fdba6a12b8a&amp;IsInner=0&amp;IsHistory=0&amp;ModuleID=28" TargetMode="External"/><Relationship Id="rId1156" Type="http://schemas.openxmlformats.org/officeDocument/2006/relationships/hyperlink" Target="https://ggzy.hzctc.hangzhou.gov.cn/AfficheShow/Home?AfficheID=1e17025c-5464-437d-b5d6-38925e43bb43&amp;IsInner=0&amp;IsHistory=0&amp;ModuleID=28" TargetMode="External"/><Relationship Id="rId1155" Type="http://schemas.openxmlformats.org/officeDocument/2006/relationships/hyperlink" Target="https://ggzy.hzctc.hangzhou.gov.cn/AfficheShow/Home?AfficheID=0b7f9a72-9291-430f-ad19-8f0196c2c58d&amp;IsInner=0&amp;IsHistory=0&amp;ModuleID=28" TargetMode="External"/><Relationship Id="rId1154" Type="http://schemas.openxmlformats.org/officeDocument/2006/relationships/hyperlink" Target="https://ggzy.hzctc.hangzhou.gov.cn/AfficheShow/Home?AfficheID=34261764-2d73-4744-904c-a4aa448b199a&amp;IsInner=0&amp;IsHistory=0&amp;ModuleID=28" TargetMode="External"/><Relationship Id="rId1153" Type="http://schemas.openxmlformats.org/officeDocument/2006/relationships/hyperlink" Target="https://ggzy.hzctc.hangzhou.gov.cn/AfficheShow/Home?AfficheID=e9393631-8ba3-44aa-ab3b-54e7ba88e9ff&amp;IsInner=0&amp;IsHistory=0&amp;ModuleID=28" TargetMode="External"/><Relationship Id="rId1152" Type="http://schemas.openxmlformats.org/officeDocument/2006/relationships/hyperlink" Target="https://ggzy.hzctc.hangzhou.gov.cn/AfficheShow/Home?AfficheID=d8fa9594-136c-40c8-b11a-d54010691ef6&amp;IsInner=0&amp;IsHistory=0&amp;ModuleID=28" TargetMode="External"/><Relationship Id="rId1151" Type="http://schemas.openxmlformats.org/officeDocument/2006/relationships/hyperlink" Target="https://ggzy.hzctc.hangzhou.gov.cn/AfficheShow/Home?AfficheID=f5541038-6289-41aa-a630-ac29bff6c6b0&amp;IsInner=0&amp;IsHistory=0&amp;ModuleID=28" TargetMode="External"/><Relationship Id="rId1150" Type="http://schemas.openxmlformats.org/officeDocument/2006/relationships/hyperlink" Target="https://ggzy.hzctc.hangzhou.gov.cn/AfficheShow/Home?AfficheID=64981356-6876-4162-8721-57caf5b5011f&amp;IsInner=0&amp;IsHistory=0&amp;ModuleID=28" TargetMode="External"/><Relationship Id="rId115" Type="http://schemas.openxmlformats.org/officeDocument/2006/relationships/hyperlink" Target="https://ggzy.hzctc.hangzhou.gov.cn/OpenBidRecord/Index?id=83DC58F7-87AC-4701-AD01-8E7F13D2C7ED&amp;tenderID=7668819D-F7D3-47C8-AB05-34503C106284&amp;ModuleID=486" TargetMode="External"/><Relationship Id="rId1149" Type="http://schemas.openxmlformats.org/officeDocument/2006/relationships/hyperlink" Target="https://ggzy.hzctc.hangzhou.gov.cn/AfficheShow/Home?AfficheID=c704ff9b-dd95-469a-9f97-8aa32bd89f54&amp;IsInner=0&amp;IsHistory=0&amp;ModuleID=28" TargetMode="External"/><Relationship Id="rId1148" Type="http://schemas.openxmlformats.org/officeDocument/2006/relationships/hyperlink" Target="https://ggzy.hzctc.hangzhou.gov.cn/AfficheShow/Home?AfficheID=79369994-4e89-4158-9e98-5a535b500070&amp;IsInner=0&amp;IsHistory=0&amp;ModuleID=28" TargetMode="External"/><Relationship Id="rId1147" Type="http://schemas.openxmlformats.org/officeDocument/2006/relationships/hyperlink" Target="https://ggzy.hzctc.hangzhou.gov.cn/AfficheShow/Home?AfficheID=dad28d56-de28-4b64-b626-4d2ebbfdef82&amp;IsInner=0&amp;IsHistory=0&amp;ModuleID=28" TargetMode="External"/><Relationship Id="rId1146" Type="http://schemas.openxmlformats.org/officeDocument/2006/relationships/hyperlink" Target="https://ggzy.hzctc.hangzhou.gov.cn/AfficheShow/Home?AfficheID=df15b06f-1ec1-432e-8677-3e7e26e7b960&amp;IsInner=0&amp;IsHistory=0&amp;ModuleID=28" TargetMode="External"/><Relationship Id="rId1145" Type="http://schemas.openxmlformats.org/officeDocument/2006/relationships/hyperlink" Target="https://ggzy.hzctc.hangzhou.gov.cn/AfficheShow/Home?AfficheID=5ade1a7e-f716-4621-b417-d47eb7b322d8&amp;IsInner=0&amp;IsHistory=0&amp;ModuleID=28" TargetMode="External"/><Relationship Id="rId1144" Type="http://schemas.openxmlformats.org/officeDocument/2006/relationships/hyperlink" Target="https://ggzy.hzctc.hangzhou.gov.cn/AfficheShow/Home?AfficheID=41d890bd-d118-4d28-a234-eaab0db0e584&amp;IsInner=0&amp;IsHistory=0&amp;ModuleID=28" TargetMode="External"/><Relationship Id="rId1143" Type="http://schemas.openxmlformats.org/officeDocument/2006/relationships/hyperlink" Target="https://ggzy.hzctc.hangzhou.gov.cn/AfficheShow/Home?AfficheID=3487AB98-52D9-4965-83BE-054A02FF7593&amp;IsInner=0&amp;IsHistory=0&amp;ModuleID=28" TargetMode="External"/><Relationship Id="rId1142" Type="http://schemas.openxmlformats.org/officeDocument/2006/relationships/hyperlink" Target="https://ggzy.hzctc.hangzhou.gov.cn/AfficheShow/Home?AfficheID=4e4c0d56-cd05-4179-a427-6992387fd981&amp;IsInner=0&amp;IsHistory=0&amp;ModuleID=28" TargetMode="External"/><Relationship Id="rId1141" Type="http://schemas.openxmlformats.org/officeDocument/2006/relationships/hyperlink" Target="https://ggzy.hzctc.hangzhou.gov.cn/AfficheShow/Home?AfficheID=05121912-0976-480c-a6d9-0456838dc7bf&amp;IsInner=0&amp;IsHistory=0&amp;ModuleID=28" TargetMode="External"/><Relationship Id="rId1140" Type="http://schemas.openxmlformats.org/officeDocument/2006/relationships/hyperlink" Target="https://ggzy.hzctc.hangzhou.gov.cn/AfficheShow/Home?AfficheID=3e687f7f-2d36-4059-87f0-19422c40d427&amp;IsInner=0&amp;IsHistory=0&amp;ModuleID=28" TargetMode="External"/><Relationship Id="rId114" Type="http://schemas.openxmlformats.org/officeDocument/2006/relationships/hyperlink" Target="https://ggzy.hzctc.hangzhou.gov.cn/AfficheShow/Home?AfficheID=67cefd91-9284-4e4d-85e7-00fbe773d8b0&amp;IsInner=0&amp;IsHistory=&amp;ModuleID=22" TargetMode="External"/><Relationship Id="rId1139" Type="http://schemas.openxmlformats.org/officeDocument/2006/relationships/hyperlink" Target="https://ggzy.hzctc.hangzhou.gov.cn/AfficheShow/Home?AfficheID=08e61f4f-cdb9-4da6-a1d4-d2b346ee4ed5&amp;IsInner=0&amp;IsHistory=0&amp;ModuleID=28" TargetMode="External"/><Relationship Id="rId1138" Type="http://schemas.openxmlformats.org/officeDocument/2006/relationships/hyperlink" Target="https://ggzy.hzctc.hangzhou.gov.cn/AfficheShow/Home?AfficheID=e4557587-5afd-495d-91db-a150da713ab5&amp;IsInner=0&amp;IsHistory=0&amp;ModuleID=28" TargetMode="External"/><Relationship Id="rId1137" Type="http://schemas.openxmlformats.org/officeDocument/2006/relationships/hyperlink" Target="https://ggzy.hzctc.hangzhou.gov.cn/AfficheShow/Home?AfficheID=7bd9205b-1d89-4699-bdd9-68b495fa8b3d&amp;IsInner=0&amp;IsHistory=0&amp;ModuleID=28" TargetMode="External"/><Relationship Id="rId1136" Type="http://schemas.openxmlformats.org/officeDocument/2006/relationships/hyperlink" Target="https://ggzy.hzctc.hangzhou.gov.cn/AfficheShow/Home?AfficheID=0ffc9894-dd11-4aa4-9402-48c9c58085bc&amp;IsInner=0&amp;IsHistory=0&amp;ModuleID=28" TargetMode="External"/><Relationship Id="rId1135" Type="http://schemas.openxmlformats.org/officeDocument/2006/relationships/hyperlink" Target="https://ggzy.hzctc.hangzhou.gov.cn/AfficheShow/Home?AfficheID=e939d1cb-0e0b-42d3-a5de-0fb453cfac39&amp;IsInner=0&amp;IsHistory=0&amp;ModuleID=28" TargetMode="External"/><Relationship Id="rId1134" Type="http://schemas.openxmlformats.org/officeDocument/2006/relationships/hyperlink" Target="https://ggzy.hzctc.hangzhou.gov.cn/AfficheShow/Home?AfficheID=33893c9d-6a7e-4003-b42c-e45440faf2c6&amp;IsInner=0&amp;IsHistory=0&amp;ModuleID=28" TargetMode="External"/><Relationship Id="rId1133" Type="http://schemas.openxmlformats.org/officeDocument/2006/relationships/hyperlink" Target="https://ggzy.hzctc.hangzhou.gov.cn/AfficheShow/Home?AfficheID=77b55098-aac8-42a2-996c-29a6f40e3896&amp;IsInner=0&amp;IsHistory=0&amp;ModuleID=28" TargetMode="External"/><Relationship Id="rId1132" Type="http://schemas.openxmlformats.org/officeDocument/2006/relationships/hyperlink" Target="https://ggzy.hzctc.hangzhou.gov.cn/AfficheShow/Home?AfficheID=a22c5270-4be3-45e3-8c8a-a9843aa357e5&amp;IsInner=0&amp;IsHistory=0&amp;ModuleID=28" TargetMode="External"/><Relationship Id="rId1131" Type="http://schemas.openxmlformats.org/officeDocument/2006/relationships/hyperlink" Target="https://ggzy.hzctc.hangzhou.gov.cn/AfficheShow/Home?AfficheID=a762ea69-b26c-408a-b2f0-a0b695c4fb9e&amp;IsInner=0&amp;IsHistory=0&amp;ModuleID=28" TargetMode="External"/><Relationship Id="rId1130" Type="http://schemas.openxmlformats.org/officeDocument/2006/relationships/hyperlink" Target="https://ggzy.hzctc.hangzhou.gov.cn/AfficheShow/Home?AfficheID=8c50703e-6e02-482f-85c1-f2eb74df75dd&amp;IsInner=0&amp;IsHistory=0&amp;ModuleID=28" TargetMode="External"/><Relationship Id="rId113" Type="http://schemas.openxmlformats.org/officeDocument/2006/relationships/hyperlink" Target="https://ggzy.hzctc.hangzhou.gov.cn/OpenBidRecord/Index?id=2AAA261D-7236-4C83-B252-66789C7A2EC9&amp;tenderID=F3057667-D26B-4315-9A3B-64869C60140E&amp;ModuleID=486" TargetMode="External"/><Relationship Id="rId1129" Type="http://schemas.openxmlformats.org/officeDocument/2006/relationships/hyperlink" Target="https://ggzy.hzctc.hangzhou.gov.cn/AfficheShow/Home?AfficheID=d44eace0-cb8f-403d-9d5d-ee8e04476dd2&amp;IsInner=0&amp;IsHistory=0&amp;ModuleID=28" TargetMode="External"/><Relationship Id="rId1128" Type="http://schemas.openxmlformats.org/officeDocument/2006/relationships/hyperlink" Target="https://ggzy.hzctc.hangzhou.gov.cn/AfficheShow/Home?AfficheID=07E87C83-88B7-43B5-A56F-223EFC632620&amp;IsInner=0&amp;IsHistory=0&amp;ModuleID=28" TargetMode="External"/><Relationship Id="rId1127" Type="http://schemas.openxmlformats.org/officeDocument/2006/relationships/hyperlink" Target="https://ggzy.hzctc.hangzhou.gov.cn/AfficheShow/Home?AfficheID=c61df3b6-d489-4e01-ae35-ca5e3682df82&amp;IsInner=0&amp;IsHistory=0&amp;ModuleID=28" TargetMode="External"/><Relationship Id="rId1126" Type="http://schemas.openxmlformats.org/officeDocument/2006/relationships/hyperlink" Target="https://ggzy.hzctc.hangzhou.gov.cn/AfficheShow/Home?AfficheID=11c34d2c-eb5a-4b86-937e-fb2de4ebd55e&amp;IsInner=0&amp;IsHistory=0&amp;ModuleID=28" TargetMode="External"/><Relationship Id="rId1125" Type="http://schemas.openxmlformats.org/officeDocument/2006/relationships/hyperlink" Target="https://ggzy.hzctc.hangzhou.gov.cn/AfficheShow/Home?AfficheID=912a8219-ccf7-4533-b831-7de7a53b47df&amp;IsInner=0&amp;IsHistory=0&amp;ModuleID=28" TargetMode="External"/><Relationship Id="rId1124" Type="http://schemas.openxmlformats.org/officeDocument/2006/relationships/hyperlink" Target="https://ggzy.hzctc.hangzhou.gov.cn/AfficheShow/Home?AfficheID=9cc4ab15-358a-4849-b34b-85095f9862d2&amp;IsInner=0&amp;IsHistory=0&amp;ModuleID=28" TargetMode="External"/><Relationship Id="rId1123" Type="http://schemas.openxmlformats.org/officeDocument/2006/relationships/hyperlink" Target="https://ggzy.hzctc.hangzhou.gov.cn/AfficheShow/Home?AfficheID=befeff05-c0a2-469d-9320-d8b64c5770d3&amp;IsInner=0&amp;IsHistory=0&amp;ModuleID=28" TargetMode="External"/><Relationship Id="rId1122" Type="http://schemas.openxmlformats.org/officeDocument/2006/relationships/hyperlink" Target="https://ggzy.hzctc.hangzhou.gov.cn/AfficheShow/Home?AfficheID=835c9424-f279-456b-87cd-0e9d968e783a&amp;IsInner=0&amp;IsHistory=0&amp;ModuleID=28" TargetMode="External"/><Relationship Id="rId1121" Type="http://schemas.openxmlformats.org/officeDocument/2006/relationships/hyperlink" Target="https://ggzy.hzctc.hangzhou.gov.cn/AfficheShow/Home?AfficheID=4e02c03b-82c2-4278-a30c-1a468a9ff5db&amp;IsInner=0&amp;IsHistory=0&amp;ModuleID=28" TargetMode="External"/><Relationship Id="rId1120" Type="http://schemas.openxmlformats.org/officeDocument/2006/relationships/hyperlink" Target="https://ggzy.hzctc.hangzhou.gov.cn/AfficheShow/Home?AfficheID=1210138e-60d4-4c11-bbf3-931cb395ce8d&amp;IsInner=0&amp;IsHistory=0&amp;ModuleID=28" TargetMode="External"/><Relationship Id="rId112" Type="http://schemas.openxmlformats.org/officeDocument/2006/relationships/hyperlink" Target="https://ggzy.hzctc.hangzhou.gov.cn/AfficheShow/Home?AfficheID=f9839be3-88e4-48a9-8119-2f85a06d816f&amp;IsInner=0&amp;IsHistory=&amp;ModuleID=22" TargetMode="External"/><Relationship Id="rId1119" Type="http://schemas.openxmlformats.org/officeDocument/2006/relationships/hyperlink" Target="https://ggzy.hzctc.hangzhou.gov.cn/AfficheShow/Home?AfficheID=d0750eb5-7bc9-40c6-9005-f8da6f2be177&amp;IsInner=0&amp;IsHistory=0&amp;ModuleID=28" TargetMode="External"/><Relationship Id="rId1118" Type="http://schemas.openxmlformats.org/officeDocument/2006/relationships/hyperlink" Target="https://ggzy.hzctc.hangzhou.gov.cn/AfficheShow/Home?AfficheID=01bdfd4c-8a7b-48ee-8dc7-376e2829d815&amp;IsInner=0&amp;IsHistory=0&amp;ModuleID=28" TargetMode="External"/><Relationship Id="rId1117" Type="http://schemas.openxmlformats.org/officeDocument/2006/relationships/hyperlink" Target="https://ggzy.hzctc.hangzhou.gov.cn/AfficheShow/Home?AfficheID=42cbd373-10c8-4794-beef-2f66092e53ca&amp;IsInner=0&amp;IsHistory=0&amp;ModuleID=28" TargetMode="External"/><Relationship Id="rId1116" Type="http://schemas.openxmlformats.org/officeDocument/2006/relationships/hyperlink" Target="https://ggzy.hzctc.hangzhou.gov.cn/AfficheShow/Home?AfficheID=bc099c42-5a0a-453d-a682-6bb8161baa9e&amp;IsInner=0&amp;IsHistory=0&amp;ModuleID=28" TargetMode="External"/><Relationship Id="rId1115" Type="http://schemas.openxmlformats.org/officeDocument/2006/relationships/hyperlink" Target="https://ggzy.hzctc.hangzhou.gov.cn/AfficheShow/Home?AfficheID=60b45e72-4c89-492c-89e6-b498a9d18d1d&amp;IsInner=0&amp;IsHistory=0&amp;ModuleID=28" TargetMode="External"/><Relationship Id="rId1114" Type="http://schemas.openxmlformats.org/officeDocument/2006/relationships/hyperlink" Target="https://ggzy.hzctc.hangzhou.gov.cn/AfficheShow/Home?AfficheID=931d0e1f-874b-476a-8e66-9819996f41a9&amp;IsInner=0&amp;IsHistory=0&amp;ModuleID=28" TargetMode="External"/><Relationship Id="rId1113" Type="http://schemas.openxmlformats.org/officeDocument/2006/relationships/hyperlink" Target="https://ggzy.hzctc.hangzhou.gov.cn/AfficheShow/Home?AfficheID=4b4a94b9-e2a0-4281-b24f-b04058b06ac0&amp;IsInner=0&amp;IsHistory=0&amp;ModuleID=28" TargetMode="External"/><Relationship Id="rId1112" Type="http://schemas.openxmlformats.org/officeDocument/2006/relationships/hyperlink" Target="https://ggzy.hzctc.hangzhou.gov.cn/AfficheShow/Home?AfficheID=db857469-9852-4bd4-a9ae-327569d29322&amp;IsInner=0&amp;IsHistory=0&amp;ModuleID=28" TargetMode="External"/><Relationship Id="rId1111" Type="http://schemas.openxmlformats.org/officeDocument/2006/relationships/hyperlink" Target="https://ggzy.hzctc.hangzhou.gov.cn/AfficheShow/Home?AfficheID=18a9b3f7-fbbc-4069-8ec7-abda6752fe68&amp;IsInner=0&amp;IsHistory=0&amp;ModuleID=28" TargetMode="External"/><Relationship Id="rId1110" Type="http://schemas.openxmlformats.org/officeDocument/2006/relationships/hyperlink" Target="https://ggzy.hzctc.hangzhou.gov.cn/AfficheShow/Home?AfficheID=21107022-f6b3-497d-9ac3-d4729d40e2c4&amp;IsInner=0&amp;IsHistory=0&amp;ModuleID=28" TargetMode="External"/><Relationship Id="rId111" Type="http://schemas.openxmlformats.org/officeDocument/2006/relationships/hyperlink" Target="https://ggzy.hzctc.hangzhou.gov.cn/OpenBidRecord/Index?id=F866E2F4-568F-4369-AD9B-6615579BF008&amp;tenderID=A6BECDD9-4BC3-4EE1-A1E8-EE2E3C8818CF&amp;ModuleID=486" TargetMode="External"/><Relationship Id="rId1109" Type="http://schemas.openxmlformats.org/officeDocument/2006/relationships/hyperlink" Target="https://ggzy.hzctc.hangzhou.gov.cn/AfficheShow/Home?AfficheID=4e779db6-4782-4b11-93a5-5763a07f2711&amp;IsInner=0&amp;IsHistory=0&amp;ModuleID=28" TargetMode="External"/><Relationship Id="rId1108" Type="http://schemas.openxmlformats.org/officeDocument/2006/relationships/hyperlink" Target="https://ggzy.hzctc.hangzhou.gov.cn/AfficheShow/Home?AfficheID=f977cbad-690b-4f06-a5be-0f06b8ff926f&amp;IsInner=0&amp;IsHistory=0&amp;ModuleID=28" TargetMode="External"/><Relationship Id="rId1107" Type="http://schemas.openxmlformats.org/officeDocument/2006/relationships/hyperlink" Target="https://ggzy.hzctc.hangzhou.gov.cn/AfficheShow/Home?AfficheID=0f9df1d4-4d97-4d9a-9a79-e539a30a8ea5&amp;IsInner=0&amp;IsHistory=0&amp;ModuleID=28" TargetMode="External"/><Relationship Id="rId1106" Type="http://schemas.openxmlformats.org/officeDocument/2006/relationships/hyperlink" Target="https://ggzy.hzctc.hangzhou.gov.cn/AfficheShow/Home?AfficheID=42cd9c91-7e12-4168-b7a3-55c0736940e4&amp;IsInner=0&amp;IsHistory=0&amp;ModuleID=28" TargetMode="External"/><Relationship Id="rId1105" Type="http://schemas.openxmlformats.org/officeDocument/2006/relationships/hyperlink" Target="https://ggzy.hzctc.hangzhou.gov.cn/AfficheShow/Home?AfficheID=9aa54ff8-badb-4f3c-a4ea-eb57e9bab66e&amp;IsInner=0&amp;IsHistory=0&amp;ModuleID=28" TargetMode="External"/><Relationship Id="rId1104" Type="http://schemas.openxmlformats.org/officeDocument/2006/relationships/hyperlink" Target="https://ggzy.hzctc.hangzhou.gov.cn/AfficheShow/Home?AfficheID=0d955412-944d-415f-9bc8-ed2a87101cdd&amp;IsInner=0&amp;IsHistory=0&amp;ModuleID=28" TargetMode="External"/><Relationship Id="rId1103" Type="http://schemas.openxmlformats.org/officeDocument/2006/relationships/hyperlink" Target="https://ggzy.hzctc.hangzhou.gov.cn/AfficheShow/Home?AfficheID=bee9c388-b0e0-4575-a5ad-345bc1538d23&amp;IsInner=0&amp;IsHistory=0&amp;ModuleID=28" TargetMode="External"/><Relationship Id="rId1102" Type="http://schemas.openxmlformats.org/officeDocument/2006/relationships/hyperlink" Target="https://ggzy.hzctc.hangzhou.gov.cn/AfficheShow/Home?AfficheID=1cafe84b-655e-4bef-a956-d5c0ce3ba2a2&amp;IsInner=0&amp;IsHistory=0&amp;ModuleID=28" TargetMode="External"/><Relationship Id="rId1101" Type="http://schemas.openxmlformats.org/officeDocument/2006/relationships/hyperlink" Target="https://ggzy.hzctc.hangzhou.gov.cn/AfficheShow/Home?AfficheID=b89f11e6-68e8-4b59-b7f0-324b76139da7&amp;IsInner=0&amp;IsHistory=0&amp;ModuleID=28" TargetMode="External"/><Relationship Id="rId1100" Type="http://schemas.openxmlformats.org/officeDocument/2006/relationships/hyperlink" Target="https://ggzy.hzctc.hangzhou.gov.cn/AfficheShow/Home?AfficheID=7449a7ce-cb24-4032-b279-98d60172474e&amp;IsInner=0&amp;IsHistory=0&amp;ModuleID=28" TargetMode="External"/><Relationship Id="rId110" Type="http://schemas.openxmlformats.org/officeDocument/2006/relationships/hyperlink" Target="https://ggzy.hzctc.hangzhou.gov.cn/AfficheShow/Home?AfficheID=a2bf8775-b44b-499e-9b99-1c7c2c920315&amp;IsInner=0&amp;IsHistory=&amp;ModuleID=22" TargetMode="External"/><Relationship Id="rId11" Type="http://schemas.openxmlformats.org/officeDocument/2006/relationships/hyperlink" Target="https://ggzy.hzctc.hangzhou.gov.cn/AfficheShow/Home?AfficheID=2c7ed1b9-1625-494b-ba51-08e2c6b63428&amp;IsInner=0&amp;IsHistory=&amp;ModuleID=22" TargetMode="External"/><Relationship Id="rId1099" Type="http://schemas.openxmlformats.org/officeDocument/2006/relationships/hyperlink" Target="https://ggzy.hzctc.hangzhou.gov.cn/AfficheShow/Home?AfficheID=9a1bf7d4-38c7-4708-b279-512c1f636d11&amp;IsInner=0&amp;IsHistory=0&amp;ModuleID=28" TargetMode="External"/><Relationship Id="rId1098" Type="http://schemas.openxmlformats.org/officeDocument/2006/relationships/hyperlink" Target="https://ggzy.hzctc.hangzhou.gov.cn/AfficheShow/Home?AfficheID=bd7a6fe5-0b6e-4da1-a16b-47458f85b592&amp;IsInner=0&amp;IsHistory=0&amp;ModuleID=28" TargetMode="External"/><Relationship Id="rId1097" Type="http://schemas.openxmlformats.org/officeDocument/2006/relationships/hyperlink" Target="https://ggzy.hzctc.hangzhou.gov.cn/AfficheShow/Home?AfficheID=6bde1f9d-814a-495e-9b97-b022b416d07a&amp;IsInner=0&amp;IsHistory=0&amp;ModuleID=28" TargetMode="External"/><Relationship Id="rId1096" Type="http://schemas.openxmlformats.org/officeDocument/2006/relationships/hyperlink" Target="https://ggzy.hzctc.hangzhou.gov.cn/AfficheShow/Home?AfficheID=59eee68d-ced6-4504-89aa-4a1027f2e332&amp;IsInner=0&amp;IsHistory=0&amp;ModuleID=28" TargetMode="External"/><Relationship Id="rId1095" Type="http://schemas.openxmlformats.org/officeDocument/2006/relationships/hyperlink" Target="https://ggzy.hzctc.hangzhou.gov.cn/AfficheShow/Home?AfficheID=caf70458-8bb8-421f-9cb7-21f4e5102487&amp;IsInner=0&amp;IsHistory=0&amp;ModuleID=28" TargetMode="External"/><Relationship Id="rId1094" Type="http://schemas.openxmlformats.org/officeDocument/2006/relationships/hyperlink" Target="https://ggzy.hzctc.hangzhou.gov.cn/AfficheShow/Home?AfficheID=1d62d3fc-bb8d-47b0-8673-21747ee41a7c&amp;IsInner=0&amp;IsHistory=0&amp;ModuleID=28" TargetMode="External"/><Relationship Id="rId1093" Type="http://schemas.openxmlformats.org/officeDocument/2006/relationships/hyperlink" Target="https://ggzy.hzctc.hangzhou.gov.cn/AfficheShow/Home?AfficheID=e7f7150b-3ad7-4558-8cea-8f213989f580&amp;IsInner=0&amp;IsHistory=0&amp;ModuleID=28" TargetMode="External"/><Relationship Id="rId1092" Type="http://schemas.openxmlformats.org/officeDocument/2006/relationships/hyperlink" Target="https://ggzy.hzctc.hangzhou.gov.cn/AfficheShow/Home?AfficheID=3483967c-7c0f-4f10-95c9-c5500402d080&amp;IsInner=0&amp;IsHistory=0&amp;ModuleID=28" TargetMode="External"/><Relationship Id="rId1091" Type="http://schemas.openxmlformats.org/officeDocument/2006/relationships/hyperlink" Target="https://ggzy.hzctc.hangzhou.gov.cn/AfficheShow/Home?AfficheID=4ff32ce1-5b8a-4d00-a2f2-e15bbc6c4e7b&amp;IsInner=0&amp;IsHistory=0&amp;ModuleID=28" TargetMode="External"/><Relationship Id="rId1090" Type="http://schemas.openxmlformats.org/officeDocument/2006/relationships/hyperlink" Target="https://ggzy.hzctc.hangzhou.gov.cn/AfficheShow/Home?AfficheID=C976D0A7-7CA0-4BF8-9263-02FD546248FE&amp;IsInner=0&amp;IsHistory=0&amp;ModuleID=28" TargetMode="External"/><Relationship Id="rId109" Type="http://schemas.openxmlformats.org/officeDocument/2006/relationships/hyperlink" Target="https://ggzy.hzctc.hangzhou.gov.cn/OpenBidRecord/Index?id=0042CF9F-11E5-4A97-849E-E8DD8F1C00FB&amp;tenderID=31067af4-ef34-4cd5-85e5-307fb550e10e&amp;ModuleID=486" TargetMode="External"/><Relationship Id="rId1089" Type="http://schemas.openxmlformats.org/officeDocument/2006/relationships/hyperlink" Target="https://ggzy.hzctc.hangzhou.gov.cn/AfficheShow/Home?AfficheID=07F59DFF-1DD3-4C64-9525-82F8332FA5F5&amp;IsInner=0&amp;IsHistory=0&amp;ModuleID=28" TargetMode="External"/><Relationship Id="rId1088" Type="http://schemas.openxmlformats.org/officeDocument/2006/relationships/hyperlink" Target="https://ggzy.hzctc.hangzhou.gov.cn/AfficheShow/Home?AfficheID=2198f823-7525-4b7f-af77-4dc785ba2b72&amp;IsInner=0&amp;IsHistory=0&amp;ModuleID=28" TargetMode="External"/><Relationship Id="rId1087" Type="http://schemas.openxmlformats.org/officeDocument/2006/relationships/hyperlink" Target="https://ggzy.hzctc.hangzhou.gov.cn/AfficheShow/Home?AfficheID=e07431b8-fcd1-4063-9175-2cbda70a8437&amp;IsInner=0&amp;IsHistory=0&amp;ModuleID=28" TargetMode="External"/><Relationship Id="rId1086" Type="http://schemas.openxmlformats.org/officeDocument/2006/relationships/hyperlink" Target="https://ggzy.hzctc.hangzhou.gov.cn/AfficheShow/Home?AfficheID=7fbce84f-61d2-4633-9d82-6f1858c6abf6&amp;IsInner=0&amp;IsHistory=0&amp;ModuleID=28" TargetMode="External"/><Relationship Id="rId1085" Type="http://schemas.openxmlformats.org/officeDocument/2006/relationships/hyperlink" Target="https://ggzy.hzctc.hangzhou.gov.cn/AfficheShow/Home?AfficheID=a6f0b994-d5f5-41e8-9646-6610a6a540d8&amp;IsInner=0&amp;IsHistory=0&amp;ModuleID=28" TargetMode="External"/><Relationship Id="rId1084" Type="http://schemas.openxmlformats.org/officeDocument/2006/relationships/hyperlink" Target="https://ggzy.hzctc.hangzhou.gov.cn/AfficheShow/Home?AfficheID=3726c945-1dd4-4f63-ac8d-c7957c1919b9&amp;IsInner=0&amp;IsHistory=0&amp;ModuleID=28" TargetMode="External"/><Relationship Id="rId1083" Type="http://schemas.openxmlformats.org/officeDocument/2006/relationships/hyperlink" Target="https://ggzy.hzctc.hangzhou.gov.cn/AfficheShow/Home?AfficheID=430142EF-1C07-4070-A9EC-B99D7F84D7E6&amp;IsInner=0&amp;IsHistory=0&amp;ModuleID=28" TargetMode="External"/><Relationship Id="rId1082" Type="http://schemas.openxmlformats.org/officeDocument/2006/relationships/hyperlink" Target="https://ggzy.hzctc.hangzhou.gov.cn/AfficheShow/Home?AfficheID=9259852e-4720-441e-a111-9386d079fb10&amp;IsInner=0&amp;IsHistory=0&amp;ModuleID=28" TargetMode="External"/><Relationship Id="rId1081" Type="http://schemas.openxmlformats.org/officeDocument/2006/relationships/hyperlink" Target="https://ggzy.hzctc.hangzhou.gov.cn/AfficheShow/Home?AfficheID=85034bfe-2642-4e7e-b1fe-84cd52b07085&amp;IsInner=0&amp;IsHistory=0&amp;ModuleID=28" TargetMode="External"/><Relationship Id="rId1080" Type="http://schemas.openxmlformats.org/officeDocument/2006/relationships/hyperlink" Target="https://ggzy.hzctc.hangzhou.gov.cn/AfficheShow/Home?AfficheID=dcfccfb0-8e1d-4926-93d8-3ad4cc378d96&amp;IsInner=0&amp;IsHistory=0&amp;ModuleID=28" TargetMode="External"/><Relationship Id="rId108" Type="http://schemas.openxmlformats.org/officeDocument/2006/relationships/hyperlink" Target="https://ggzy.hzctc.hangzhou.gov.cn/AfficheShow/Home?AfficheID=c35bc45b-281d-4b66-b167-729add125814&amp;IsInner=0&amp;IsHistory=&amp;ModuleID=22" TargetMode="External"/><Relationship Id="rId1079" Type="http://schemas.openxmlformats.org/officeDocument/2006/relationships/hyperlink" Target="https://ggzy.hzctc.hangzhou.gov.cn/AfficheShow/Home?AfficheID=02abfb51-5a07-4ecb-a71d-474a2c42207c&amp;IsInner=0&amp;IsHistory=0&amp;ModuleID=28" TargetMode="External"/><Relationship Id="rId1078" Type="http://schemas.openxmlformats.org/officeDocument/2006/relationships/hyperlink" Target="https://ggzy.hzctc.hangzhou.gov.cn/AfficheShow/Home?AfficheID=e3d62fc0-f11a-498b-8209-928f2b52339e&amp;IsInner=0&amp;IsHistory=0&amp;ModuleID=28" TargetMode="External"/><Relationship Id="rId1077" Type="http://schemas.openxmlformats.org/officeDocument/2006/relationships/hyperlink" Target="https://ggzy.hzctc.hangzhou.gov.cn/AfficheShow/Home?AfficheID=b5beea96-6756-4ba6-8128-7c2ab6d766e4&amp;IsInner=0&amp;IsHistory=0&amp;ModuleID=28" TargetMode="External"/><Relationship Id="rId1076" Type="http://schemas.openxmlformats.org/officeDocument/2006/relationships/hyperlink" Target="https://ggzy.hzctc.hangzhou.gov.cn/AfficheShow/Home?AfficheID=8D568DAE-27D4-499D-B25C-22790A205E70&amp;IsInner=0&amp;IsHistory=0&amp;ModuleID=28" TargetMode="External"/><Relationship Id="rId1075" Type="http://schemas.openxmlformats.org/officeDocument/2006/relationships/hyperlink" Target="https://ggzy.hzctc.hangzhou.gov.cn/AfficheShow/Home?AfficheID=C94CE63F-31DD-4512-A803-B6A44D7FC072&amp;IsInner=0&amp;IsHistory=0&amp;ModuleID=28" TargetMode="External"/><Relationship Id="rId1074" Type="http://schemas.openxmlformats.org/officeDocument/2006/relationships/hyperlink" Target="https://ggzy.hzctc.hangzhou.gov.cn/AfficheShow/Home?AfficheID=5aab2b03-9148-4378-a1e3-1358a64762b8&amp;IsInner=0&amp;IsHistory=0&amp;ModuleID=28" TargetMode="External"/><Relationship Id="rId1073" Type="http://schemas.openxmlformats.org/officeDocument/2006/relationships/hyperlink" Target="https://ggzy.hzctc.hangzhou.gov.cn/AfficheShow/Home?AfficheID=cb500a35-ef61-4657-9443-1c65da6cfc3a&amp;IsInner=0&amp;IsHistory=0&amp;ModuleID=28" TargetMode="External"/><Relationship Id="rId1072" Type="http://schemas.openxmlformats.org/officeDocument/2006/relationships/hyperlink" Target="https://ggzy.hzctc.hangzhou.gov.cn/AfficheShow/Home?AfficheID=45c73c27-c4f7-48c5-b605-7be160c7406f&amp;IsInner=0&amp;IsHistory=0&amp;ModuleID=28" TargetMode="External"/><Relationship Id="rId1071" Type="http://schemas.openxmlformats.org/officeDocument/2006/relationships/hyperlink" Target="https://ggzy.hzctc.hangzhou.gov.cn/AfficheShow/Home?AfficheID=20fe1f2d-e655-4718-bd23-819dee79d76e&amp;IsInner=0&amp;IsHistory=0&amp;ModuleID=28" TargetMode="External"/><Relationship Id="rId1070" Type="http://schemas.openxmlformats.org/officeDocument/2006/relationships/hyperlink" Target="https://ggzy.hzctc.hangzhou.gov.cn/AfficheShow/Home?AfficheID=e214caa5-7556-4ea2-8163-06e0849e6be0&amp;IsInner=0&amp;IsHistory=0&amp;ModuleID=28" TargetMode="External"/><Relationship Id="rId107" Type="http://schemas.openxmlformats.org/officeDocument/2006/relationships/hyperlink" Target="https://ggzy.hzctc.hangzhou.gov.cn/OpenBidRecord/Index?id=9517FD19-4E02-4545-95CA-0E4563095EEF&amp;tenderID=449FC103-4F5B-4E7B-B7D9-661DE6F1C38F&amp;ModuleID=486" TargetMode="External"/><Relationship Id="rId1069" Type="http://schemas.openxmlformats.org/officeDocument/2006/relationships/hyperlink" Target="https://ggzy.hzctc.hangzhou.gov.cn/AfficheShow/Home?AfficheID=5f87dc8b-ce22-4c24-b8ac-dbb91ded134a&amp;IsInner=0&amp;IsHistory=0&amp;ModuleID=28" TargetMode="External"/><Relationship Id="rId1068" Type="http://schemas.openxmlformats.org/officeDocument/2006/relationships/hyperlink" Target="https://ggzy.hzctc.hangzhou.gov.cn/AfficheShow/Home?AfficheID=67BBE43F-54E1-439D-B40C-A83856DD7B47&amp;IsInner=0&amp;IsHistory=0&amp;ModuleID=28" TargetMode="External"/><Relationship Id="rId1067" Type="http://schemas.openxmlformats.org/officeDocument/2006/relationships/hyperlink" Target="https://ggzy.hzctc.hangzhou.gov.cn/AfficheShow/Home?AfficheID=EFA2F88D-DC15-468E-BF35-09FC34D0E7BB&amp;IsInner=0&amp;IsHistory=0&amp;ModuleID=28" TargetMode="External"/><Relationship Id="rId1066" Type="http://schemas.openxmlformats.org/officeDocument/2006/relationships/hyperlink" Target="https://ggzy.hzctc.hangzhou.gov.cn/AfficheShow/Home?AfficheID=ff78abe1-1321-4410-ba55-5fe092585ea6&amp;IsInner=0&amp;IsHistory=0&amp;ModuleID=28" TargetMode="External"/><Relationship Id="rId1065" Type="http://schemas.openxmlformats.org/officeDocument/2006/relationships/hyperlink" Target="https://ggzy.hzctc.hangzhou.gov.cn/AfficheShow/Home?AfficheID=8ea75b69-a910-4b30-afb3-508636c94555&amp;IsInner=0&amp;IsHistory=0&amp;ModuleID=28" TargetMode="External"/><Relationship Id="rId1064" Type="http://schemas.openxmlformats.org/officeDocument/2006/relationships/hyperlink" Target="https://ggzy.hzctc.hangzhou.gov.cn/AfficheShow/Home?AfficheID=0445430a-aea9-4cea-b023-7566a8f59b28&amp;IsInner=0&amp;IsHistory=0&amp;ModuleID=28" TargetMode="External"/><Relationship Id="rId1063" Type="http://schemas.openxmlformats.org/officeDocument/2006/relationships/hyperlink" Target="https://ggzy.hzctc.hangzhou.gov.cn/AfficheShow/Home?AfficheID=a88acf73-0efb-4561-b44e-6ea1d509b739&amp;IsInner=0&amp;IsHistory=0&amp;ModuleID=28" TargetMode="External"/><Relationship Id="rId1062" Type="http://schemas.openxmlformats.org/officeDocument/2006/relationships/hyperlink" Target="https://ggzy.hzctc.hangzhou.gov.cn/AfficheShow/Home?AfficheID=ef5f17c7-d57b-4184-bb24-b449210952ca&amp;IsInner=0&amp;IsHistory=0&amp;ModuleID=28" TargetMode="External"/><Relationship Id="rId1061" Type="http://schemas.openxmlformats.org/officeDocument/2006/relationships/hyperlink" Target="https://ggzy.hzctc.hangzhou.gov.cn/AfficheShow/Home?AfficheID=d8ac6f5b-bd72-4774-9b36-507a605413c6&amp;IsInner=0&amp;IsHistory=0&amp;ModuleID=28" TargetMode="External"/><Relationship Id="rId1060" Type="http://schemas.openxmlformats.org/officeDocument/2006/relationships/hyperlink" Target="https://ggzy.hzctc.hangzhou.gov.cn/AfficheShow/Home?AfficheID=99406738-7593-491e-a83f-73b19273fe26&amp;IsInner=0&amp;IsHistory=0&amp;ModuleID=28" TargetMode="External"/><Relationship Id="rId106" Type="http://schemas.openxmlformats.org/officeDocument/2006/relationships/hyperlink" Target="https://ggzy.hzctc.hangzhou.gov.cn/AfficheShow/Home?AfficheID=1930ceb8-2201-4ccd-a90f-8140ecaf5e79&amp;IsInner=0&amp;IsHistory=&amp;ModuleID=22" TargetMode="External"/><Relationship Id="rId1059" Type="http://schemas.openxmlformats.org/officeDocument/2006/relationships/hyperlink" Target="https://ggzy.hzctc.hangzhou.gov.cn/AfficheShow/Home?AfficheID=a2cc67f6-f4ca-4920-9e2c-f4c39d9f7658&amp;IsInner=0&amp;IsHistory=0&amp;ModuleID=28" TargetMode="External"/><Relationship Id="rId1058" Type="http://schemas.openxmlformats.org/officeDocument/2006/relationships/hyperlink" Target="https://ggzy.hzctc.hangzhou.gov.cn/AfficheShow/Home?AfficheID=6af30c86-a723-4f29-b959-e3495f909881&amp;IsInner=0&amp;IsHistory=0&amp;ModuleID=28" TargetMode="External"/><Relationship Id="rId1057" Type="http://schemas.openxmlformats.org/officeDocument/2006/relationships/hyperlink" Target="https://ggzy.hzctc.hangzhou.gov.cn/AfficheShow/Home?AfficheID=a78a45c9-c733-4405-8744-c53ad26b7d36&amp;IsInner=0&amp;IsHistory=0&amp;ModuleID=28" TargetMode="External"/><Relationship Id="rId1056" Type="http://schemas.openxmlformats.org/officeDocument/2006/relationships/hyperlink" Target="https://ggzy.hzctc.hangzhou.gov.cn/AfficheShow/Home?AfficheID=200a16e4-fbc0-4a2e-9502-0fbe7e2e9111&amp;IsInner=0&amp;IsHistory=0&amp;ModuleID=28" TargetMode="External"/><Relationship Id="rId1055" Type="http://schemas.openxmlformats.org/officeDocument/2006/relationships/hyperlink" Target="https://ggzy.hzctc.hangzhou.gov.cn/AfficheShow/Home?AfficheID=1f4cce5c-998b-4942-836d-c1edc66c36b9&amp;IsInner=0&amp;IsHistory=0&amp;ModuleID=28" TargetMode="External"/><Relationship Id="rId1054" Type="http://schemas.openxmlformats.org/officeDocument/2006/relationships/hyperlink" Target="https://ggzy.hzctc.hangzhou.gov.cn/AfficheShow/Home?AfficheID=9660c94a-9154-4fbd-a78a-519fb6567c91&amp;IsInner=0&amp;IsHistory=0&amp;ModuleID=28" TargetMode="External"/><Relationship Id="rId1053" Type="http://schemas.openxmlformats.org/officeDocument/2006/relationships/hyperlink" Target="https://ggzy.hzctc.hangzhou.gov.cn/AfficheShow/Home?AfficheID=ce900e48-2b97-412d-86d2-23449ca10826&amp;IsInner=0&amp;IsHistory=0&amp;ModuleID=28" TargetMode="External"/><Relationship Id="rId1052" Type="http://schemas.openxmlformats.org/officeDocument/2006/relationships/hyperlink" Target="https://ggzy.hzctc.hangzhou.gov.cn/AfficheShow/Home?AfficheID=b82138ad-3b84-4ec3-9e53-85792ddc038e&amp;IsInner=0&amp;IsHistory=0&amp;ModuleID=28" TargetMode="External"/><Relationship Id="rId1051" Type="http://schemas.openxmlformats.org/officeDocument/2006/relationships/hyperlink" Target="https://ggzy.hzctc.hangzhou.gov.cn/AfficheShow/Home?AfficheID=889d825a-d912-4ac1-bfe7-5f24c2176dd5&amp;IsInner=0&amp;IsHistory=0&amp;ModuleID=28" TargetMode="External"/><Relationship Id="rId1050" Type="http://schemas.openxmlformats.org/officeDocument/2006/relationships/hyperlink" Target="https://ggzy.hzctc.hangzhou.gov.cn/AfficheShow/Home?AfficheID=668f80ae-ff2f-44cb-9e16-8e57dc05e9dd&amp;IsInner=0&amp;IsHistory=0&amp;ModuleID=28" TargetMode="External"/><Relationship Id="rId105" Type="http://schemas.openxmlformats.org/officeDocument/2006/relationships/hyperlink" Target="https://ggzy.hzctc.hangzhou.gov.cn/OpenBidRecord/Index?id=774CDC0B-3D9E-46E2-90F9-1724AC3FD3CB&amp;tenderID=263647E9-3601-487D-9D4D-6A0DB8046197&amp;ModuleID=486" TargetMode="External"/><Relationship Id="rId1049" Type="http://schemas.openxmlformats.org/officeDocument/2006/relationships/hyperlink" Target="https://ggzy.hzctc.hangzhou.gov.cn/AfficheShow/Home?AfficheID=91b27ab4-d104-4c53-99ea-d88430140d73&amp;IsInner=0&amp;IsHistory=0&amp;ModuleID=28" TargetMode="External"/><Relationship Id="rId1048" Type="http://schemas.openxmlformats.org/officeDocument/2006/relationships/hyperlink" Target="https://ggzy.hzctc.hangzhou.gov.cn/AfficheShow/Home?AfficheID=64391e2e-5bca-4677-8504-c8197ac722fb&amp;IsInner=0&amp;IsHistory=0&amp;ModuleID=28" TargetMode="External"/><Relationship Id="rId1047" Type="http://schemas.openxmlformats.org/officeDocument/2006/relationships/hyperlink" Target="https://ggzy.hzctc.hangzhou.gov.cn/AfficheShow/Home?AfficheID=0BA9BD54-A62E-4031-957D-6B14766C10D9&amp;IsInner=0&amp;IsHistory=0&amp;ModuleID=28" TargetMode="External"/><Relationship Id="rId1046" Type="http://schemas.openxmlformats.org/officeDocument/2006/relationships/hyperlink" Target="https://ggzy.hzctc.hangzhou.gov.cn/AfficheShow/Home?AfficheID=528194cd-ecf7-486c-afc5-b09cf72b2f51&amp;IsInner=0&amp;IsHistory=0&amp;ModuleID=28" TargetMode="External"/><Relationship Id="rId1045" Type="http://schemas.openxmlformats.org/officeDocument/2006/relationships/hyperlink" Target="https://ggzy.hzctc.hangzhou.gov.cn/AfficheShow/Home?AfficheID=364cabe4-7153-4abd-ad7d-a8307f3d7b0a&amp;IsInner=0&amp;IsHistory=0&amp;ModuleID=28" TargetMode="External"/><Relationship Id="rId1044" Type="http://schemas.openxmlformats.org/officeDocument/2006/relationships/hyperlink" Target="https://ggzy.hzctc.hangzhou.gov.cn/AfficheShow/Home?AfficheID=774b078d-71c5-4955-940e-7522c22361c8&amp;IsInner=0&amp;IsHistory=0&amp;ModuleID=28" TargetMode="External"/><Relationship Id="rId1043" Type="http://schemas.openxmlformats.org/officeDocument/2006/relationships/hyperlink" Target="https://ggzy.hzctc.hangzhou.gov.cn/AfficheShow/Home?AfficheID=0a1dd40f-238b-457d-bb58-7b5d3fb290de&amp;IsInner=0&amp;IsHistory=0&amp;ModuleID=28" TargetMode="External"/><Relationship Id="rId1042" Type="http://schemas.openxmlformats.org/officeDocument/2006/relationships/hyperlink" Target="https://ggzy.hzctc.hangzhou.gov.cn/AfficheShow/Home?AfficheID=883bd27f-69da-442d-9e16-3287e37f8d11&amp;IsInner=0&amp;IsHistory=0&amp;ModuleID=28" TargetMode="External"/><Relationship Id="rId1041" Type="http://schemas.openxmlformats.org/officeDocument/2006/relationships/hyperlink" Target="https://ggzy.hzctc.hangzhou.gov.cn/AfficheShow/Home?AfficheID=d331df08-1d07-4536-a90d-91edd5506670&amp;IsInner=0&amp;IsHistory=0&amp;ModuleID=28" TargetMode="External"/><Relationship Id="rId1040" Type="http://schemas.openxmlformats.org/officeDocument/2006/relationships/hyperlink" Target="https://ggzy.hzctc.hangzhou.gov.cn/AfficheShow/Home?AfficheID=6f44d671-4e63-4bf6-bc15-861a87291a97&amp;IsInner=0&amp;IsHistory=0&amp;ModuleID=28" TargetMode="External"/><Relationship Id="rId104" Type="http://schemas.openxmlformats.org/officeDocument/2006/relationships/hyperlink" Target="https://ggzy.hzctc.hangzhou.gov.cn/AfficheShow/Home?AfficheID=42a7e56c-736f-4510-96dc-fd04be0525de&amp;IsInner=0&amp;IsHistory=&amp;ModuleID=22" TargetMode="External"/><Relationship Id="rId1039" Type="http://schemas.openxmlformats.org/officeDocument/2006/relationships/hyperlink" Target="https://ggzy.hzctc.hangzhou.gov.cn/AfficheShow/Home?AfficheID=0c939e97-e537-4dff-b0e8-ffc268cc3c6a&amp;IsInner=0&amp;IsHistory=0&amp;ModuleID=28" TargetMode="External"/><Relationship Id="rId1038" Type="http://schemas.openxmlformats.org/officeDocument/2006/relationships/hyperlink" Target="https://ggzy.hzctc.hangzhou.gov.cn/AfficheShow/Home?AfficheID=9f87090c-b9b6-4e7f-a982-61912a1e6ae0&amp;IsInner=0&amp;IsHistory=0&amp;ModuleID=28" TargetMode="External"/><Relationship Id="rId1037" Type="http://schemas.openxmlformats.org/officeDocument/2006/relationships/hyperlink" Target="https://ggzy.hzctc.hangzhou.gov.cn/AfficheShow/Home?AfficheID=f9bfb0e0-5137-4b93-84dd-b938515f27bb&amp;IsInner=0&amp;IsHistory=0&amp;ModuleID=28" TargetMode="External"/><Relationship Id="rId1036" Type="http://schemas.openxmlformats.org/officeDocument/2006/relationships/hyperlink" Target="https://ggzy.hzctc.hangzhou.gov.cn/AfficheShow/Home?AfficheID=f6e0fa39-700f-4f81-b55f-72b432a66a6a&amp;IsInner=0&amp;IsHistory=0&amp;ModuleID=28" TargetMode="External"/><Relationship Id="rId1035" Type="http://schemas.openxmlformats.org/officeDocument/2006/relationships/hyperlink" Target="https://ggzy.hzctc.hangzhou.gov.cn/AfficheShow/Home?AfficheID=432c8ac0-7439-4d11-a7c9-39539db8e5e3&amp;IsInner=0&amp;IsHistory=0&amp;ModuleID=28" TargetMode="External"/><Relationship Id="rId1034" Type="http://schemas.openxmlformats.org/officeDocument/2006/relationships/hyperlink" Target="https://ggzy.hzctc.hangzhou.gov.cn/AfficheShow/Home?AfficheID=5496ab81-e106-466c-ad37-e07fede82598&amp;IsInner=0&amp;IsHistory=0&amp;ModuleID=28" TargetMode="External"/><Relationship Id="rId1033" Type="http://schemas.openxmlformats.org/officeDocument/2006/relationships/hyperlink" Target="https://ggzy.hzctc.hangzhou.gov.cn/AfficheShow/Home?AfficheID=ba7df1e4-7263-450e-9044-070e975b3fa4&amp;IsInner=0&amp;IsHistory=0&amp;ModuleID=28" TargetMode="External"/><Relationship Id="rId1032" Type="http://schemas.openxmlformats.org/officeDocument/2006/relationships/hyperlink" Target="https://ggzy.hzctc.hangzhou.gov.cn/AfficheShow/Home?AfficheID=6526090b-5f1e-40f4-a455-ca9d485a5a41&amp;IsInner=0&amp;IsHistory=0&amp;ModuleID=28" TargetMode="External"/><Relationship Id="rId1031" Type="http://schemas.openxmlformats.org/officeDocument/2006/relationships/hyperlink" Target="https://ggzy.hzctc.hangzhou.gov.cn/AfficheShow/Home?AfficheID=ca7d55a8-480b-4dfe-a8a5-7402f675aba5&amp;IsInner=0&amp;IsHistory=0&amp;ModuleID=28" TargetMode="External"/><Relationship Id="rId1030" Type="http://schemas.openxmlformats.org/officeDocument/2006/relationships/hyperlink" Target="https://ggzy.hzctc.hangzhou.gov.cn/AfficheShow/Home?AfficheID=b2436fdc-4e0c-4da2-a900-765dc901119d&amp;IsInner=0&amp;IsHistory=0&amp;ModuleID=28" TargetMode="External"/><Relationship Id="rId103" Type="http://schemas.openxmlformats.org/officeDocument/2006/relationships/hyperlink" Target="https://ggzy.hzctc.hangzhou.gov.cn/OpenBidRecord/Index?id=FE7AC3ED-2CA5-4AC0-9D4A-7616645A43A5&amp;tenderID=2067F186-CA50-4EAD-A45D-192144652E2F&amp;ModuleID=486" TargetMode="External"/><Relationship Id="rId1029" Type="http://schemas.openxmlformats.org/officeDocument/2006/relationships/hyperlink" Target="https://ggzy.hzctc.hangzhou.gov.cn/AfficheShow/Home?AfficheID=32f152cf-0cd1-493f-8aa5-2e45eb6b39ac&amp;IsInner=0&amp;IsHistory=0&amp;ModuleID=28" TargetMode="External"/><Relationship Id="rId1028" Type="http://schemas.openxmlformats.org/officeDocument/2006/relationships/hyperlink" Target="https://ggzy.hzctc.hangzhou.gov.cn/AfficheShow/Home?AfficheID=eabf502e-d58f-4256-9fce-d3e9704fba41&amp;IsInner=0&amp;IsHistory=0&amp;ModuleID=28" TargetMode="External"/><Relationship Id="rId1027" Type="http://schemas.openxmlformats.org/officeDocument/2006/relationships/hyperlink" Target="https://ggzy.hzctc.hangzhou.gov.cn/AfficheShow/Home?AfficheID=ffe7477b-1a31-47ed-a764-3295ee8cbb1a&amp;IsInner=0&amp;IsHistory=0&amp;ModuleID=28" TargetMode="External"/><Relationship Id="rId1026" Type="http://schemas.openxmlformats.org/officeDocument/2006/relationships/hyperlink" Target="https://ggzy.hzctc.hangzhou.gov.cn/AfficheShow/Home?AfficheID=697bb549-b7f4-46d3-9189-2d47ce69e5ea&amp;IsInner=0&amp;IsHistory=0&amp;ModuleID=28" TargetMode="External"/><Relationship Id="rId1025" Type="http://schemas.openxmlformats.org/officeDocument/2006/relationships/hyperlink" Target="https://ggzy.hzctc.hangzhou.gov.cn/AfficheShow/Home?AfficheID=258d4276-d9fc-4ea7-a203-92562ae53e6c&amp;IsInner=0&amp;IsHistory=0&amp;ModuleID=28" TargetMode="External"/><Relationship Id="rId1024" Type="http://schemas.openxmlformats.org/officeDocument/2006/relationships/hyperlink" Target="https://ggzy.hzctc.hangzhou.gov.cn/AfficheShow/Home?AfficheID=cec007c9-597c-44c1-aea7-dcff5a8d6eb9&amp;IsInner=0&amp;IsHistory=0&amp;ModuleID=28" TargetMode="External"/><Relationship Id="rId1023" Type="http://schemas.openxmlformats.org/officeDocument/2006/relationships/hyperlink" Target="https://ggzy.hzctc.hangzhou.gov.cn/AfficheShow/Home?AfficheID=12bcd224-5dbb-4056-a164-e4368790a9ab&amp;IsInner=0&amp;IsHistory=0&amp;ModuleID=28" TargetMode="External"/><Relationship Id="rId1022" Type="http://schemas.openxmlformats.org/officeDocument/2006/relationships/hyperlink" Target="https://ggzy.hzctc.hangzhou.gov.cn/AfficheShow/Home?AfficheID=22063a6b-2b6d-41db-b943-074a8b241ca6&amp;IsInner=0&amp;IsHistory=0&amp;ModuleID=28" TargetMode="External"/><Relationship Id="rId1021" Type="http://schemas.openxmlformats.org/officeDocument/2006/relationships/hyperlink" Target="https://ggzy.hzctc.hangzhou.gov.cn/AfficheShow/Home?AfficheID=0c84132f-02d8-41e8-ae27-48c3b41b8dc3&amp;IsInner=0&amp;IsHistory=0&amp;ModuleID=28" TargetMode="External"/><Relationship Id="rId1020" Type="http://schemas.openxmlformats.org/officeDocument/2006/relationships/hyperlink" Target="https://ggzy.hzctc.hangzhou.gov.cn/AfficheShow/Home?AfficheID=75344440-32d5-4db0-be93-f452262e5579&amp;IsInner=0&amp;IsHistory=0&amp;ModuleID=28" TargetMode="External"/><Relationship Id="rId102" Type="http://schemas.openxmlformats.org/officeDocument/2006/relationships/hyperlink" Target="https://ggzy.hzctc.hangzhou.gov.cn/AfficheShow/Home?AfficheID=2275af19-8a48-4d8c-a531-b47c680b81c6&amp;IsInner=0&amp;IsHistory=&amp;ModuleID=22" TargetMode="External"/><Relationship Id="rId1019" Type="http://schemas.openxmlformats.org/officeDocument/2006/relationships/hyperlink" Target="https://ggzy.hzctc.hangzhou.gov.cn/AfficheShow/Home?AfficheID=34cee09a-7794-4c1f-803a-f39768a2c0e1&amp;IsInner=0&amp;IsHistory=0&amp;ModuleID=28" TargetMode="External"/><Relationship Id="rId1018" Type="http://schemas.openxmlformats.org/officeDocument/2006/relationships/hyperlink" Target="https://ggzy.hzctc.hangzhou.gov.cn/AfficheShow/Home?AfficheID=7fe5ec66-2c20-4603-b65f-c86e692796e5&amp;IsInner=0&amp;IsHistory=0&amp;ModuleID=28" TargetMode="External"/><Relationship Id="rId1017" Type="http://schemas.openxmlformats.org/officeDocument/2006/relationships/hyperlink" Target="https://ggzy.hzctc.hangzhou.gov.cn/AfficheShow/Home?AfficheID=a2e6e80e-a9fb-4988-b767-95c54c343f3d&amp;IsInner=0&amp;IsHistory=0&amp;ModuleID=28" TargetMode="External"/><Relationship Id="rId1016" Type="http://schemas.openxmlformats.org/officeDocument/2006/relationships/hyperlink" Target="https://ggzy.hzctc.hangzhou.gov.cn/AfficheShow/Home?AfficheID=f3c35a7f-9df5-49bd-a2a2-42214aaad25a&amp;IsInner=0&amp;IsHistory=0&amp;ModuleID=28" TargetMode="External"/><Relationship Id="rId1015" Type="http://schemas.openxmlformats.org/officeDocument/2006/relationships/hyperlink" Target="https://ggzy.hzctc.hangzhou.gov.cn/AfficheShow/Home?AfficheID=6a418b6e-a7fc-4827-8b9b-ad4e0f99ced6&amp;IsInner=0&amp;IsHistory=0&amp;ModuleID=28" TargetMode="External"/><Relationship Id="rId1014" Type="http://schemas.openxmlformats.org/officeDocument/2006/relationships/hyperlink" Target="https://ggzy.hzctc.hangzhou.gov.cn/AfficheShow/Home?AfficheID=68fe67ab-f0c4-4a5a-a0e7-38e0d20c3a0e&amp;IsInner=0&amp;IsHistory=0&amp;ModuleID=28" TargetMode="External"/><Relationship Id="rId1013" Type="http://schemas.openxmlformats.org/officeDocument/2006/relationships/hyperlink" Target="https://ggzy.hzctc.hangzhou.gov.cn/AfficheShow/Home?AfficheID=6436B9C6-CF91-4684-AC52-7353283EB148&amp;IsInner=0&amp;IsHistory=0&amp;ModuleID=28" TargetMode="External"/><Relationship Id="rId1012" Type="http://schemas.openxmlformats.org/officeDocument/2006/relationships/hyperlink" Target="https://ggzy.hzctc.hangzhou.gov.cn/AfficheShow/Home?AfficheID=B144D894-4BE9-4EC7-971E-2883DD294989&amp;IsInner=0&amp;IsHistory=0&amp;ModuleID=28" TargetMode="External"/><Relationship Id="rId1011" Type="http://schemas.openxmlformats.org/officeDocument/2006/relationships/hyperlink" Target="https://ggzy.hzctc.hangzhou.gov.cn/AfficheShow/Home?AfficheID=14460818-a5ec-4aed-bd4b-8fabaafd4012&amp;IsInner=0&amp;IsHistory=0&amp;ModuleID=28" TargetMode="External"/><Relationship Id="rId1010" Type="http://schemas.openxmlformats.org/officeDocument/2006/relationships/hyperlink" Target="https://ggzy.hzctc.hangzhou.gov.cn/AfficheShow/Home?AfficheID=4b729f5d-0506-4500-af4d-b7f7f5de7319&amp;IsInner=0&amp;IsHistory=0&amp;ModuleID=28" TargetMode="External"/><Relationship Id="rId101" Type="http://schemas.openxmlformats.org/officeDocument/2006/relationships/hyperlink" Target="https://ggzy.hzctc.hangzhou.gov.cn/OpenBidRecord/Index?id=4CDF738E-2D49-423B-AF44-D988B3302FDC&amp;tenderID=3E532F34-2B34-4AB1-918E-996CA2F42BC7&amp;ModuleID=486" TargetMode="External"/><Relationship Id="rId1009" Type="http://schemas.openxmlformats.org/officeDocument/2006/relationships/hyperlink" Target="https://ggzy.hzctc.hangzhou.gov.cn/AfficheShow/Home?AfficheID=3a2df6b4-ef7d-4b22-969b-5c723842e2ed&amp;IsInner=0&amp;IsHistory=0&amp;ModuleID=28" TargetMode="External"/><Relationship Id="rId1008" Type="http://schemas.openxmlformats.org/officeDocument/2006/relationships/hyperlink" Target="https://ggzy.hzctc.hangzhou.gov.cn/AfficheShow/Home?AfficheID=64c51536-0dc3-4e4e-b75a-5edabc4caf3c&amp;IsInner=0&amp;IsHistory=0&amp;ModuleID=28" TargetMode="External"/><Relationship Id="rId1007" Type="http://schemas.openxmlformats.org/officeDocument/2006/relationships/hyperlink" Target="https://ggzy.hzctc.hangzhou.gov.cn/AfficheShow/Home?AfficheID=7bdff518-06f2-44a6-8c60-dfea3277355e&amp;IsInner=0&amp;IsHistory=0&amp;ModuleID=28" TargetMode="External"/><Relationship Id="rId1006" Type="http://schemas.openxmlformats.org/officeDocument/2006/relationships/hyperlink" Target="https://ggzy.hzctc.hangzhou.gov.cn/AfficheShow/Home?AfficheID=a00cf55c-1e54-47d2-8d8b-5516c82d96ab&amp;IsInner=0&amp;IsHistory=0&amp;ModuleID=28" TargetMode="External"/><Relationship Id="rId1005" Type="http://schemas.openxmlformats.org/officeDocument/2006/relationships/hyperlink" Target="https://ggzy.hzctc.hangzhou.gov.cn/AfficheShow/Home?AfficheID=78ccc0c2-eaed-43a7-8bdf-7cd763472550&amp;IsInner=0&amp;IsHistory=0&amp;ModuleID=28" TargetMode="External"/><Relationship Id="rId1004" Type="http://schemas.openxmlformats.org/officeDocument/2006/relationships/hyperlink" Target="https://ggzy.hzctc.hangzhou.gov.cn/AfficheShow/Home?AfficheID=fc3bd09b-7bd7-4d08-a3bf-159a9b5ec11c&amp;IsInner=0&amp;IsHistory=0&amp;ModuleID=28" TargetMode="External"/><Relationship Id="rId1003" Type="http://schemas.openxmlformats.org/officeDocument/2006/relationships/hyperlink" Target="https://ggzy.hzctc.hangzhou.gov.cn/AfficheShow/Home?AfficheID=292d1a20-8345-4769-8da2-76d2a49e29df&amp;IsInner=0&amp;IsHistory=0&amp;ModuleID=28" TargetMode="External"/><Relationship Id="rId1002" Type="http://schemas.openxmlformats.org/officeDocument/2006/relationships/hyperlink" Target="https://ggzy.hzctc.hangzhou.gov.cn/AfficheShow/Home?AfficheID=4a5f4c95-ef89-4032-bdf6-e181333ccf2e&amp;IsInner=0&amp;IsHistory=0&amp;ModuleID=28" TargetMode="External"/><Relationship Id="rId1001" Type="http://schemas.openxmlformats.org/officeDocument/2006/relationships/hyperlink" Target="https://ggzy.hzctc.hangzhou.gov.cn/AfficheShow/Home?AfficheID=4428891b-6854-4114-96c8-e3cc6e19c8a1&amp;IsInner=0&amp;IsHistory=0&amp;ModuleID=28" TargetMode="External"/><Relationship Id="rId1000" Type="http://schemas.openxmlformats.org/officeDocument/2006/relationships/hyperlink" Target="https://ggzy.hzctc.hangzhou.gov.cn/AfficheShow/Home?AfficheID=5b4331a3-6a1a-46d8-9d4e-efd8e0e8f3a9&amp;IsInner=0&amp;IsHistory=0&amp;ModuleID=28" TargetMode="External"/><Relationship Id="rId100" Type="http://schemas.openxmlformats.org/officeDocument/2006/relationships/hyperlink" Target="https://ggzy.hzctc.hangzhou.gov.cn/AfficheShow/Home?AfficheID=d454dd31-1c0d-435b-befb-6a0eef378d41&amp;IsInner=0&amp;IsHistory=&amp;ModuleID=22" TargetMode="External"/><Relationship Id="rId10" Type="http://schemas.openxmlformats.org/officeDocument/2006/relationships/hyperlink" Target="https://ggzy.hzctc.hangzhou.gov.cn/AfficheShow/Home?AfficheID=8cd9850c-3d27-42a7-95c3-1fb878efb362&amp;IsInner=0&amp;IsHistory=&amp;ModuleID=22" TargetMode="External"/><Relationship Id="rId1" Type="http://schemas.openxmlformats.org/officeDocument/2006/relationships/hyperlink" Target="https://ggzy.hzctc.hangzhou.gov.cn/OpenBidRecord/OpenParamInfo?openRecordListID=096949A2-A535-4F1C-81EB-CFBDA140FED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821"/>
  <sheetViews>
    <sheetView tabSelected="1" zoomScale="85" zoomScaleNormal="85" topLeftCell="D796" workbookViewId="0">
      <selection activeCell="Q820" sqref="Q813:Q820"/>
    </sheetView>
  </sheetViews>
  <sheetFormatPr defaultColWidth="9" defaultRowHeight="30" customHeight="1"/>
  <cols>
    <col min="1" max="2" width="9" style="6" hidden="1" customWidth="1"/>
    <col min="3" max="3" width="26" style="6" hidden="1" customWidth="1"/>
    <col min="4" max="4" width="46.7666666666667" style="5" customWidth="1"/>
    <col min="5" max="5" width="9.99166666666667" style="5" customWidth="1"/>
    <col min="6" max="6" width="13.75" style="7" customWidth="1"/>
    <col min="7" max="7" width="11.5" style="7" customWidth="1"/>
    <col min="8" max="8" width="12.625" style="5" customWidth="1"/>
    <col min="9" max="9" width="11.3166666666667" style="5" customWidth="1"/>
    <col min="10" max="10" width="21.4666666666667" style="8" customWidth="1"/>
    <col min="11" max="11" width="8.96666666666667" style="8" customWidth="1"/>
    <col min="12" max="12" width="12.35" style="8" customWidth="1"/>
    <col min="13" max="13" width="3.66666666666667" style="8" customWidth="1"/>
    <col min="14" max="14" width="12.625" style="8" customWidth="1"/>
    <col min="15" max="15" width="11.7416666666667" style="5" customWidth="1"/>
    <col min="16" max="16" width="12.6083333333333" style="5" customWidth="1"/>
    <col min="17" max="17" width="22.875" style="9" customWidth="1"/>
    <col min="18" max="18" width="8.04166666666667" style="7" customWidth="1"/>
    <col min="19" max="19" width="11.5" style="5" customWidth="1"/>
    <col min="20" max="21" width="9.45" style="3" customWidth="1"/>
    <col min="22" max="22" width="11.5" style="3" customWidth="1"/>
    <col min="23" max="23" width="6.51666666666667" style="3" customWidth="1"/>
    <col min="24" max="24" width="9.375" style="5" customWidth="1"/>
    <col min="25" max="25" width="24.0166666666667" style="5" customWidth="1"/>
    <col min="26" max="26" width="7.375" style="5" customWidth="1"/>
    <col min="27" max="27" width="7.5" style="5" customWidth="1"/>
    <col min="28" max="28" width="6.375" style="5" customWidth="1"/>
    <col min="29" max="29" width="9.24166666666667" style="5" customWidth="1"/>
    <col min="30" max="30" width="7.275" style="5" customWidth="1"/>
    <col min="31" max="31" width="6.84166666666667" style="5" customWidth="1"/>
    <col min="32" max="32" width="5.375" style="10" customWidth="1"/>
    <col min="33" max="33" width="4.375" style="5" customWidth="1"/>
    <col min="34" max="34" width="9.375" style="5" customWidth="1"/>
    <col min="35" max="35" width="10.375" style="5" customWidth="1"/>
    <col min="36" max="36" width="5.375" style="5" customWidth="1"/>
    <col min="37" max="42" width="8.8" style="5" customWidth="1"/>
    <col min="43" max="16384" width="9" style="5"/>
  </cols>
  <sheetData>
    <row r="1" s="3" customFormat="1" customHeight="1" spans="1:16384">
      <c r="A1" s="11" t="s">
        <v>0</v>
      </c>
      <c r="B1" s="11" t="s">
        <v>1</v>
      </c>
      <c r="C1" s="11" t="s">
        <v>2</v>
      </c>
      <c r="D1" s="12" t="s">
        <v>3</v>
      </c>
      <c r="E1" s="12" t="s">
        <v>4</v>
      </c>
      <c r="F1" s="12" t="s">
        <v>5</v>
      </c>
      <c r="G1" s="12" t="s">
        <v>6</v>
      </c>
      <c r="H1" s="12" t="s">
        <v>7</v>
      </c>
      <c r="I1" s="12" t="s">
        <v>8</v>
      </c>
      <c r="J1" s="12" t="s">
        <v>9</v>
      </c>
      <c r="K1" s="12" t="s">
        <v>10</v>
      </c>
      <c r="L1" s="12" t="s">
        <v>11</v>
      </c>
      <c r="M1" s="12" t="s">
        <v>12</v>
      </c>
      <c r="N1" s="12" t="s">
        <v>13</v>
      </c>
      <c r="O1" s="12" t="s">
        <v>14</v>
      </c>
      <c r="P1" s="12" t="s">
        <v>15</v>
      </c>
      <c r="Q1" s="9" t="s">
        <v>16</v>
      </c>
      <c r="R1" s="12" t="s">
        <v>17</v>
      </c>
      <c r="S1" s="19" t="s">
        <v>18</v>
      </c>
      <c r="T1" s="12" t="s">
        <v>19</v>
      </c>
      <c r="U1" s="12" t="s">
        <v>20</v>
      </c>
      <c r="V1" s="12" t="s">
        <v>21</v>
      </c>
      <c r="W1" s="12" t="s">
        <v>22</v>
      </c>
      <c r="X1" s="12" t="s">
        <v>23</v>
      </c>
      <c r="Y1" s="12" t="s">
        <v>24</v>
      </c>
      <c r="Z1" s="12" t="s">
        <v>25</v>
      </c>
      <c r="AA1" s="12" t="s">
        <v>26</v>
      </c>
      <c r="AB1" s="12" t="s">
        <v>27</v>
      </c>
      <c r="AC1" s="12" t="s">
        <v>28</v>
      </c>
      <c r="AD1" s="12" t="s">
        <v>29</v>
      </c>
      <c r="AE1" s="12" t="s">
        <v>30</v>
      </c>
      <c r="AF1" s="23" t="s">
        <v>31</v>
      </c>
      <c r="AG1" s="12" t="s">
        <v>32</v>
      </c>
      <c r="AH1" s="12" t="s">
        <v>33</v>
      </c>
      <c r="AI1" s="12" t="s">
        <v>34</v>
      </c>
      <c r="AJ1" s="12" t="s">
        <v>35</v>
      </c>
      <c r="AK1" s="12" t="s">
        <v>36</v>
      </c>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c r="XET1" s="12"/>
      <c r="XEU1" s="12"/>
      <c r="XEV1" s="12"/>
      <c r="XEW1" s="12"/>
      <c r="XEX1" s="12"/>
      <c r="XEY1" s="12"/>
      <c r="XEZ1" s="12"/>
      <c r="XFA1" s="12"/>
      <c r="XFB1" s="12"/>
      <c r="XFC1" s="12"/>
      <c r="XFD1" s="12"/>
    </row>
    <row r="2" s="4" customFormat="1" customHeight="1" spans="1:37">
      <c r="A2" s="6" t="s">
        <v>37</v>
      </c>
      <c r="B2" s="6" t="s">
        <v>38</v>
      </c>
      <c r="C2" s="6" t="s">
        <v>39</v>
      </c>
      <c r="D2" s="5" t="s">
        <v>40</v>
      </c>
      <c r="E2" s="5">
        <v>1</v>
      </c>
      <c r="F2" s="7" t="s">
        <v>41</v>
      </c>
      <c r="G2" s="7" t="s">
        <v>42</v>
      </c>
      <c r="H2" s="5">
        <v>1720.5439</v>
      </c>
      <c r="I2" s="14" t="s">
        <v>43</v>
      </c>
      <c r="J2" s="8" t="s">
        <v>44</v>
      </c>
      <c r="K2" s="8"/>
      <c r="L2" s="8" t="s">
        <v>45</v>
      </c>
      <c r="M2" s="8"/>
      <c r="N2" s="8" t="s">
        <v>46</v>
      </c>
      <c r="O2" s="5">
        <v>590</v>
      </c>
      <c r="P2" s="14" t="s">
        <v>47</v>
      </c>
      <c r="Q2" s="9">
        <v>45090.3645833333</v>
      </c>
      <c r="R2" s="7" t="s">
        <v>48</v>
      </c>
      <c r="S2" s="15" t="s">
        <v>49</v>
      </c>
      <c r="T2" s="3" t="s">
        <v>50</v>
      </c>
      <c r="U2" s="3"/>
      <c r="V2" s="3">
        <v>14040461</v>
      </c>
      <c r="W2" s="3">
        <v>18.395217930795</v>
      </c>
      <c r="X2" s="5" t="str">
        <f>_xlfn.DISPIMG("ID_0146DE5FA82C4BFD8BDE299F9C7417EF",1)</f>
        <v>=DISPIMG("ID_0146DE5FA82C4BFD8BDE299F9C7417EF",1)</v>
      </c>
      <c r="Y2" s="24" t="s">
        <v>51</v>
      </c>
      <c r="Z2" s="24" t="s">
        <v>52</v>
      </c>
      <c r="AA2" s="5">
        <v>0.45</v>
      </c>
      <c r="AB2" s="5">
        <v>0.8</v>
      </c>
      <c r="AC2" s="5"/>
      <c r="AD2" s="5"/>
      <c r="AE2" s="5"/>
      <c r="AF2" s="5"/>
      <c r="AG2" s="5"/>
      <c r="AH2" s="5"/>
      <c r="AI2" s="5"/>
      <c r="AJ2" s="5"/>
      <c r="AK2" s="5"/>
    </row>
    <row r="3" s="4" customFormat="1" customHeight="1" spans="1:37">
      <c r="A3" s="6" t="s">
        <v>53</v>
      </c>
      <c r="B3" s="6" t="s">
        <v>54</v>
      </c>
      <c r="C3" s="6" t="s">
        <v>55</v>
      </c>
      <c r="D3" s="5" t="s">
        <v>56</v>
      </c>
      <c r="E3" s="5">
        <v>1</v>
      </c>
      <c r="F3" s="7" t="s">
        <v>41</v>
      </c>
      <c r="G3" s="7" t="s">
        <v>42</v>
      </c>
      <c r="H3" s="5">
        <v>590.1238</v>
      </c>
      <c r="I3" s="14" t="s">
        <v>57</v>
      </c>
      <c r="J3" s="8" t="s">
        <v>44</v>
      </c>
      <c r="K3" s="8"/>
      <c r="L3" s="8" t="s">
        <v>45</v>
      </c>
      <c r="M3" s="8"/>
      <c r="N3" s="8" t="s">
        <v>46</v>
      </c>
      <c r="O3" s="5">
        <v>1710</v>
      </c>
      <c r="P3" s="14" t="s">
        <v>58</v>
      </c>
      <c r="Q3" s="9">
        <v>45091.3958333333</v>
      </c>
      <c r="R3" s="7" t="s">
        <v>59</v>
      </c>
      <c r="S3" s="15" t="s">
        <v>60</v>
      </c>
      <c r="T3" s="3" t="s">
        <v>50</v>
      </c>
      <c r="U3" s="3"/>
      <c r="V3" s="3">
        <v>5002948</v>
      </c>
      <c r="W3" s="3">
        <v>15.2220601846596</v>
      </c>
      <c r="X3" s="5" t="str">
        <f>_xlfn.DISPIMG("ID_0146DE5FA82C4BFD8BDE299F9C7417EF",1)</f>
        <v>=DISPIMG("ID_0146DE5FA82C4BFD8BDE299F9C7417EF",1)</v>
      </c>
      <c r="Y3" s="24" t="s">
        <v>51</v>
      </c>
      <c r="Z3" s="24" t="s">
        <v>52</v>
      </c>
      <c r="AA3" s="5">
        <v>0.6</v>
      </c>
      <c r="AB3" s="5">
        <v>0.86</v>
      </c>
      <c r="AC3" s="5"/>
      <c r="AD3" s="5"/>
      <c r="AE3" s="5"/>
      <c r="AF3" s="5"/>
      <c r="AG3" s="5"/>
      <c r="AH3" s="5"/>
      <c r="AI3" s="5"/>
      <c r="AJ3" s="5"/>
      <c r="AK3" s="5"/>
    </row>
    <row r="4" s="4" customFormat="1" customHeight="1" spans="1:23">
      <c r="A4" s="6" t="s">
        <v>61</v>
      </c>
      <c r="B4" s="6" t="s">
        <v>62</v>
      </c>
      <c r="C4" s="6" t="s">
        <v>63</v>
      </c>
      <c r="D4" s="4" t="s">
        <v>64</v>
      </c>
      <c r="E4" s="4">
        <v>0</v>
      </c>
      <c r="F4" s="6" t="s">
        <v>65</v>
      </c>
      <c r="G4" s="6" t="s">
        <v>66</v>
      </c>
      <c r="H4" s="4">
        <v>90</v>
      </c>
      <c r="I4" s="1" t="s">
        <v>67</v>
      </c>
      <c r="J4" s="6" t="s">
        <v>46</v>
      </c>
      <c r="K4" s="6"/>
      <c r="L4" s="6" t="s">
        <v>46</v>
      </c>
      <c r="M4" s="6"/>
      <c r="N4" s="6" t="s">
        <v>46</v>
      </c>
      <c r="O4" s="4">
        <v>10</v>
      </c>
      <c r="P4" s="1" t="s">
        <v>68</v>
      </c>
      <c r="Q4" s="9" t="s">
        <v>69</v>
      </c>
      <c r="R4" s="6" t="s">
        <v>46</v>
      </c>
      <c r="S4" s="4" t="e">
        <v>#N/A</v>
      </c>
      <c r="T4" s="20" t="s">
        <v>50</v>
      </c>
      <c r="U4" s="20"/>
      <c r="V4" s="20"/>
      <c r="W4" s="20"/>
    </row>
    <row r="5" s="4" customFormat="1" hidden="1" customHeight="1" spans="1:37">
      <c r="A5" s="6" t="s">
        <v>70</v>
      </c>
      <c r="B5" s="6" t="s">
        <v>71</v>
      </c>
      <c r="C5" s="6" t="s">
        <v>72</v>
      </c>
      <c r="D5" s="4" t="s">
        <v>73</v>
      </c>
      <c r="E5" s="4">
        <v>0</v>
      </c>
      <c r="F5" s="6" t="s">
        <v>65</v>
      </c>
      <c r="G5" s="6" t="s">
        <v>66</v>
      </c>
      <c r="H5" s="4">
        <v>149.8624</v>
      </c>
      <c r="I5" s="1" t="s">
        <v>74</v>
      </c>
      <c r="J5" s="6" t="s">
        <v>46</v>
      </c>
      <c r="K5" s="6"/>
      <c r="L5" s="6" t="s">
        <v>46</v>
      </c>
      <c r="M5" s="6"/>
      <c r="N5" s="6" t="s">
        <v>46</v>
      </c>
      <c r="O5" s="4">
        <v>8</v>
      </c>
      <c r="P5" s="1" t="s">
        <v>75</v>
      </c>
      <c r="Q5" s="9" t="s">
        <v>69</v>
      </c>
      <c r="R5" s="6" t="s">
        <v>46</v>
      </c>
      <c r="S5" s="4" t="e">
        <v>#N/A</v>
      </c>
      <c r="T5" s="20" t="s">
        <v>50</v>
      </c>
      <c r="U5" s="20"/>
      <c r="V5" s="20"/>
      <c r="W5" s="20"/>
      <c r="AK5" s="6">
        <v>1</v>
      </c>
    </row>
    <row r="6" s="4" customFormat="1" customHeight="1" spans="1:23">
      <c r="A6" s="6" t="s">
        <v>76</v>
      </c>
      <c r="B6" s="6" t="s">
        <v>77</v>
      </c>
      <c r="C6" s="6" t="s">
        <v>78</v>
      </c>
      <c r="D6" s="4" t="s">
        <v>79</v>
      </c>
      <c r="E6" s="4">
        <v>0</v>
      </c>
      <c r="F6" s="6" t="s">
        <v>65</v>
      </c>
      <c r="G6" s="6" t="s">
        <v>66</v>
      </c>
      <c r="H6" s="4">
        <v>55</v>
      </c>
      <c r="I6" s="1" t="s">
        <v>80</v>
      </c>
      <c r="J6" s="6" t="s">
        <v>46</v>
      </c>
      <c r="K6" s="6"/>
      <c r="L6" s="6" t="s">
        <v>46</v>
      </c>
      <c r="M6" s="6"/>
      <c r="N6" s="6" t="s">
        <v>46</v>
      </c>
      <c r="O6" s="4">
        <v>9</v>
      </c>
      <c r="P6" s="1" t="s">
        <v>81</v>
      </c>
      <c r="Q6" s="9" t="s">
        <v>69</v>
      </c>
      <c r="R6" s="6" t="s">
        <v>46</v>
      </c>
      <c r="S6" s="4" t="e">
        <v>#N/A</v>
      </c>
      <c r="T6" s="20" t="s">
        <v>50</v>
      </c>
      <c r="U6" s="20"/>
      <c r="V6" s="20"/>
      <c r="W6" s="20"/>
    </row>
    <row r="7" s="4" customFormat="1" hidden="1" customHeight="1" spans="1:37">
      <c r="A7" s="6" t="s">
        <v>82</v>
      </c>
      <c r="B7" s="6" t="s">
        <v>83</v>
      </c>
      <c r="C7" s="6" t="s">
        <v>84</v>
      </c>
      <c r="D7" s="5" t="s">
        <v>85</v>
      </c>
      <c r="E7" s="5">
        <v>2</v>
      </c>
      <c r="F7" s="7" t="s">
        <v>65</v>
      </c>
      <c r="G7" s="7" t="s">
        <v>66</v>
      </c>
      <c r="H7" s="5">
        <v>0</v>
      </c>
      <c r="I7" s="15" t="s">
        <v>86</v>
      </c>
      <c r="J7" s="8" t="s">
        <v>46</v>
      </c>
      <c r="K7" s="8"/>
      <c r="L7" s="8" t="s">
        <v>46</v>
      </c>
      <c r="M7" s="8"/>
      <c r="N7" s="8" t="s">
        <v>46</v>
      </c>
      <c r="O7" s="5">
        <v>9</v>
      </c>
      <c r="P7" s="14" t="s">
        <v>87</v>
      </c>
      <c r="Q7" s="9" t="s">
        <v>88</v>
      </c>
      <c r="R7" s="8" t="s">
        <v>46</v>
      </c>
      <c r="S7" s="5" t="e">
        <v>#N/A</v>
      </c>
      <c r="T7" s="3" t="s">
        <v>89</v>
      </c>
      <c r="U7" s="3"/>
      <c r="V7" s="3"/>
      <c r="W7" s="3"/>
      <c r="X7" s="5"/>
      <c r="Y7" s="5"/>
      <c r="Z7" s="5"/>
      <c r="AA7" s="5"/>
      <c r="AB7" s="5"/>
      <c r="AC7" s="5"/>
      <c r="AD7" s="5"/>
      <c r="AE7" s="5"/>
      <c r="AF7" s="5">
        <v>0.4</v>
      </c>
      <c r="AG7" s="5">
        <v>3</v>
      </c>
      <c r="AH7" s="5">
        <v>0.95</v>
      </c>
      <c r="AI7" s="5"/>
      <c r="AJ7" s="5"/>
      <c r="AK7" s="6">
        <v>1</v>
      </c>
    </row>
    <row r="8" s="4" customFormat="1" customHeight="1" spans="1:23">
      <c r="A8" s="6" t="s">
        <v>90</v>
      </c>
      <c r="B8" s="6" t="s">
        <v>91</v>
      </c>
      <c r="C8" s="6" t="s">
        <v>92</v>
      </c>
      <c r="D8" s="4" t="s">
        <v>93</v>
      </c>
      <c r="E8" s="4">
        <v>0</v>
      </c>
      <c r="F8" s="6" t="s">
        <v>65</v>
      </c>
      <c r="G8" s="6" t="s">
        <v>66</v>
      </c>
      <c r="H8" s="4">
        <v>147.1512</v>
      </c>
      <c r="I8" s="1" t="s">
        <v>94</v>
      </c>
      <c r="J8" s="6" t="s">
        <v>46</v>
      </c>
      <c r="K8" s="6"/>
      <c r="L8" s="6" t="s">
        <v>46</v>
      </c>
      <c r="M8" s="6"/>
      <c r="N8" s="6" t="s">
        <v>46</v>
      </c>
      <c r="O8" s="4">
        <v>13</v>
      </c>
      <c r="P8" s="1" t="s">
        <v>95</v>
      </c>
      <c r="Q8" s="9" t="s">
        <v>96</v>
      </c>
      <c r="R8" s="6" t="s">
        <v>46</v>
      </c>
      <c r="S8" s="4" t="e">
        <v>#N/A</v>
      </c>
      <c r="T8" s="20" t="s">
        <v>50</v>
      </c>
      <c r="U8" s="20"/>
      <c r="V8" s="20"/>
      <c r="W8" s="20"/>
    </row>
    <row r="9" s="5" customFormat="1" hidden="1" customHeight="1" spans="1:37">
      <c r="A9" s="6" t="s">
        <v>97</v>
      </c>
      <c r="B9" s="6" t="s">
        <v>98</v>
      </c>
      <c r="C9" s="6" t="s">
        <v>99</v>
      </c>
      <c r="D9" s="6" t="s">
        <v>100</v>
      </c>
      <c r="E9" s="6">
        <v>0</v>
      </c>
      <c r="F9" s="6" t="s">
        <v>101</v>
      </c>
      <c r="G9" s="6" t="e">
        <v>#N/A</v>
      </c>
      <c r="H9" s="6" t="e">
        <v>#N/A</v>
      </c>
      <c r="I9" s="6" t="e">
        <v>#N/A</v>
      </c>
      <c r="J9" s="6" t="e">
        <v>#N/A</v>
      </c>
      <c r="K9" s="6"/>
      <c r="L9" s="6" t="e">
        <v>#N/A</v>
      </c>
      <c r="M9" s="6"/>
      <c r="N9" s="6" t="e">
        <v>#N/A</v>
      </c>
      <c r="O9" s="6">
        <v>4</v>
      </c>
      <c r="P9" s="16" t="s">
        <v>102</v>
      </c>
      <c r="Q9" s="9" t="s">
        <v>96</v>
      </c>
      <c r="R9" s="6" t="s">
        <v>46</v>
      </c>
      <c r="S9" s="4" t="e">
        <v>#N/A</v>
      </c>
      <c r="T9" s="6" t="e">
        <v>#N/A</v>
      </c>
      <c r="U9" s="6"/>
      <c r="V9" s="6"/>
      <c r="W9" s="6"/>
      <c r="X9" s="6"/>
      <c r="Y9" s="6"/>
      <c r="Z9" s="6"/>
      <c r="AA9" s="6"/>
      <c r="AB9" s="6"/>
      <c r="AC9" s="6"/>
      <c r="AD9" s="6"/>
      <c r="AE9" s="6"/>
      <c r="AF9" s="25"/>
      <c r="AG9" s="6"/>
      <c r="AH9" s="6"/>
      <c r="AI9" s="6"/>
      <c r="AJ9" s="6"/>
      <c r="AK9" s="6">
        <v>1</v>
      </c>
    </row>
    <row r="10" s="5" customFormat="1" hidden="1" customHeight="1" spans="1:37">
      <c r="A10" s="6" t="s">
        <v>103</v>
      </c>
      <c r="B10" s="6" t="s">
        <v>104</v>
      </c>
      <c r="C10" s="6" t="s">
        <v>105</v>
      </c>
      <c r="D10" s="6" t="s">
        <v>106</v>
      </c>
      <c r="E10" s="6">
        <v>1</v>
      </c>
      <c r="F10" s="6" t="s">
        <v>41</v>
      </c>
      <c r="G10" s="6" t="e">
        <v>#N/A</v>
      </c>
      <c r="H10" s="6" t="e">
        <v>#N/A</v>
      </c>
      <c r="I10" s="6" t="e">
        <v>#N/A</v>
      </c>
      <c r="J10" s="6" t="e">
        <v>#N/A</v>
      </c>
      <c r="K10" s="6"/>
      <c r="L10" s="6" t="e">
        <v>#N/A</v>
      </c>
      <c r="M10" s="6"/>
      <c r="N10" s="6" t="e">
        <v>#N/A</v>
      </c>
      <c r="O10" s="6">
        <v>1340</v>
      </c>
      <c r="P10" s="16" t="s">
        <v>107</v>
      </c>
      <c r="Q10" s="9" t="s">
        <v>108</v>
      </c>
      <c r="R10" s="6" t="s">
        <v>109</v>
      </c>
      <c r="S10" s="4" t="e">
        <v>#N/A</v>
      </c>
      <c r="T10" s="6" t="e">
        <v>#N/A</v>
      </c>
      <c r="U10" s="6"/>
      <c r="V10" s="6"/>
      <c r="W10" s="6"/>
      <c r="X10" s="6"/>
      <c r="Y10" s="6"/>
      <c r="Z10" s="6"/>
      <c r="AA10" s="6"/>
      <c r="AB10" s="6"/>
      <c r="AC10" s="6"/>
      <c r="AD10" s="6"/>
      <c r="AE10" s="6"/>
      <c r="AF10" s="25"/>
      <c r="AG10" s="6"/>
      <c r="AH10" s="6"/>
      <c r="AI10" s="6"/>
      <c r="AJ10" s="6"/>
      <c r="AK10" s="6">
        <v>1</v>
      </c>
    </row>
    <row r="11" s="5" customFormat="1" customHeight="1" spans="1:32">
      <c r="A11" s="6" t="s">
        <v>110</v>
      </c>
      <c r="B11" s="6" t="s">
        <v>111</v>
      </c>
      <c r="C11" s="6" t="s">
        <v>112</v>
      </c>
      <c r="D11" s="5" t="s">
        <v>113</v>
      </c>
      <c r="E11" s="5">
        <v>1</v>
      </c>
      <c r="F11" s="7" t="s">
        <v>41</v>
      </c>
      <c r="G11" s="7" t="s">
        <v>42</v>
      </c>
      <c r="H11" s="5">
        <v>576.3006</v>
      </c>
      <c r="I11" s="15" t="s">
        <v>114</v>
      </c>
      <c r="J11" s="8" t="s">
        <v>44</v>
      </c>
      <c r="K11" s="8"/>
      <c r="L11" s="8" t="s">
        <v>45</v>
      </c>
      <c r="M11" s="8"/>
      <c r="N11" s="8" t="s">
        <v>46</v>
      </c>
      <c r="O11" s="5">
        <v>970</v>
      </c>
      <c r="P11" s="14" t="s">
        <v>115</v>
      </c>
      <c r="Q11" s="9" t="s">
        <v>116</v>
      </c>
      <c r="R11" s="7" t="s">
        <v>117</v>
      </c>
      <c r="S11" s="5" t="e">
        <v>#N/A</v>
      </c>
      <c r="T11" s="3" t="s">
        <v>50</v>
      </c>
      <c r="U11" s="3"/>
      <c r="V11" s="3"/>
      <c r="W11" s="3"/>
      <c r="X11" s="5" t="str">
        <f>_xlfn.DISPIMG("ID_0146DE5FA82C4BFD8BDE299F9C7417EF",1)</f>
        <v>=DISPIMG("ID_0146DE5FA82C4BFD8BDE299F9C7417EF",1)</v>
      </c>
      <c r="Y11" s="24" t="s">
        <v>51</v>
      </c>
      <c r="Z11" s="24" t="s">
        <v>52</v>
      </c>
      <c r="AA11" s="5">
        <v>0.55</v>
      </c>
      <c r="AB11" s="5">
        <v>0.83</v>
      </c>
      <c r="AF11" s="10"/>
    </row>
    <row r="12" s="5" customFormat="1" hidden="1" customHeight="1" spans="1:37">
      <c r="A12" s="6" t="s">
        <v>118</v>
      </c>
      <c r="B12" s="6" t="s">
        <v>119</v>
      </c>
      <c r="C12" s="6" t="s">
        <v>120</v>
      </c>
      <c r="D12" s="6" t="s">
        <v>121</v>
      </c>
      <c r="E12" s="6">
        <v>1</v>
      </c>
      <c r="F12" s="6" t="s">
        <v>41</v>
      </c>
      <c r="G12" s="6" t="e">
        <v>#N/A</v>
      </c>
      <c r="H12" s="6" t="e">
        <v>#N/A</v>
      </c>
      <c r="I12" s="6" t="e">
        <v>#N/A</v>
      </c>
      <c r="J12" s="6" t="e">
        <v>#N/A</v>
      </c>
      <c r="K12" s="6"/>
      <c r="L12" s="6" t="e">
        <v>#N/A</v>
      </c>
      <c r="M12" s="6"/>
      <c r="N12" s="6" t="e">
        <v>#N/A</v>
      </c>
      <c r="O12" s="6">
        <v>894</v>
      </c>
      <c r="P12" s="16" t="s">
        <v>122</v>
      </c>
      <c r="Q12" s="9" t="s">
        <v>116</v>
      </c>
      <c r="R12" s="21" t="s">
        <v>123</v>
      </c>
      <c r="S12" s="4" t="e">
        <v>#N/A</v>
      </c>
      <c r="T12" s="6" t="e">
        <v>#N/A</v>
      </c>
      <c r="U12" s="6"/>
      <c r="V12" s="6"/>
      <c r="W12" s="6"/>
      <c r="X12" s="6"/>
      <c r="Y12" s="6"/>
      <c r="Z12" s="6"/>
      <c r="AA12" s="6"/>
      <c r="AB12" s="6"/>
      <c r="AC12" s="6"/>
      <c r="AD12" s="6"/>
      <c r="AE12" s="6"/>
      <c r="AF12" s="25"/>
      <c r="AG12" s="6"/>
      <c r="AH12" s="6"/>
      <c r="AI12" s="6"/>
      <c r="AJ12" s="6"/>
      <c r="AK12" s="6">
        <v>1</v>
      </c>
    </row>
    <row r="13" s="5" customFormat="1" hidden="1" customHeight="1" spans="1:37">
      <c r="A13" s="6" t="s">
        <v>124</v>
      </c>
      <c r="B13" s="6" t="s">
        <v>125</v>
      </c>
      <c r="C13" s="6" t="s">
        <v>126</v>
      </c>
      <c r="D13" s="6" t="s">
        <v>127</v>
      </c>
      <c r="E13" s="6">
        <v>1</v>
      </c>
      <c r="F13" s="6" t="s">
        <v>41</v>
      </c>
      <c r="G13" s="6" t="e">
        <v>#N/A</v>
      </c>
      <c r="H13" s="6" t="e">
        <v>#N/A</v>
      </c>
      <c r="I13" s="6" t="e">
        <v>#N/A</v>
      </c>
      <c r="J13" s="6" t="e">
        <v>#N/A</v>
      </c>
      <c r="K13" s="6"/>
      <c r="L13" s="6" t="e">
        <v>#N/A</v>
      </c>
      <c r="M13" s="6"/>
      <c r="N13" s="6" t="e">
        <v>#N/A</v>
      </c>
      <c r="O13" s="6">
        <v>252</v>
      </c>
      <c r="P13" s="16" t="s">
        <v>128</v>
      </c>
      <c r="Q13" s="9" t="s">
        <v>116</v>
      </c>
      <c r="R13" s="6" t="s">
        <v>129</v>
      </c>
      <c r="S13" s="4" t="e">
        <v>#N/A</v>
      </c>
      <c r="T13" s="6" t="e">
        <v>#N/A</v>
      </c>
      <c r="U13" s="6"/>
      <c r="V13" s="6"/>
      <c r="W13" s="6"/>
      <c r="X13" s="6"/>
      <c r="Y13" s="6"/>
      <c r="Z13" s="6"/>
      <c r="AA13" s="6"/>
      <c r="AB13" s="6"/>
      <c r="AC13" s="6"/>
      <c r="AD13" s="6"/>
      <c r="AE13" s="6"/>
      <c r="AF13" s="25"/>
      <c r="AG13" s="6"/>
      <c r="AH13" s="6"/>
      <c r="AI13" s="6"/>
      <c r="AJ13" s="6"/>
      <c r="AK13" s="6">
        <v>1</v>
      </c>
    </row>
    <row r="14" s="5" customFormat="1" hidden="1" customHeight="1" spans="1:37">
      <c r="A14" s="6" t="s">
        <v>130</v>
      </c>
      <c r="B14" s="6" t="s">
        <v>131</v>
      </c>
      <c r="C14" s="6" t="s">
        <v>132</v>
      </c>
      <c r="D14" s="6" t="s">
        <v>133</v>
      </c>
      <c r="E14" s="6">
        <v>1</v>
      </c>
      <c r="F14" s="6" t="s">
        <v>41</v>
      </c>
      <c r="G14" s="6" t="e">
        <v>#N/A</v>
      </c>
      <c r="H14" s="6" t="e">
        <v>#N/A</v>
      </c>
      <c r="I14" s="6" t="e">
        <v>#N/A</v>
      </c>
      <c r="J14" s="6" t="e">
        <v>#N/A</v>
      </c>
      <c r="K14" s="6"/>
      <c r="L14" s="6" t="e">
        <v>#N/A</v>
      </c>
      <c r="M14" s="6"/>
      <c r="N14" s="6" t="e">
        <v>#N/A</v>
      </c>
      <c r="O14" s="6">
        <v>483</v>
      </c>
      <c r="P14" s="16" t="s">
        <v>134</v>
      </c>
      <c r="Q14" s="9" t="s">
        <v>116</v>
      </c>
      <c r="R14" s="6" t="s">
        <v>135</v>
      </c>
      <c r="S14" s="1" t="s">
        <v>136</v>
      </c>
      <c r="T14" s="6" t="e">
        <v>#N/A</v>
      </c>
      <c r="U14" s="6"/>
      <c r="V14" s="6"/>
      <c r="W14" s="6"/>
      <c r="X14" s="6"/>
      <c r="Y14" s="6"/>
      <c r="Z14" s="6"/>
      <c r="AA14" s="6"/>
      <c r="AB14" s="6"/>
      <c r="AC14" s="6"/>
      <c r="AD14" s="6"/>
      <c r="AE14" s="6"/>
      <c r="AF14" s="25"/>
      <c r="AG14" s="6"/>
      <c r="AH14" s="6"/>
      <c r="AI14" s="6"/>
      <c r="AJ14" s="6"/>
      <c r="AK14" s="6">
        <v>1</v>
      </c>
    </row>
    <row r="15" s="5" customFormat="1" hidden="1" customHeight="1" spans="1:37">
      <c r="A15" s="6" t="s">
        <v>137</v>
      </c>
      <c r="B15" s="6" t="s">
        <v>138</v>
      </c>
      <c r="C15" s="6" t="s">
        <v>139</v>
      </c>
      <c r="D15" s="6" t="s">
        <v>140</v>
      </c>
      <c r="E15" s="6">
        <v>1</v>
      </c>
      <c r="F15" s="6" t="s">
        <v>141</v>
      </c>
      <c r="G15" s="6" t="e">
        <v>#N/A</v>
      </c>
      <c r="H15" s="6" t="e">
        <v>#N/A</v>
      </c>
      <c r="I15" s="6" t="e">
        <v>#N/A</v>
      </c>
      <c r="J15" s="6" t="e">
        <v>#N/A</v>
      </c>
      <c r="K15" s="6"/>
      <c r="L15" s="6" t="e">
        <v>#N/A</v>
      </c>
      <c r="M15" s="6"/>
      <c r="N15" s="6" t="e">
        <v>#N/A</v>
      </c>
      <c r="O15" s="6">
        <v>33</v>
      </c>
      <c r="P15" s="16" t="s">
        <v>142</v>
      </c>
      <c r="Q15" s="9" t="s">
        <v>116</v>
      </c>
      <c r="R15" s="6" t="s">
        <v>143</v>
      </c>
      <c r="S15" s="4" t="e">
        <v>#N/A</v>
      </c>
      <c r="T15" s="6" t="e">
        <v>#N/A</v>
      </c>
      <c r="U15" s="6"/>
      <c r="V15" s="6"/>
      <c r="W15" s="6"/>
      <c r="X15" s="6"/>
      <c r="Y15" s="6"/>
      <c r="Z15" s="6"/>
      <c r="AA15" s="6"/>
      <c r="AB15" s="6"/>
      <c r="AC15" s="6"/>
      <c r="AD15" s="6"/>
      <c r="AE15" s="6"/>
      <c r="AF15" s="25"/>
      <c r="AG15" s="6"/>
      <c r="AH15" s="6"/>
      <c r="AI15" s="6"/>
      <c r="AJ15" s="6"/>
      <c r="AK15" s="6">
        <v>1</v>
      </c>
    </row>
    <row r="16" s="5" customFormat="1" hidden="1" customHeight="1" spans="1:37">
      <c r="A16" s="6" t="s">
        <v>144</v>
      </c>
      <c r="B16" s="6" t="s">
        <v>145</v>
      </c>
      <c r="C16" s="6" t="s">
        <v>146</v>
      </c>
      <c r="D16" s="6" t="s">
        <v>147</v>
      </c>
      <c r="E16" s="6">
        <v>0</v>
      </c>
      <c r="F16" s="6" t="s">
        <v>148</v>
      </c>
      <c r="G16" s="6" t="e">
        <v>#N/A</v>
      </c>
      <c r="H16" s="6" t="e">
        <v>#N/A</v>
      </c>
      <c r="I16" s="6" t="e">
        <v>#N/A</v>
      </c>
      <c r="J16" s="6" t="e">
        <v>#N/A</v>
      </c>
      <c r="K16" s="6"/>
      <c r="L16" s="6" t="e">
        <v>#N/A</v>
      </c>
      <c r="M16" s="6"/>
      <c r="N16" s="6" t="e">
        <v>#N/A</v>
      </c>
      <c r="O16" s="6">
        <v>225</v>
      </c>
      <c r="P16" s="16" t="s">
        <v>149</v>
      </c>
      <c r="Q16" s="9" t="s">
        <v>116</v>
      </c>
      <c r="R16" s="6" t="s">
        <v>46</v>
      </c>
      <c r="S16" s="1" t="s">
        <v>150</v>
      </c>
      <c r="T16" s="6" t="e">
        <v>#N/A</v>
      </c>
      <c r="U16" s="6"/>
      <c r="V16" s="6"/>
      <c r="W16" s="6"/>
      <c r="X16" s="6"/>
      <c r="Y16" s="6"/>
      <c r="Z16" s="6"/>
      <c r="AA16" s="6"/>
      <c r="AB16" s="6"/>
      <c r="AC16" s="6"/>
      <c r="AD16" s="6"/>
      <c r="AE16" s="6"/>
      <c r="AF16" s="25"/>
      <c r="AG16" s="6"/>
      <c r="AH16" s="6"/>
      <c r="AI16" s="6"/>
      <c r="AJ16" s="6"/>
      <c r="AK16" s="6">
        <v>1</v>
      </c>
    </row>
    <row r="17" s="6" customFormat="1" hidden="1" customHeight="1" spans="1:37">
      <c r="A17" s="6" t="s">
        <v>151</v>
      </c>
      <c r="B17" s="6" t="s">
        <v>152</v>
      </c>
      <c r="C17" s="6" t="s">
        <v>153</v>
      </c>
      <c r="D17" s="6" t="s">
        <v>154</v>
      </c>
      <c r="E17" s="6">
        <v>0</v>
      </c>
      <c r="F17" s="6" t="s">
        <v>155</v>
      </c>
      <c r="G17" s="6" t="e">
        <v>#N/A</v>
      </c>
      <c r="H17" s="6" t="e">
        <v>#N/A</v>
      </c>
      <c r="I17" s="6" t="e">
        <v>#N/A</v>
      </c>
      <c r="J17" s="6" t="e">
        <v>#N/A</v>
      </c>
      <c r="L17" s="6" t="e">
        <v>#N/A</v>
      </c>
      <c r="N17" s="6" t="e">
        <v>#N/A</v>
      </c>
      <c r="O17" s="6">
        <v>17</v>
      </c>
      <c r="P17" s="16" t="s">
        <v>156</v>
      </c>
      <c r="Q17" s="9" t="s">
        <v>157</v>
      </c>
      <c r="R17" s="6" t="s">
        <v>46</v>
      </c>
      <c r="S17" s="4" t="e">
        <v>#N/A</v>
      </c>
      <c r="T17" s="6" t="e">
        <v>#N/A</v>
      </c>
      <c r="AF17" s="26"/>
      <c r="AK17" s="6">
        <v>1</v>
      </c>
    </row>
    <row r="18" s="4" customFormat="1" hidden="1" customHeight="1" spans="1:37">
      <c r="A18" s="6" t="s">
        <v>158</v>
      </c>
      <c r="B18" s="6" t="s">
        <v>159</v>
      </c>
      <c r="C18" s="6" t="s">
        <v>160</v>
      </c>
      <c r="D18" s="6" t="s">
        <v>161</v>
      </c>
      <c r="E18" s="6">
        <v>1</v>
      </c>
      <c r="F18" s="6" t="s">
        <v>41</v>
      </c>
      <c r="G18" s="6" t="e">
        <v>#N/A</v>
      </c>
      <c r="H18" s="6" t="e">
        <v>#N/A</v>
      </c>
      <c r="I18" s="6" t="e">
        <v>#N/A</v>
      </c>
      <c r="J18" s="6" t="e">
        <v>#N/A</v>
      </c>
      <c r="K18" s="6"/>
      <c r="L18" s="6" t="e">
        <v>#N/A</v>
      </c>
      <c r="M18" s="6"/>
      <c r="N18" s="6" t="e">
        <v>#N/A</v>
      </c>
      <c r="O18" s="6">
        <v>120</v>
      </c>
      <c r="P18" s="16" t="s">
        <v>162</v>
      </c>
      <c r="Q18" s="9" t="s">
        <v>157</v>
      </c>
      <c r="R18" s="6" t="s">
        <v>163</v>
      </c>
      <c r="S18" s="4" t="e">
        <v>#N/A</v>
      </c>
      <c r="T18" s="6" t="e">
        <v>#N/A</v>
      </c>
      <c r="U18" s="6"/>
      <c r="V18" s="6"/>
      <c r="W18" s="6"/>
      <c r="X18" s="6"/>
      <c r="Y18" s="6"/>
      <c r="Z18" s="6"/>
      <c r="AA18" s="6"/>
      <c r="AB18" s="6"/>
      <c r="AC18" s="6"/>
      <c r="AD18" s="6"/>
      <c r="AE18" s="6"/>
      <c r="AF18" s="26"/>
      <c r="AG18" s="6"/>
      <c r="AH18" s="6"/>
      <c r="AI18" s="6"/>
      <c r="AJ18" s="6"/>
      <c r="AK18" s="6">
        <v>1</v>
      </c>
    </row>
    <row r="19" s="4" customFormat="1" hidden="1" customHeight="1" spans="1:37">
      <c r="A19" s="6" t="s">
        <v>164</v>
      </c>
      <c r="B19" s="6" t="s">
        <v>165</v>
      </c>
      <c r="C19" s="6" t="s">
        <v>166</v>
      </c>
      <c r="D19" s="6" t="s">
        <v>167</v>
      </c>
      <c r="E19" s="6">
        <v>1</v>
      </c>
      <c r="F19" s="6" t="s">
        <v>41</v>
      </c>
      <c r="G19" s="6" t="e">
        <v>#N/A</v>
      </c>
      <c r="H19" s="6" t="e">
        <v>#N/A</v>
      </c>
      <c r="I19" s="6" t="e">
        <v>#N/A</v>
      </c>
      <c r="J19" s="6" t="e">
        <v>#N/A</v>
      </c>
      <c r="K19" s="6"/>
      <c r="L19" s="6" t="e">
        <v>#N/A</v>
      </c>
      <c r="M19" s="6"/>
      <c r="N19" s="6" t="e">
        <v>#N/A</v>
      </c>
      <c r="O19" s="6">
        <v>1345</v>
      </c>
      <c r="P19" s="16" t="s">
        <v>168</v>
      </c>
      <c r="Q19" s="9" t="s">
        <v>157</v>
      </c>
      <c r="R19" s="6" t="s">
        <v>169</v>
      </c>
      <c r="S19" s="4" t="e">
        <v>#N/A</v>
      </c>
      <c r="T19" s="6" t="e">
        <v>#N/A</v>
      </c>
      <c r="U19" s="6"/>
      <c r="V19" s="6"/>
      <c r="W19" s="6"/>
      <c r="X19" s="6"/>
      <c r="Y19" s="6"/>
      <c r="Z19" s="6"/>
      <c r="AA19" s="6"/>
      <c r="AB19" s="6"/>
      <c r="AC19" s="6"/>
      <c r="AD19" s="6"/>
      <c r="AE19" s="6"/>
      <c r="AF19" s="26"/>
      <c r="AG19" s="6"/>
      <c r="AH19" s="6"/>
      <c r="AI19" s="6"/>
      <c r="AJ19" s="6"/>
      <c r="AK19" s="6">
        <v>1</v>
      </c>
    </row>
    <row r="20" s="5" customFormat="1" hidden="1" customHeight="1" spans="1:37">
      <c r="A20" s="6" t="s">
        <v>170</v>
      </c>
      <c r="B20" s="6" t="s">
        <v>171</v>
      </c>
      <c r="C20" s="6" t="s">
        <v>172</v>
      </c>
      <c r="D20" s="6" t="s">
        <v>173</v>
      </c>
      <c r="E20" s="6">
        <v>1</v>
      </c>
      <c r="F20" s="6" t="s">
        <v>41</v>
      </c>
      <c r="G20" s="6" t="e">
        <v>#N/A</v>
      </c>
      <c r="H20" s="6" t="e">
        <v>#N/A</v>
      </c>
      <c r="I20" s="6" t="e">
        <v>#N/A</v>
      </c>
      <c r="J20" s="6" t="e">
        <v>#N/A</v>
      </c>
      <c r="K20" s="6"/>
      <c r="L20" s="6" t="e">
        <v>#N/A</v>
      </c>
      <c r="M20" s="6"/>
      <c r="N20" s="6" t="e">
        <v>#N/A</v>
      </c>
      <c r="O20" s="6">
        <v>41</v>
      </c>
      <c r="P20" s="16" t="s">
        <v>174</v>
      </c>
      <c r="Q20" s="9" t="s">
        <v>157</v>
      </c>
      <c r="R20" s="6" t="s">
        <v>175</v>
      </c>
      <c r="S20" s="4" t="e">
        <v>#N/A</v>
      </c>
      <c r="T20" s="6" t="e">
        <v>#N/A</v>
      </c>
      <c r="U20" s="6"/>
      <c r="V20" s="6"/>
      <c r="W20" s="6"/>
      <c r="X20" s="6"/>
      <c r="Y20" s="6"/>
      <c r="Z20" s="6"/>
      <c r="AA20" s="6"/>
      <c r="AB20" s="6"/>
      <c r="AC20" s="6"/>
      <c r="AD20" s="6"/>
      <c r="AE20" s="6"/>
      <c r="AF20" s="25"/>
      <c r="AG20" s="6"/>
      <c r="AH20" s="6"/>
      <c r="AI20" s="6"/>
      <c r="AJ20" s="6"/>
      <c r="AK20" s="6">
        <v>1</v>
      </c>
    </row>
    <row r="21" s="5" customFormat="1" hidden="1" customHeight="1" spans="1:37">
      <c r="A21" s="6" t="s">
        <v>176</v>
      </c>
      <c r="B21" s="6" t="s">
        <v>177</v>
      </c>
      <c r="C21" s="6" t="s">
        <v>178</v>
      </c>
      <c r="D21" s="6" t="s">
        <v>179</v>
      </c>
      <c r="E21" s="6">
        <v>1</v>
      </c>
      <c r="F21" s="6" t="s">
        <v>41</v>
      </c>
      <c r="G21" s="6" t="e">
        <v>#N/A</v>
      </c>
      <c r="H21" s="6" t="e">
        <v>#N/A</v>
      </c>
      <c r="I21" s="6" t="e">
        <v>#N/A</v>
      </c>
      <c r="J21" s="6" t="e">
        <v>#N/A</v>
      </c>
      <c r="K21" s="6"/>
      <c r="L21" s="6" t="e">
        <v>#N/A</v>
      </c>
      <c r="M21" s="6"/>
      <c r="N21" s="6" t="e">
        <v>#N/A</v>
      </c>
      <c r="O21" s="6">
        <v>1191</v>
      </c>
      <c r="P21" s="16" t="s">
        <v>180</v>
      </c>
      <c r="Q21" s="9" t="s">
        <v>157</v>
      </c>
      <c r="R21" s="6" t="s">
        <v>181</v>
      </c>
      <c r="S21" s="4" t="e">
        <v>#N/A</v>
      </c>
      <c r="T21" s="6" t="e">
        <v>#N/A</v>
      </c>
      <c r="U21" s="6"/>
      <c r="V21" s="6"/>
      <c r="W21" s="6"/>
      <c r="X21" s="6"/>
      <c r="Y21" s="6"/>
      <c r="Z21" s="6"/>
      <c r="AA21" s="6"/>
      <c r="AB21" s="6"/>
      <c r="AC21" s="6"/>
      <c r="AD21" s="6"/>
      <c r="AE21" s="6"/>
      <c r="AF21" s="25"/>
      <c r="AG21" s="6"/>
      <c r="AH21" s="6"/>
      <c r="AI21" s="6"/>
      <c r="AJ21" s="6"/>
      <c r="AK21" s="6">
        <v>1</v>
      </c>
    </row>
    <row r="22" s="5" customFormat="1" customHeight="1" spans="1:37">
      <c r="A22" s="6" t="s">
        <v>182</v>
      </c>
      <c r="B22" s="6" t="s">
        <v>183</v>
      </c>
      <c r="C22" s="6" t="s">
        <v>184</v>
      </c>
      <c r="D22" s="4" t="s">
        <v>185</v>
      </c>
      <c r="E22" s="4">
        <v>0</v>
      </c>
      <c r="F22" s="6" t="s">
        <v>65</v>
      </c>
      <c r="G22" s="6" t="s">
        <v>66</v>
      </c>
      <c r="H22" s="4">
        <v>223.0506</v>
      </c>
      <c r="I22" s="1" t="s">
        <v>186</v>
      </c>
      <c r="J22" s="6" t="s">
        <v>46</v>
      </c>
      <c r="K22" s="6"/>
      <c r="L22" s="6" t="s">
        <v>46</v>
      </c>
      <c r="M22" s="6"/>
      <c r="N22" s="6" t="s">
        <v>46</v>
      </c>
      <c r="O22" s="4">
        <v>3</v>
      </c>
      <c r="P22" s="1" t="s">
        <v>187</v>
      </c>
      <c r="Q22" s="9" t="s">
        <v>188</v>
      </c>
      <c r="R22" s="6" t="s">
        <v>46</v>
      </c>
      <c r="S22" s="4" t="e">
        <v>#N/A</v>
      </c>
      <c r="T22" s="20" t="s">
        <v>89</v>
      </c>
      <c r="U22" s="20"/>
      <c r="V22" s="20"/>
      <c r="W22" s="20"/>
      <c r="X22" s="4"/>
      <c r="Y22" s="4"/>
      <c r="Z22" s="4"/>
      <c r="AA22" s="4"/>
      <c r="AB22" s="4"/>
      <c r="AC22" s="4"/>
      <c r="AD22" s="4"/>
      <c r="AE22" s="4"/>
      <c r="AF22" s="27"/>
      <c r="AG22" s="4"/>
      <c r="AH22" s="4"/>
      <c r="AI22" s="4"/>
      <c r="AJ22" s="4"/>
      <c r="AK22" s="4"/>
    </row>
    <row r="23" s="5" customFormat="1" hidden="1" customHeight="1" spans="1:37">
      <c r="A23" s="6" t="s">
        <v>189</v>
      </c>
      <c r="B23" s="6" t="s">
        <v>190</v>
      </c>
      <c r="C23" s="6" t="s">
        <v>191</v>
      </c>
      <c r="D23" s="6" t="s">
        <v>192</v>
      </c>
      <c r="E23" s="6">
        <v>0</v>
      </c>
      <c r="F23" s="6" t="s">
        <v>193</v>
      </c>
      <c r="G23" s="6" t="e">
        <v>#N/A</v>
      </c>
      <c r="H23" s="6" t="e">
        <v>#N/A</v>
      </c>
      <c r="I23" s="6" t="e">
        <v>#N/A</v>
      </c>
      <c r="J23" s="6" t="e">
        <v>#N/A</v>
      </c>
      <c r="K23" s="6"/>
      <c r="L23" s="6" t="e">
        <v>#N/A</v>
      </c>
      <c r="M23" s="6"/>
      <c r="N23" s="6" t="e">
        <v>#N/A</v>
      </c>
      <c r="O23" s="6">
        <v>12</v>
      </c>
      <c r="P23" s="16" t="s">
        <v>194</v>
      </c>
      <c r="Q23" s="9" t="s">
        <v>195</v>
      </c>
      <c r="R23" s="6" t="s">
        <v>46</v>
      </c>
      <c r="S23" s="4" t="e">
        <v>#N/A</v>
      </c>
      <c r="T23" s="6" t="e">
        <v>#N/A</v>
      </c>
      <c r="U23" s="6"/>
      <c r="V23" s="6"/>
      <c r="W23" s="6"/>
      <c r="X23" s="6"/>
      <c r="Y23" s="6"/>
      <c r="Z23" s="6"/>
      <c r="AA23" s="6"/>
      <c r="AB23" s="6"/>
      <c r="AC23" s="6"/>
      <c r="AD23" s="6"/>
      <c r="AE23" s="6"/>
      <c r="AF23" s="25"/>
      <c r="AG23" s="6"/>
      <c r="AH23" s="6"/>
      <c r="AI23" s="6"/>
      <c r="AJ23" s="6"/>
      <c r="AK23" s="6">
        <v>1</v>
      </c>
    </row>
    <row r="24" s="5" customFormat="1" customHeight="1" spans="1:37">
      <c r="A24" s="6" t="s">
        <v>196</v>
      </c>
      <c r="B24" s="6" t="s">
        <v>197</v>
      </c>
      <c r="C24" s="6" t="s">
        <v>198</v>
      </c>
      <c r="D24" s="4" t="s">
        <v>199</v>
      </c>
      <c r="E24" s="4">
        <v>0</v>
      </c>
      <c r="F24" s="6" t="s">
        <v>65</v>
      </c>
      <c r="G24" s="6" t="s">
        <v>66</v>
      </c>
      <c r="H24" s="4">
        <v>249.912</v>
      </c>
      <c r="I24" s="1" t="s">
        <v>200</v>
      </c>
      <c r="J24" s="6" t="s">
        <v>46</v>
      </c>
      <c r="K24" s="6"/>
      <c r="L24" s="6" t="s">
        <v>46</v>
      </c>
      <c r="M24" s="6"/>
      <c r="N24" s="6" t="s">
        <v>46</v>
      </c>
      <c r="O24" s="4">
        <v>3</v>
      </c>
      <c r="P24" s="1" t="s">
        <v>201</v>
      </c>
      <c r="Q24" s="9" t="s">
        <v>195</v>
      </c>
      <c r="R24" s="6" t="s">
        <v>46</v>
      </c>
      <c r="S24" s="4" t="e">
        <v>#N/A</v>
      </c>
      <c r="T24" s="20" t="s">
        <v>89</v>
      </c>
      <c r="U24" s="20"/>
      <c r="V24" s="20"/>
      <c r="W24" s="20"/>
      <c r="X24" s="4"/>
      <c r="Y24" s="4"/>
      <c r="Z24" s="4"/>
      <c r="AA24" s="4"/>
      <c r="AB24" s="4"/>
      <c r="AC24" s="4"/>
      <c r="AD24" s="4"/>
      <c r="AE24" s="4"/>
      <c r="AF24" s="27"/>
      <c r="AG24" s="4"/>
      <c r="AH24" s="4"/>
      <c r="AI24" s="4"/>
      <c r="AJ24" s="4"/>
      <c r="AK24" s="4"/>
    </row>
    <row r="25" s="4" customFormat="1" hidden="1" customHeight="1" spans="1:37">
      <c r="A25" s="6" t="s">
        <v>202</v>
      </c>
      <c r="B25" s="6" t="s">
        <v>203</v>
      </c>
      <c r="C25" s="6" t="s">
        <v>204</v>
      </c>
      <c r="D25" s="6" t="s">
        <v>205</v>
      </c>
      <c r="E25" s="6">
        <v>0</v>
      </c>
      <c r="F25" s="6" t="s">
        <v>65</v>
      </c>
      <c r="G25" s="6" t="e">
        <v>#N/A</v>
      </c>
      <c r="H25" s="6" t="e">
        <v>#N/A</v>
      </c>
      <c r="I25" s="6" t="e">
        <v>#N/A</v>
      </c>
      <c r="J25" s="6" t="e">
        <v>#N/A</v>
      </c>
      <c r="K25" s="6"/>
      <c r="L25" s="6" t="e">
        <v>#N/A</v>
      </c>
      <c r="M25" s="6"/>
      <c r="N25" s="6" t="e">
        <v>#N/A</v>
      </c>
      <c r="O25" s="6">
        <v>4</v>
      </c>
      <c r="P25" s="16" t="s">
        <v>206</v>
      </c>
      <c r="Q25" s="9" t="s">
        <v>195</v>
      </c>
      <c r="R25" s="6" t="s">
        <v>46</v>
      </c>
      <c r="S25" s="4" t="e">
        <v>#N/A</v>
      </c>
      <c r="T25" s="6" t="e">
        <v>#N/A</v>
      </c>
      <c r="U25" s="6"/>
      <c r="V25" s="6"/>
      <c r="W25" s="6"/>
      <c r="X25" s="6"/>
      <c r="Y25" s="6"/>
      <c r="Z25" s="6"/>
      <c r="AA25" s="6"/>
      <c r="AB25" s="6"/>
      <c r="AC25" s="6"/>
      <c r="AD25" s="6"/>
      <c r="AE25" s="6"/>
      <c r="AF25" s="26"/>
      <c r="AG25" s="6"/>
      <c r="AH25" s="6"/>
      <c r="AI25" s="6"/>
      <c r="AJ25" s="6"/>
      <c r="AK25" s="6">
        <v>1</v>
      </c>
    </row>
    <row r="26" s="5" customFormat="1" customHeight="1" spans="1:32">
      <c r="A26" s="6" t="s">
        <v>207</v>
      </c>
      <c r="B26" s="6" t="s">
        <v>208</v>
      </c>
      <c r="C26" s="6" t="s">
        <v>209</v>
      </c>
      <c r="D26" s="5" t="s">
        <v>210</v>
      </c>
      <c r="E26" s="5">
        <v>1</v>
      </c>
      <c r="F26" s="7" t="s">
        <v>41</v>
      </c>
      <c r="G26" s="7" t="s">
        <v>211</v>
      </c>
      <c r="H26" s="5">
        <v>558.4243</v>
      </c>
      <c r="I26" s="14" t="s">
        <v>212</v>
      </c>
      <c r="J26" s="8" t="s">
        <v>213</v>
      </c>
      <c r="K26" s="8"/>
      <c r="L26" s="8" t="s">
        <v>214</v>
      </c>
      <c r="M26" s="8"/>
      <c r="N26" s="8" t="s">
        <v>46</v>
      </c>
      <c r="O26" s="5">
        <v>965</v>
      </c>
      <c r="P26" s="14" t="s">
        <v>215</v>
      </c>
      <c r="Q26" s="9" t="s">
        <v>216</v>
      </c>
      <c r="R26" s="7" t="s">
        <v>217</v>
      </c>
      <c r="S26" s="5" t="e">
        <v>#N/A</v>
      </c>
      <c r="T26" s="3" t="s">
        <v>50</v>
      </c>
      <c r="U26" s="3"/>
      <c r="V26" s="3"/>
      <c r="W26" s="3"/>
      <c r="X26" s="5" t="str">
        <f>_xlfn.DISPIMG("ID_0146DE5FA82C4BFD8BDE299F9C7417EF",1)</f>
        <v>=DISPIMG("ID_0146DE5FA82C4BFD8BDE299F9C7417EF",1)</v>
      </c>
      <c r="Y26" s="24" t="s">
        <v>218</v>
      </c>
      <c r="Z26" s="24" t="s">
        <v>52</v>
      </c>
      <c r="AA26" s="5">
        <v>0.5</v>
      </c>
      <c r="AB26" s="5">
        <v>0.85</v>
      </c>
      <c r="AF26" s="10"/>
    </row>
    <row r="27" s="5" customFormat="1" hidden="1" customHeight="1" spans="1:37">
      <c r="A27" s="6" t="s">
        <v>219</v>
      </c>
      <c r="B27" s="6" t="s">
        <v>220</v>
      </c>
      <c r="C27" s="6" t="s">
        <v>221</v>
      </c>
      <c r="D27" s="6" t="s">
        <v>222</v>
      </c>
      <c r="E27" s="6">
        <v>1</v>
      </c>
      <c r="F27" s="6" t="s">
        <v>141</v>
      </c>
      <c r="G27" s="6" t="e">
        <v>#N/A</v>
      </c>
      <c r="H27" s="6" t="e">
        <v>#N/A</v>
      </c>
      <c r="I27" s="6" t="e">
        <v>#N/A</v>
      </c>
      <c r="J27" s="6" t="e">
        <v>#N/A</v>
      </c>
      <c r="K27" s="6"/>
      <c r="L27" s="6" t="e">
        <v>#N/A</v>
      </c>
      <c r="M27" s="6"/>
      <c r="N27" s="6" t="e">
        <v>#N/A</v>
      </c>
      <c r="O27" s="6">
        <v>4</v>
      </c>
      <c r="P27" s="16" t="s">
        <v>223</v>
      </c>
      <c r="Q27" s="9" t="s">
        <v>224</v>
      </c>
      <c r="R27" s="6" t="s">
        <v>225</v>
      </c>
      <c r="S27" s="4" t="e">
        <v>#N/A</v>
      </c>
      <c r="T27" s="6" t="e">
        <v>#N/A</v>
      </c>
      <c r="U27" s="6"/>
      <c r="V27" s="6"/>
      <c r="W27" s="6"/>
      <c r="X27" s="6"/>
      <c r="Y27" s="6"/>
      <c r="Z27" s="6"/>
      <c r="AA27" s="6"/>
      <c r="AB27" s="6"/>
      <c r="AC27" s="6"/>
      <c r="AD27" s="6"/>
      <c r="AE27" s="6"/>
      <c r="AF27" s="25"/>
      <c r="AG27" s="6"/>
      <c r="AH27" s="6"/>
      <c r="AI27" s="6"/>
      <c r="AJ27" s="6"/>
      <c r="AK27" s="6">
        <v>1</v>
      </c>
    </row>
    <row r="28" s="4" customFormat="1" hidden="1" customHeight="1" spans="1:37">
      <c r="A28" s="6" t="s">
        <v>226</v>
      </c>
      <c r="B28" s="6" t="s">
        <v>227</v>
      </c>
      <c r="C28" s="6" t="s">
        <v>228</v>
      </c>
      <c r="D28" s="6" t="s">
        <v>229</v>
      </c>
      <c r="E28" s="6">
        <v>1</v>
      </c>
      <c r="F28" s="6" t="s">
        <v>41</v>
      </c>
      <c r="G28" s="6" t="e">
        <v>#N/A</v>
      </c>
      <c r="H28" s="6" t="e">
        <v>#N/A</v>
      </c>
      <c r="I28" s="6" t="e">
        <v>#N/A</v>
      </c>
      <c r="J28" s="6" t="e">
        <v>#N/A</v>
      </c>
      <c r="K28" s="6"/>
      <c r="L28" s="6" t="e">
        <v>#N/A</v>
      </c>
      <c r="M28" s="6"/>
      <c r="N28" s="6" t="e">
        <v>#N/A</v>
      </c>
      <c r="O28" s="6">
        <v>478</v>
      </c>
      <c r="P28" s="16" t="s">
        <v>230</v>
      </c>
      <c r="Q28" s="9" t="s">
        <v>224</v>
      </c>
      <c r="R28" s="6" t="s">
        <v>231</v>
      </c>
      <c r="S28" s="1" t="s">
        <v>232</v>
      </c>
      <c r="T28" s="6" t="e">
        <v>#N/A</v>
      </c>
      <c r="U28" s="6"/>
      <c r="V28" s="6"/>
      <c r="W28" s="6"/>
      <c r="X28" s="6"/>
      <c r="Y28" s="6"/>
      <c r="Z28" s="6"/>
      <c r="AA28" s="6"/>
      <c r="AB28" s="6"/>
      <c r="AC28" s="6"/>
      <c r="AD28" s="6"/>
      <c r="AE28" s="6"/>
      <c r="AF28" s="26"/>
      <c r="AG28" s="6"/>
      <c r="AH28" s="6"/>
      <c r="AI28" s="6"/>
      <c r="AJ28" s="6"/>
      <c r="AK28" s="6">
        <v>1</v>
      </c>
    </row>
    <row r="29" s="5" customFormat="1" hidden="1" customHeight="1" spans="1:37">
      <c r="A29" s="6" t="s">
        <v>233</v>
      </c>
      <c r="B29" s="6" t="s">
        <v>234</v>
      </c>
      <c r="C29" s="6" t="s">
        <v>235</v>
      </c>
      <c r="D29" s="6" t="s">
        <v>236</v>
      </c>
      <c r="E29" s="6">
        <v>1</v>
      </c>
      <c r="F29" s="6" t="s">
        <v>41</v>
      </c>
      <c r="G29" s="6" t="e">
        <v>#N/A</v>
      </c>
      <c r="H29" s="6" t="e">
        <v>#N/A</v>
      </c>
      <c r="I29" s="6" t="e">
        <v>#N/A</v>
      </c>
      <c r="J29" s="6" t="e">
        <v>#N/A</v>
      </c>
      <c r="K29" s="6"/>
      <c r="L29" s="6" t="e">
        <v>#N/A</v>
      </c>
      <c r="M29" s="6"/>
      <c r="N29" s="6" t="e">
        <v>#N/A</v>
      </c>
      <c r="O29" s="6">
        <v>46</v>
      </c>
      <c r="P29" s="16" t="s">
        <v>237</v>
      </c>
      <c r="Q29" s="9" t="s">
        <v>224</v>
      </c>
      <c r="R29" s="6" t="s">
        <v>238</v>
      </c>
      <c r="S29" s="4" t="e">
        <v>#N/A</v>
      </c>
      <c r="T29" s="6" t="e">
        <v>#N/A</v>
      </c>
      <c r="U29" s="6"/>
      <c r="V29" s="6"/>
      <c r="W29" s="6"/>
      <c r="X29" s="6"/>
      <c r="Y29" s="6"/>
      <c r="Z29" s="6"/>
      <c r="AA29" s="6"/>
      <c r="AB29" s="6"/>
      <c r="AC29" s="6"/>
      <c r="AD29" s="6"/>
      <c r="AE29" s="6"/>
      <c r="AF29" s="25"/>
      <c r="AG29" s="6"/>
      <c r="AH29" s="6"/>
      <c r="AI29" s="6"/>
      <c r="AJ29" s="6"/>
      <c r="AK29" s="6">
        <v>1</v>
      </c>
    </row>
    <row r="30" s="5" customFormat="1" customHeight="1" spans="1:32">
      <c r="A30" s="6" t="s">
        <v>239</v>
      </c>
      <c r="B30" s="6" t="s">
        <v>240</v>
      </c>
      <c r="C30" s="6" t="s">
        <v>241</v>
      </c>
      <c r="D30" s="5" t="s">
        <v>242</v>
      </c>
      <c r="E30" s="5">
        <v>1</v>
      </c>
      <c r="F30" s="7" t="s">
        <v>41</v>
      </c>
      <c r="G30" s="7" t="s">
        <v>42</v>
      </c>
      <c r="H30" s="5">
        <v>1879.8458</v>
      </c>
      <c r="I30" s="14" t="s">
        <v>243</v>
      </c>
      <c r="J30" s="8" t="s">
        <v>44</v>
      </c>
      <c r="K30" s="8"/>
      <c r="L30" s="8" t="s">
        <v>45</v>
      </c>
      <c r="M30" s="8"/>
      <c r="N30" s="8" t="s">
        <v>46</v>
      </c>
      <c r="O30" s="5">
        <v>274</v>
      </c>
      <c r="P30" s="14" t="s">
        <v>244</v>
      </c>
      <c r="Q30" s="9" t="s">
        <v>224</v>
      </c>
      <c r="R30" s="7" t="s">
        <v>245</v>
      </c>
      <c r="S30" s="5" t="e">
        <v>#N/A</v>
      </c>
      <c r="T30" s="3" t="s">
        <v>50</v>
      </c>
      <c r="U30" s="3"/>
      <c r="V30" s="3"/>
      <c r="W30" s="3"/>
      <c r="X30" s="5" t="str">
        <f>_xlfn.DISPIMG("ID_0146DE5FA82C4BFD8BDE299F9C7417EF",1)</f>
        <v>=DISPIMG("ID_0146DE5FA82C4BFD8BDE299F9C7417EF",1)</v>
      </c>
      <c r="Y30" s="24" t="s">
        <v>51</v>
      </c>
      <c r="Z30" s="24" t="s">
        <v>52</v>
      </c>
      <c r="AA30" s="5">
        <v>0.45</v>
      </c>
      <c r="AB30" s="5">
        <v>0.89</v>
      </c>
      <c r="AF30" s="10"/>
    </row>
    <row r="31" s="5" customFormat="1" hidden="1" customHeight="1" spans="1:37">
      <c r="A31" s="6" t="s">
        <v>246</v>
      </c>
      <c r="B31" s="6" t="s">
        <v>247</v>
      </c>
      <c r="C31" s="6" t="s">
        <v>248</v>
      </c>
      <c r="D31" s="4" t="s">
        <v>249</v>
      </c>
      <c r="E31" s="4">
        <v>0</v>
      </c>
      <c r="F31" s="6" t="s">
        <v>193</v>
      </c>
      <c r="G31" s="6" t="s">
        <v>42</v>
      </c>
      <c r="H31" s="4">
        <v>155</v>
      </c>
      <c r="I31" s="2" t="s">
        <v>250</v>
      </c>
      <c r="J31" s="6" t="s">
        <v>251</v>
      </c>
      <c r="K31" s="6"/>
      <c r="L31" s="6" t="s">
        <v>46</v>
      </c>
      <c r="M31" s="6"/>
      <c r="N31" s="6" t="s">
        <v>252</v>
      </c>
      <c r="O31" s="4">
        <v>5</v>
      </c>
      <c r="P31" s="1" t="s">
        <v>253</v>
      </c>
      <c r="Q31" s="9" t="s">
        <v>254</v>
      </c>
      <c r="R31" s="6" t="s">
        <v>46</v>
      </c>
      <c r="S31" s="1" t="s">
        <v>255</v>
      </c>
      <c r="T31" s="20" t="s">
        <v>50</v>
      </c>
      <c r="U31" s="20"/>
      <c r="V31" s="20"/>
      <c r="W31" s="20"/>
      <c r="X31" s="4"/>
      <c r="Y31" s="4"/>
      <c r="Z31" s="4"/>
      <c r="AA31" s="4"/>
      <c r="AB31" s="4"/>
      <c r="AC31" s="4"/>
      <c r="AD31" s="4"/>
      <c r="AE31" s="4"/>
      <c r="AF31" s="27"/>
      <c r="AG31" s="4"/>
      <c r="AH31" s="4"/>
      <c r="AI31" s="4"/>
      <c r="AJ31" s="4"/>
      <c r="AK31" s="6">
        <v>1</v>
      </c>
    </row>
    <row r="32" s="4" customFormat="1" hidden="1" customHeight="1" spans="1:37">
      <c r="A32" s="6" t="s">
        <v>256</v>
      </c>
      <c r="B32" s="6" t="s">
        <v>257</v>
      </c>
      <c r="C32" s="6" t="s">
        <v>258</v>
      </c>
      <c r="D32" s="4" t="s">
        <v>259</v>
      </c>
      <c r="E32" s="4">
        <v>0</v>
      </c>
      <c r="F32" s="6" t="s">
        <v>193</v>
      </c>
      <c r="G32" s="6" t="s">
        <v>42</v>
      </c>
      <c r="H32" s="4">
        <v>136</v>
      </c>
      <c r="I32" s="2" t="s">
        <v>260</v>
      </c>
      <c r="J32" s="6" t="s">
        <v>251</v>
      </c>
      <c r="K32" s="6"/>
      <c r="L32" s="6" t="s">
        <v>46</v>
      </c>
      <c r="M32" s="6"/>
      <c r="N32" s="6" t="s">
        <v>252</v>
      </c>
      <c r="O32" s="4">
        <v>4</v>
      </c>
      <c r="P32" s="1" t="s">
        <v>261</v>
      </c>
      <c r="Q32" s="9" t="s">
        <v>254</v>
      </c>
      <c r="R32" s="6" t="s">
        <v>46</v>
      </c>
      <c r="S32" s="1" t="s">
        <v>262</v>
      </c>
      <c r="T32" s="20" t="s">
        <v>50</v>
      </c>
      <c r="U32" s="20"/>
      <c r="V32" s="20"/>
      <c r="W32" s="20"/>
      <c r="AK32" s="6">
        <v>1</v>
      </c>
    </row>
    <row r="33" s="5" customFormat="1" customHeight="1" spans="1:37">
      <c r="A33" s="6" t="s">
        <v>263</v>
      </c>
      <c r="B33" s="6" t="s">
        <v>264</v>
      </c>
      <c r="C33" s="6" t="s">
        <v>265</v>
      </c>
      <c r="D33" s="4" t="s">
        <v>266</v>
      </c>
      <c r="E33" s="4">
        <v>0</v>
      </c>
      <c r="F33" s="6" t="s">
        <v>267</v>
      </c>
      <c r="G33" s="6" t="s">
        <v>268</v>
      </c>
      <c r="H33" s="4">
        <v>43034.915</v>
      </c>
      <c r="I33" s="1" t="s">
        <v>269</v>
      </c>
      <c r="J33" s="6" t="s">
        <v>270</v>
      </c>
      <c r="K33" s="6"/>
      <c r="L33" s="6" t="s">
        <v>271</v>
      </c>
      <c r="M33" s="6"/>
      <c r="N33" s="6" t="s">
        <v>272</v>
      </c>
      <c r="O33" s="4">
        <v>4</v>
      </c>
      <c r="P33" s="1" t="s">
        <v>273</v>
      </c>
      <c r="Q33" s="9" t="s">
        <v>254</v>
      </c>
      <c r="R33" s="6" t="s">
        <v>46</v>
      </c>
      <c r="S33" s="4" t="e">
        <v>#N/A</v>
      </c>
      <c r="T33" s="20" t="s">
        <v>89</v>
      </c>
      <c r="U33" s="20"/>
      <c r="V33" s="20"/>
      <c r="W33" s="20"/>
      <c r="X33" s="4"/>
      <c r="Y33" s="4"/>
      <c r="Z33" s="4"/>
      <c r="AA33" s="4"/>
      <c r="AB33" s="4"/>
      <c r="AC33" s="4"/>
      <c r="AD33" s="4"/>
      <c r="AE33" s="4"/>
      <c r="AF33" s="27"/>
      <c r="AG33" s="4"/>
      <c r="AH33" s="4"/>
      <c r="AI33" s="4"/>
      <c r="AJ33" s="4"/>
      <c r="AK33" s="4"/>
    </row>
    <row r="34" s="4" customFormat="1" customHeight="1" spans="1:37">
      <c r="A34" s="6" t="s">
        <v>274</v>
      </c>
      <c r="B34" s="6" t="s">
        <v>275</v>
      </c>
      <c r="C34" s="6" t="s">
        <v>276</v>
      </c>
      <c r="D34" s="5" t="s">
        <v>277</v>
      </c>
      <c r="E34" s="5">
        <v>1</v>
      </c>
      <c r="F34" s="7" t="s">
        <v>41</v>
      </c>
      <c r="G34" s="7" t="s">
        <v>42</v>
      </c>
      <c r="H34" s="5">
        <v>1388.7272</v>
      </c>
      <c r="I34" s="14" t="s">
        <v>278</v>
      </c>
      <c r="J34" s="8" t="s">
        <v>44</v>
      </c>
      <c r="K34" s="8"/>
      <c r="L34" s="8" t="s">
        <v>279</v>
      </c>
      <c r="M34" s="8"/>
      <c r="N34" s="8" t="s">
        <v>280</v>
      </c>
      <c r="O34" s="5">
        <v>221</v>
      </c>
      <c r="P34" s="14" t="s">
        <v>281</v>
      </c>
      <c r="Q34" s="9" t="s">
        <v>254</v>
      </c>
      <c r="R34" s="7" t="s">
        <v>282</v>
      </c>
      <c r="S34" s="5" t="e">
        <v>#N/A</v>
      </c>
      <c r="T34" s="3" t="s">
        <v>50</v>
      </c>
      <c r="U34" s="3"/>
      <c r="V34" s="3"/>
      <c r="W34" s="3"/>
      <c r="X34" s="5" t="str">
        <f>_xlfn.DISPIMG("ID_0146DE5FA82C4BFD8BDE299F9C7417EF",1)</f>
        <v>=DISPIMG("ID_0146DE5FA82C4BFD8BDE299F9C7417EF",1)</v>
      </c>
      <c r="Y34" s="24" t="s">
        <v>51</v>
      </c>
      <c r="Z34" s="24" t="s">
        <v>52</v>
      </c>
      <c r="AA34" s="5">
        <v>0.6</v>
      </c>
      <c r="AB34" s="5">
        <v>0.805</v>
      </c>
      <c r="AC34" s="5"/>
      <c r="AD34" s="5"/>
      <c r="AE34" s="5"/>
      <c r="AF34" s="5"/>
      <c r="AG34" s="5"/>
      <c r="AH34" s="5"/>
      <c r="AI34" s="5"/>
      <c r="AJ34" s="5"/>
      <c r="AK34" s="5"/>
    </row>
    <row r="35" s="4" customFormat="1" hidden="1" customHeight="1" spans="1:37">
      <c r="A35" s="6" t="s">
        <v>283</v>
      </c>
      <c r="B35" s="6" t="s">
        <v>284</v>
      </c>
      <c r="C35" s="6" t="s">
        <v>285</v>
      </c>
      <c r="D35" s="6" t="s">
        <v>286</v>
      </c>
      <c r="E35" s="6">
        <v>1</v>
      </c>
      <c r="F35" s="6" t="s">
        <v>41</v>
      </c>
      <c r="G35" s="6" t="e">
        <v>#N/A</v>
      </c>
      <c r="H35" s="6" t="e">
        <v>#N/A</v>
      </c>
      <c r="I35" s="6" t="e">
        <v>#N/A</v>
      </c>
      <c r="J35" s="6" t="e">
        <v>#N/A</v>
      </c>
      <c r="K35" s="6"/>
      <c r="L35" s="6" t="e">
        <v>#N/A</v>
      </c>
      <c r="M35" s="6"/>
      <c r="N35" s="6" t="e">
        <v>#N/A</v>
      </c>
      <c r="O35" s="6">
        <v>1316</v>
      </c>
      <c r="P35" s="17" t="s">
        <v>287</v>
      </c>
      <c r="Q35" s="9" t="s">
        <v>254</v>
      </c>
      <c r="R35" s="6" t="s">
        <v>288</v>
      </c>
      <c r="S35" s="4" t="e">
        <v>#N/A</v>
      </c>
      <c r="T35" s="6" t="e">
        <v>#N/A</v>
      </c>
      <c r="U35" s="6"/>
      <c r="V35" s="6"/>
      <c r="W35" s="6"/>
      <c r="X35" s="6"/>
      <c r="Y35" s="6"/>
      <c r="Z35" s="6"/>
      <c r="AA35" s="6"/>
      <c r="AB35" s="6"/>
      <c r="AC35" s="6"/>
      <c r="AD35" s="6"/>
      <c r="AE35" s="6"/>
      <c r="AF35" s="26"/>
      <c r="AG35" s="6"/>
      <c r="AH35" s="6"/>
      <c r="AI35" s="6"/>
      <c r="AJ35" s="6"/>
      <c r="AK35" s="6">
        <v>1</v>
      </c>
    </row>
    <row r="36" s="4" customFormat="1" hidden="1" customHeight="1" spans="1:37">
      <c r="A36" s="6" t="s">
        <v>289</v>
      </c>
      <c r="B36" s="6" t="s">
        <v>290</v>
      </c>
      <c r="C36" s="6" t="s">
        <v>291</v>
      </c>
      <c r="D36" s="6" t="s">
        <v>292</v>
      </c>
      <c r="E36" s="6">
        <v>0</v>
      </c>
      <c r="F36" s="6" t="s">
        <v>101</v>
      </c>
      <c r="G36" s="6" t="e">
        <v>#N/A</v>
      </c>
      <c r="H36" s="6" t="e">
        <v>#N/A</v>
      </c>
      <c r="I36" s="6" t="e">
        <v>#N/A</v>
      </c>
      <c r="J36" s="6" t="e">
        <v>#N/A</v>
      </c>
      <c r="K36" s="6"/>
      <c r="L36" s="6" t="e">
        <v>#N/A</v>
      </c>
      <c r="M36" s="6"/>
      <c r="N36" s="6" t="e">
        <v>#N/A</v>
      </c>
      <c r="O36" s="6">
        <v>5</v>
      </c>
      <c r="P36" s="16" t="s">
        <v>293</v>
      </c>
      <c r="Q36" s="9" t="s">
        <v>254</v>
      </c>
      <c r="R36" s="6" t="s">
        <v>46</v>
      </c>
      <c r="S36" s="4" t="e">
        <v>#N/A</v>
      </c>
      <c r="T36" s="6" t="e">
        <v>#N/A</v>
      </c>
      <c r="U36" s="6"/>
      <c r="V36" s="6"/>
      <c r="W36" s="6"/>
      <c r="X36" s="6"/>
      <c r="Y36" s="6"/>
      <c r="Z36" s="6"/>
      <c r="AA36" s="6"/>
      <c r="AB36" s="6"/>
      <c r="AC36" s="6"/>
      <c r="AD36" s="6"/>
      <c r="AE36" s="6"/>
      <c r="AF36" s="6"/>
      <c r="AG36" s="6"/>
      <c r="AH36" s="6"/>
      <c r="AI36" s="6"/>
      <c r="AJ36" s="6"/>
      <c r="AK36" s="6">
        <v>1</v>
      </c>
    </row>
    <row r="37" s="4" customFormat="1" hidden="1" customHeight="1" spans="1:37">
      <c r="A37" s="6" t="s">
        <v>294</v>
      </c>
      <c r="B37" s="6" t="s">
        <v>295</v>
      </c>
      <c r="C37" s="6" t="s">
        <v>296</v>
      </c>
      <c r="D37" s="5" t="s">
        <v>297</v>
      </c>
      <c r="E37" s="5">
        <v>1</v>
      </c>
      <c r="F37" s="7" t="s">
        <v>141</v>
      </c>
      <c r="G37" s="7" t="s">
        <v>42</v>
      </c>
      <c r="H37" s="5">
        <v>34.9488</v>
      </c>
      <c r="I37" s="15" t="s">
        <v>298</v>
      </c>
      <c r="J37" s="8" t="s">
        <v>299</v>
      </c>
      <c r="K37" s="8"/>
      <c r="L37" s="8" t="s">
        <v>46</v>
      </c>
      <c r="M37" s="8"/>
      <c r="N37" s="8" t="s">
        <v>46</v>
      </c>
      <c r="O37" s="5">
        <v>15</v>
      </c>
      <c r="P37" s="14" t="s">
        <v>300</v>
      </c>
      <c r="Q37" s="9" t="s">
        <v>301</v>
      </c>
      <c r="R37" s="7" t="s">
        <v>302</v>
      </c>
      <c r="S37" s="15" t="s">
        <v>303</v>
      </c>
      <c r="T37" s="3" t="s">
        <v>50</v>
      </c>
      <c r="U37" s="3"/>
      <c r="V37" s="3">
        <v>292881</v>
      </c>
      <c r="W37" s="3">
        <v>16.1971226479879</v>
      </c>
      <c r="X37" s="5" t="str">
        <f>_xlfn.DISPIMG("ID_349BFE9718324E3A925638328964DF44",1)</f>
        <v>=DISPIMG("ID_349BFE9718324E3A925638328964DF44",1)</v>
      </c>
      <c r="Y37" s="5" t="s">
        <v>304</v>
      </c>
      <c r="Z37" s="5" t="s">
        <v>305</v>
      </c>
      <c r="AA37" s="5"/>
      <c r="AB37" s="5"/>
      <c r="AC37" s="5" t="s">
        <v>306</v>
      </c>
      <c r="AD37" s="5"/>
      <c r="AE37" s="5"/>
      <c r="AF37" s="5"/>
      <c r="AG37" s="5"/>
      <c r="AH37" s="5"/>
      <c r="AI37" s="5"/>
      <c r="AJ37" s="5"/>
      <c r="AK37" s="6">
        <v>1</v>
      </c>
    </row>
    <row r="38" s="5" customFormat="1" hidden="1" customHeight="1" spans="1:37">
      <c r="A38" s="6" t="s">
        <v>307</v>
      </c>
      <c r="B38" s="6" t="s">
        <v>308</v>
      </c>
      <c r="C38" s="6" t="s">
        <v>309</v>
      </c>
      <c r="D38" s="6" t="s">
        <v>310</v>
      </c>
      <c r="E38" s="6">
        <v>0</v>
      </c>
      <c r="F38" s="6" t="s">
        <v>193</v>
      </c>
      <c r="G38" s="6" t="e">
        <v>#N/A</v>
      </c>
      <c r="H38" s="6" t="e">
        <v>#N/A</v>
      </c>
      <c r="I38" s="6" t="e">
        <v>#N/A</v>
      </c>
      <c r="J38" s="6" t="e">
        <v>#N/A</v>
      </c>
      <c r="K38" s="6"/>
      <c r="L38" s="6" t="e">
        <v>#N/A</v>
      </c>
      <c r="M38" s="6"/>
      <c r="N38" s="6" t="e">
        <v>#N/A</v>
      </c>
      <c r="O38" s="6">
        <v>20</v>
      </c>
      <c r="P38" s="16" t="s">
        <v>311</v>
      </c>
      <c r="Q38" s="9" t="s">
        <v>312</v>
      </c>
      <c r="R38" s="6" t="s">
        <v>46</v>
      </c>
      <c r="S38" s="1" t="s">
        <v>313</v>
      </c>
      <c r="T38" s="6" t="e">
        <v>#N/A</v>
      </c>
      <c r="U38" s="6"/>
      <c r="V38" s="6"/>
      <c r="W38" s="6"/>
      <c r="X38" s="6"/>
      <c r="Y38" s="6"/>
      <c r="Z38" s="6"/>
      <c r="AA38" s="6"/>
      <c r="AB38" s="6"/>
      <c r="AC38" s="6"/>
      <c r="AD38" s="6"/>
      <c r="AE38" s="6"/>
      <c r="AF38" s="25"/>
      <c r="AG38" s="6"/>
      <c r="AH38" s="6"/>
      <c r="AI38" s="6"/>
      <c r="AJ38" s="6"/>
      <c r="AK38" s="6">
        <v>1</v>
      </c>
    </row>
    <row r="39" s="5" customFormat="1" hidden="1" customHeight="1" spans="1:37">
      <c r="A39" s="6" t="s">
        <v>314</v>
      </c>
      <c r="B39" s="6" t="s">
        <v>315</v>
      </c>
      <c r="C39" s="6" t="s">
        <v>316</v>
      </c>
      <c r="D39" s="5" t="s">
        <v>317</v>
      </c>
      <c r="E39" s="5">
        <v>2</v>
      </c>
      <c r="F39" s="7" t="s">
        <v>65</v>
      </c>
      <c r="G39" s="7" t="s">
        <v>66</v>
      </c>
      <c r="H39" s="5">
        <v>104.1511</v>
      </c>
      <c r="I39" s="15" t="s">
        <v>318</v>
      </c>
      <c r="J39" s="8" t="s">
        <v>46</v>
      </c>
      <c r="K39" s="8"/>
      <c r="L39" s="8" t="s">
        <v>46</v>
      </c>
      <c r="M39" s="8"/>
      <c r="N39" s="8" t="s">
        <v>46</v>
      </c>
      <c r="O39" s="5">
        <v>23</v>
      </c>
      <c r="P39" s="15" t="s">
        <v>319</v>
      </c>
      <c r="Q39" s="9" t="s">
        <v>312</v>
      </c>
      <c r="R39" s="8" t="s">
        <v>46</v>
      </c>
      <c r="S39" s="15" t="s">
        <v>320</v>
      </c>
      <c r="T39" s="3" t="s">
        <v>50</v>
      </c>
      <c r="U39" s="3"/>
      <c r="V39" s="3">
        <v>938762</v>
      </c>
      <c r="W39" s="3">
        <f>100-100*V39/H39/10000</f>
        <v>9.86537828213049</v>
      </c>
      <c r="X39" s="5" t="str">
        <f>_xlfn.DISPIMG("ID_8484ECC8E30F4C69AEBD910838D811D4",1)</f>
        <v>=DISPIMG("ID_8484ECC8E30F4C69AEBD910838D811D4",1)</v>
      </c>
      <c r="Y39" s="5" t="s">
        <v>321</v>
      </c>
      <c r="Z39" s="5" t="s">
        <v>322</v>
      </c>
      <c r="AF39" s="10"/>
      <c r="AJ39" s="5">
        <v>0.96</v>
      </c>
      <c r="AK39" s="6">
        <v>1</v>
      </c>
    </row>
    <row r="40" s="4" customFormat="1" hidden="1" customHeight="1" spans="1:37">
      <c r="A40" s="6" t="s">
        <v>323</v>
      </c>
      <c r="B40" s="6" t="s">
        <v>324</v>
      </c>
      <c r="C40" s="6" t="s">
        <v>325</v>
      </c>
      <c r="D40" s="6" t="s">
        <v>326</v>
      </c>
      <c r="E40" s="6">
        <v>0</v>
      </c>
      <c r="F40" s="6" t="s">
        <v>193</v>
      </c>
      <c r="G40" s="6" t="e">
        <v>#N/A</v>
      </c>
      <c r="H40" s="6" t="e">
        <v>#N/A</v>
      </c>
      <c r="I40" s="6" t="e">
        <v>#N/A</v>
      </c>
      <c r="J40" s="6" t="e">
        <v>#N/A</v>
      </c>
      <c r="K40" s="6"/>
      <c r="L40" s="6" t="e">
        <v>#N/A</v>
      </c>
      <c r="M40" s="6"/>
      <c r="N40" s="6" t="e">
        <v>#N/A</v>
      </c>
      <c r="O40" s="6">
        <v>13</v>
      </c>
      <c r="P40" s="16" t="s">
        <v>327</v>
      </c>
      <c r="Q40" s="9" t="s">
        <v>328</v>
      </c>
      <c r="R40" s="6" t="s">
        <v>46</v>
      </c>
      <c r="S40" s="1" t="s">
        <v>329</v>
      </c>
      <c r="T40" s="6" t="e">
        <v>#N/A</v>
      </c>
      <c r="U40" s="6"/>
      <c r="V40" s="6"/>
      <c r="W40" s="6"/>
      <c r="X40" s="6"/>
      <c r="Y40" s="6"/>
      <c r="Z40" s="6"/>
      <c r="AA40" s="6"/>
      <c r="AB40" s="6"/>
      <c r="AC40" s="6"/>
      <c r="AD40" s="6"/>
      <c r="AE40" s="6"/>
      <c r="AF40" s="26"/>
      <c r="AG40" s="6"/>
      <c r="AH40" s="6"/>
      <c r="AI40" s="6"/>
      <c r="AJ40" s="6"/>
      <c r="AK40" s="6">
        <v>1</v>
      </c>
    </row>
    <row r="41" s="4" customFormat="1" hidden="1" customHeight="1" spans="1:37">
      <c r="A41" s="6" t="s">
        <v>330</v>
      </c>
      <c r="B41" s="6" t="s">
        <v>331</v>
      </c>
      <c r="C41" s="6" t="s">
        <v>332</v>
      </c>
      <c r="D41" s="6" t="s">
        <v>333</v>
      </c>
      <c r="E41" s="6">
        <v>1</v>
      </c>
      <c r="F41" s="6" t="s">
        <v>41</v>
      </c>
      <c r="G41" s="6" t="e">
        <v>#N/A</v>
      </c>
      <c r="H41" s="6" t="e">
        <v>#N/A</v>
      </c>
      <c r="I41" s="6" t="e">
        <v>#N/A</v>
      </c>
      <c r="J41" s="6" t="e">
        <v>#N/A</v>
      </c>
      <c r="K41" s="6"/>
      <c r="L41" s="6" t="e">
        <v>#N/A</v>
      </c>
      <c r="M41" s="6"/>
      <c r="N41" s="6" t="e">
        <v>#N/A</v>
      </c>
      <c r="O41" s="6">
        <v>383</v>
      </c>
      <c r="P41" s="16" t="s">
        <v>334</v>
      </c>
      <c r="Q41" s="9" t="s">
        <v>335</v>
      </c>
      <c r="R41" s="6" t="s">
        <v>336</v>
      </c>
      <c r="S41" s="1" t="s">
        <v>337</v>
      </c>
      <c r="T41" s="6" t="e">
        <v>#N/A</v>
      </c>
      <c r="U41" s="6"/>
      <c r="V41" s="6"/>
      <c r="W41" s="6"/>
      <c r="X41" s="6"/>
      <c r="Y41" s="6"/>
      <c r="Z41" s="6"/>
      <c r="AA41" s="6"/>
      <c r="AB41" s="6"/>
      <c r="AC41" s="6"/>
      <c r="AD41" s="6"/>
      <c r="AE41" s="6"/>
      <c r="AF41" s="26"/>
      <c r="AG41" s="6"/>
      <c r="AH41" s="6"/>
      <c r="AI41" s="6"/>
      <c r="AJ41" s="6"/>
      <c r="AK41" s="6">
        <v>1</v>
      </c>
    </row>
    <row r="42" s="4" customFormat="1" customHeight="1" spans="1:23">
      <c r="A42" s="6" t="s">
        <v>338</v>
      </c>
      <c r="B42" s="6" t="s">
        <v>339</v>
      </c>
      <c r="C42" s="6" t="s">
        <v>340</v>
      </c>
      <c r="D42" s="4" t="s">
        <v>341</v>
      </c>
      <c r="E42" s="4">
        <v>0</v>
      </c>
      <c r="F42" s="6" t="s">
        <v>267</v>
      </c>
      <c r="G42" s="6" t="s">
        <v>42</v>
      </c>
      <c r="H42" s="4">
        <v>26498.21</v>
      </c>
      <c r="I42" s="1" t="s">
        <v>342</v>
      </c>
      <c r="J42" s="6" t="s">
        <v>343</v>
      </c>
      <c r="K42" s="6"/>
      <c r="L42" s="6" t="s">
        <v>279</v>
      </c>
      <c r="M42" s="6"/>
      <c r="N42" s="6" t="s">
        <v>344</v>
      </c>
      <c r="O42" s="4">
        <v>5</v>
      </c>
      <c r="P42" s="1" t="s">
        <v>345</v>
      </c>
      <c r="Q42" s="9" t="s">
        <v>335</v>
      </c>
      <c r="R42" s="6" t="s">
        <v>46</v>
      </c>
      <c r="S42" s="4" t="e">
        <v>#N/A</v>
      </c>
      <c r="T42" s="20" t="s">
        <v>89</v>
      </c>
      <c r="U42" s="20"/>
      <c r="V42" s="20"/>
      <c r="W42" s="20"/>
    </row>
    <row r="43" s="4" customFormat="1" hidden="1" customHeight="1" spans="1:37">
      <c r="A43" s="6" t="s">
        <v>346</v>
      </c>
      <c r="B43" s="6" t="s">
        <v>347</v>
      </c>
      <c r="C43" s="6" t="s">
        <v>348</v>
      </c>
      <c r="D43" s="5" t="s">
        <v>349</v>
      </c>
      <c r="E43" s="5">
        <v>1</v>
      </c>
      <c r="F43" s="7" t="s">
        <v>141</v>
      </c>
      <c r="G43" s="7" t="s">
        <v>42</v>
      </c>
      <c r="H43" s="5">
        <v>67.5348</v>
      </c>
      <c r="I43" s="15" t="s">
        <v>350</v>
      </c>
      <c r="J43" s="8" t="s">
        <v>299</v>
      </c>
      <c r="K43" s="8"/>
      <c r="L43" s="8" t="s">
        <v>46</v>
      </c>
      <c r="M43" s="8"/>
      <c r="N43" s="8" t="s">
        <v>46</v>
      </c>
      <c r="O43" s="5">
        <v>20</v>
      </c>
      <c r="P43" s="14" t="s">
        <v>351</v>
      </c>
      <c r="Q43" s="9" t="s">
        <v>352</v>
      </c>
      <c r="R43" s="7" t="s">
        <v>353</v>
      </c>
      <c r="S43" s="15" t="s">
        <v>354</v>
      </c>
      <c r="T43" s="3" t="s">
        <v>50</v>
      </c>
      <c r="U43" s="3"/>
      <c r="V43" s="3">
        <v>540278</v>
      </c>
      <c r="W43" s="3">
        <v>20.0000592287236</v>
      </c>
      <c r="X43" s="5" t="str">
        <f>_xlfn.DISPIMG("ID_349BFE9718324E3A925638328964DF44",1)</f>
        <v>=DISPIMG("ID_349BFE9718324E3A925638328964DF44",1)</v>
      </c>
      <c r="Y43" s="5" t="s">
        <v>304</v>
      </c>
      <c r="Z43" s="5" t="s">
        <v>305</v>
      </c>
      <c r="AA43" s="5"/>
      <c r="AB43" s="5"/>
      <c r="AC43" s="5" t="s">
        <v>355</v>
      </c>
      <c r="AD43" s="5"/>
      <c r="AE43" s="5"/>
      <c r="AF43" s="5"/>
      <c r="AG43" s="5"/>
      <c r="AH43" s="5"/>
      <c r="AI43" s="5"/>
      <c r="AJ43" s="5"/>
      <c r="AK43" s="6">
        <v>1</v>
      </c>
    </row>
    <row r="44" s="5" customFormat="1" hidden="1" customHeight="1" spans="1:37">
      <c r="A44" s="6" t="s">
        <v>356</v>
      </c>
      <c r="B44" s="6" t="s">
        <v>357</v>
      </c>
      <c r="C44" s="6" t="s">
        <v>358</v>
      </c>
      <c r="D44" s="13" t="s">
        <v>359</v>
      </c>
      <c r="E44" s="13">
        <v>1</v>
      </c>
      <c r="F44" s="13" t="s">
        <v>267</v>
      </c>
      <c r="G44" s="13" t="s">
        <v>42</v>
      </c>
      <c r="H44" s="13" t="e">
        <v>#N/A</v>
      </c>
      <c r="I44" s="13" t="e">
        <v>#N/A</v>
      </c>
      <c r="J44" s="6" t="e">
        <v>#N/A</v>
      </c>
      <c r="K44" s="6"/>
      <c r="L44" s="6" t="e">
        <v>#N/A</v>
      </c>
      <c r="M44" s="6"/>
      <c r="N44" s="6" t="e">
        <v>#N/A</v>
      </c>
      <c r="O44" s="13">
        <v>5</v>
      </c>
      <c r="P44" s="18" t="s">
        <v>360</v>
      </c>
      <c r="Q44" s="9" t="s">
        <v>361</v>
      </c>
      <c r="R44" s="6" t="s">
        <v>362</v>
      </c>
      <c r="S44" s="1" t="s">
        <v>363</v>
      </c>
      <c r="T44" s="13" t="e">
        <v>#N/A</v>
      </c>
      <c r="U44" s="13"/>
      <c r="V44" s="13"/>
      <c r="W44" s="13"/>
      <c r="X44" s="13"/>
      <c r="Y44" s="13"/>
      <c r="Z44" s="13"/>
      <c r="AA44" s="13"/>
      <c r="AB44" s="13"/>
      <c r="AC44" s="13"/>
      <c r="AD44" s="13"/>
      <c r="AE44" s="13"/>
      <c r="AF44" s="28"/>
      <c r="AG44" s="13"/>
      <c r="AH44" s="13"/>
      <c r="AI44" s="13"/>
      <c r="AJ44" s="13"/>
      <c r="AK44" s="6">
        <v>1</v>
      </c>
    </row>
    <row r="45" s="5" customFormat="1" hidden="1" customHeight="1" spans="1:37">
      <c r="A45" s="6" t="s">
        <v>364</v>
      </c>
      <c r="B45" s="6" t="s">
        <v>365</v>
      </c>
      <c r="C45" s="6" t="s">
        <v>366</v>
      </c>
      <c r="D45" s="6" t="s">
        <v>367</v>
      </c>
      <c r="E45" s="6">
        <v>1</v>
      </c>
      <c r="F45" s="6" t="s">
        <v>141</v>
      </c>
      <c r="G45" s="6" t="e">
        <v>#N/A</v>
      </c>
      <c r="H45" s="6" t="e">
        <v>#N/A</v>
      </c>
      <c r="I45" s="6" t="e">
        <v>#N/A</v>
      </c>
      <c r="J45" s="6" t="e">
        <v>#N/A</v>
      </c>
      <c r="K45" s="6"/>
      <c r="L45" s="6" t="e">
        <v>#N/A</v>
      </c>
      <c r="M45" s="6"/>
      <c r="N45" s="6" t="e">
        <v>#N/A</v>
      </c>
      <c r="O45" s="6">
        <v>24</v>
      </c>
      <c r="P45" s="16" t="s">
        <v>368</v>
      </c>
      <c r="Q45" s="9" t="s">
        <v>361</v>
      </c>
      <c r="R45" s="6" t="s">
        <v>369</v>
      </c>
      <c r="S45" s="1" t="s">
        <v>370</v>
      </c>
      <c r="T45" s="6" t="e">
        <v>#N/A</v>
      </c>
      <c r="U45" s="6"/>
      <c r="V45" s="6"/>
      <c r="W45" s="6"/>
      <c r="X45" s="6"/>
      <c r="Y45" s="6"/>
      <c r="Z45" s="6"/>
      <c r="AA45" s="6"/>
      <c r="AB45" s="6"/>
      <c r="AC45" s="6"/>
      <c r="AD45" s="6"/>
      <c r="AE45" s="6"/>
      <c r="AF45" s="25"/>
      <c r="AG45" s="6"/>
      <c r="AH45" s="6"/>
      <c r="AI45" s="6"/>
      <c r="AJ45" s="6"/>
      <c r="AK45" s="6">
        <v>1</v>
      </c>
    </row>
    <row r="46" s="4" customFormat="1" hidden="1" customHeight="1" spans="1:37">
      <c r="A46" s="6" t="s">
        <v>371</v>
      </c>
      <c r="B46" s="6" t="s">
        <v>372</v>
      </c>
      <c r="C46" s="6" t="s">
        <v>373</v>
      </c>
      <c r="D46" s="6" t="s">
        <v>374</v>
      </c>
      <c r="E46" s="6">
        <v>1</v>
      </c>
      <c r="F46" s="6" t="s">
        <v>41</v>
      </c>
      <c r="G46" s="6" t="e">
        <v>#N/A</v>
      </c>
      <c r="H46" s="6" t="e">
        <v>#N/A</v>
      </c>
      <c r="I46" s="6" t="e">
        <v>#N/A</v>
      </c>
      <c r="J46" s="6" t="e">
        <v>#N/A</v>
      </c>
      <c r="K46" s="6"/>
      <c r="L46" s="6" t="e">
        <v>#N/A</v>
      </c>
      <c r="M46" s="6"/>
      <c r="N46" s="6" t="e">
        <v>#N/A</v>
      </c>
      <c r="O46" s="6">
        <v>37</v>
      </c>
      <c r="P46" s="16" t="s">
        <v>375</v>
      </c>
      <c r="Q46" s="9" t="s">
        <v>361</v>
      </c>
      <c r="R46" s="6" t="s">
        <v>376</v>
      </c>
      <c r="S46" s="1" t="s">
        <v>377</v>
      </c>
      <c r="T46" s="6" t="e">
        <v>#N/A</v>
      </c>
      <c r="U46" s="6"/>
      <c r="V46" s="6"/>
      <c r="W46" s="6"/>
      <c r="X46" s="6"/>
      <c r="Y46" s="6"/>
      <c r="Z46" s="6"/>
      <c r="AA46" s="6"/>
      <c r="AB46" s="6"/>
      <c r="AC46" s="6"/>
      <c r="AD46" s="6"/>
      <c r="AE46" s="6"/>
      <c r="AF46" s="26"/>
      <c r="AG46" s="6"/>
      <c r="AH46" s="6"/>
      <c r="AI46" s="6"/>
      <c r="AJ46" s="6"/>
      <c r="AK46" s="6">
        <v>1</v>
      </c>
    </row>
    <row r="47" s="5" customFormat="1" hidden="1" customHeight="1" spans="1:37">
      <c r="A47" s="6" t="s">
        <v>378</v>
      </c>
      <c r="B47" s="6" t="s">
        <v>379</v>
      </c>
      <c r="C47" s="6" t="s">
        <v>380</v>
      </c>
      <c r="D47" s="6" t="s">
        <v>381</v>
      </c>
      <c r="E47" s="6">
        <v>1</v>
      </c>
      <c r="F47" s="6" t="s">
        <v>41</v>
      </c>
      <c r="G47" s="6" t="e">
        <v>#N/A</v>
      </c>
      <c r="H47" s="6" t="e">
        <v>#N/A</v>
      </c>
      <c r="I47" s="6" t="e">
        <v>#N/A</v>
      </c>
      <c r="J47" s="6" t="e">
        <v>#N/A</v>
      </c>
      <c r="K47" s="6"/>
      <c r="L47" s="6" t="e">
        <v>#N/A</v>
      </c>
      <c r="M47" s="6"/>
      <c r="N47" s="6" t="e">
        <v>#N/A</v>
      </c>
      <c r="O47" s="6">
        <v>869</v>
      </c>
      <c r="P47" s="16" t="s">
        <v>382</v>
      </c>
      <c r="Q47" s="9" t="s">
        <v>361</v>
      </c>
      <c r="R47" s="6" t="s">
        <v>383</v>
      </c>
      <c r="S47" s="1" t="s">
        <v>384</v>
      </c>
      <c r="T47" s="6" t="e">
        <v>#N/A</v>
      </c>
      <c r="U47" s="6"/>
      <c r="V47" s="6"/>
      <c r="W47" s="6"/>
      <c r="X47" s="6"/>
      <c r="Y47" s="6"/>
      <c r="Z47" s="6"/>
      <c r="AA47" s="6"/>
      <c r="AB47" s="6"/>
      <c r="AC47" s="6"/>
      <c r="AD47" s="6"/>
      <c r="AE47" s="6"/>
      <c r="AF47" s="25"/>
      <c r="AG47" s="6"/>
      <c r="AH47" s="6"/>
      <c r="AI47" s="6"/>
      <c r="AJ47" s="6"/>
      <c r="AK47" s="6">
        <v>1</v>
      </c>
    </row>
    <row r="48" s="4" customFormat="1" hidden="1" customHeight="1" spans="1:37">
      <c r="A48" s="6" t="s">
        <v>385</v>
      </c>
      <c r="B48" s="6" t="s">
        <v>386</v>
      </c>
      <c r="C48" s="6" t="s">
        <v>387</v>
      </c>
      <c r="D48" s="6" t="s">
        <v>388</v>
      </c>
      <c r="E48" s="6">
        <v>0</v>
      </c>
      <c r="F48" s="6" t="s">
        <v>193</v>
      </c>
      <c r="G48" s="6" t="e">
        <v>#N/A</v>
      </c>
      <c r="H48" s="6" t="e">
        <v>#N/A</v>
      </c>
      <c r="I48" s="6" t="e">
        <v>#N/A</v>
      </c>
      <c r="J48" s="6" t="e">
        <v>#N/A</v>
      </c>
      <c r="K48" s="6"/>
      <c r="L48" s="6" t="e">
        <v>#N/A</v>
      </c>
      <c r="M48" s="6"/>
      <c r="N48" s="6" t="e">
        <v>#N/A</v>
      </c>
      <c r="O48" s="6">
        <v>5</v>
      </c>
      <c r="P48" s="16" t="s">
        <v>389</v>
      </c>
      <c r="Q48" s="9" t="s">
        <v>361</v>
      </c>
      <c r="R48" s="6" t="s">
        <v>46</v>
      </c>
      <c r="S48" s="1" t="s">
        <v>390</v>
      </c>
      <c r="T48" s="6" t="e">
        <v>#N/A</v>
      </c>
      <c r="U48" s="6"/>
      <c r="V48" s="6"/>
      <c r="W48" s="6"/>
      <c r="X48" s="6"/>
      <c r="Y48" s="6"/>
      <c r="Z48" s="6"/>
      <c r="AA48" s="6"/>
      <c r="AB48" s="6"/>
      <c r="AC48" s="6"/>
      <c r="AD48" s="6"/>
      <c r="AE48" s="6"/>
      <c r="AF48" s="26"/>
      <c r="AG48" s="6"/>
      <c r="AH48" s="6"/>
      <c r="AI48" s="6"/>
      <c r="AJ48" s="6"/>
      <c r="AK48" s="6">
        <v>1</v>
      </c>
    </row>
    <row r="49" s="4" customFormat="1" customHeight="1" spans="1:37">
      <c r="A49" s="6" t="s">
        <v>391</v>
      </c>
      <c r="B49" s="6" t="s">
        <v>392</v>
      </c>
      <c r="C49" s="6" t="s">
        <v>393</v>
      </c>
      <c r="D49" s="5" t="s">
        <v>394</v>
      </c>
      <c r="E49" s="5">
        <v>1</v>
      </c>
      <c r="F49" s="7" t="s">
        <v>41</v>
      </c>
      <c r="G49" s="7" t="s">
        <v>42</v>
      </c>
      <c r="H49" s="5">
        <v>252.1838</v>
      </c>
      <c r="I49" s="14" t="s">
        <v>395</v>
      </c>
      <c r="J49" s="8" t="s">
        <v>44</v>
      </c>
      <c r="K49" s="8"/>
      <c r="L49" s="8" t="s">
        <v>45</v>
      </c>
      <c r="M49" s="8"/>
      <c r="N49" s="8" t="s">
        <v>396</v>
      </c>
      <c r="O49" s="5">
        <v>339</v>
      </c>
      <c r="P49" s="14" t="s">
        <v>397</v>
      </c>
      <c r="Q49" s="9" t="s">
        <v>361</v>
      </c>
      <c r="R49" s="7" t="s">
        <v>398</v>
      </c>
      <c r="S49" s="5" t="e">
        <v>#N/A</v>
      </c>
      <c r="T49" s="3" t="s">
        <v>50</v>
      </c>
      <c r="U49" s="3"/>
      <c r="V49" s="3"/>
      <c r="W49" s="3"/>
      <c r="X49" s="5" t="str">
        <f>_xlfn.DISPIMG("ID_0146DE5FA82C4BFD8BDE299F9C7417EF",1)</f>
        <v>=DISPIMG("ID_0146DE5FA82C4BFD8BDE299F9C7417EF",1)</v>
      </c>
      <c r="Y49" s="24" t="s">
        <v>51</v>
      </c>
      <c r="Z49" s="24" t="s">
        <v>52</v>
      </c>
      <c r="AA49" s="5">
        <v>0.55</v>
      </c>
      <c r="AB49" s="5">
        <v>0.86</v>
      </c>
      <c r="AC49" s="5"/>
      <c r="AD49" s="5"/>
      <c r="AE49" s="5"/>
      <c r="AF49" s="5"/>
      <c r="AG49" s="5"/>
      <c r="AH49" s="5"/>
      <c r="AI49" s="5"/>
      <c r="AJ49" s="5"/>
      <c r="AK49" s="5"/>
    </row>
    <row r="50" s="5" customFormat="1" hidden="1" customHeight="1" spans="1:37">
      <c r="A50" s="6" t="s">
        <v>399</v>
      </c>
      <c r="B50" s="6" t="s">
        <v>400</v>
      </c>
      <c r="C50" s="6" t="s">
        <v>401</v>
      </c>
      <c r="D50" s="5" t="s">
        <v>402</v>
      </c>
      <c r="E50" s="5">
        <v>1</v>
      </c>
      <c r="F50" s="7" t="s">
        <v>141</v>
      </c>
      <c r="G50" s="7" t="s">
        <v>42</v>
      </c>
      <c r="H50" s="5">
        <v>164.3099</v>
      </c>
      <c r="I50" s="14" t="s">
        <v>403</v>
      </c>
      <c r="J50" s="8" t="s">
        <v>299</v>
      </c>
      <c r="K50" s="8"/>
      <c r="L50" s="8" t="s">
        <v>46</v>
      </c>
      <c r="M50" s="8"/>
      <c r="N50" s="8" t="s">
        <v>46</v>
      </c>
      <c r="O50" s="5">
        <v>24</v>
      </c>
      <c r="P50" s="14" t="s">
        <v>404</v>
      </c>
      <c r="Q50" s="9" t="s">
        <v>405</v>
      </c>
      <c r="R50" s="7" t="s">
        <v>406</v>
      </c>
      <c r="S50" s="15" t="s">
        <v>407</v>
      </c>
      <c r="T50" s="3" t="s">
        <v>50</v>
      </c>
      <c r="U50" s="3"/>
      <c r="V50" s="3">
        <v>1314479</v>
      </c>
      <c r="W50" s="3">
        <v>20.0000121721211</v>
      </c>
      <c r="X50" s="5" t="str">
        <f>_xlfn.DISPIMG("ID_349BFE9718324E3A925638328964DF44",1)</f>
        <v>=DISPIMG("ID_349BFE9718324E3A925638328964DF44",1)</v>
      </c>
      <c r="Y50" s="5" t="s">
        <v>304</v>
      </c>
      <c r="Z50" s="5" t="s">
        <v>305</v>
      </c>
      <c r="AC50" s="5" t="s">
        <v>408</v>
      </c>
      <c r="AF50" s="10"/>
      <c r="AK50" s="6">
        <v>1</v>
      </c>
    </row>
    <row r="51" s="5" customFormat="1" hidden="1" customHeight="1" spans="1:37">
      <c r="A51" s="6" t="s">
        <v>409</v>
      </c>
      <c r="B51" s="6" t="s">
        <v>410</v>
      </c>
      <c r="C51" s="6" t="s">
        <v>411</v>
      </c>
      <c r="D51" s="6" t="s">
        <v>412</v>
      </c>
      <c r="E51" s="6">
        <v>2</v>
      </c>
      <c r="F51" s="6" t="s">
        <v>65</v>
      </c>
      <c r="G51" s="6" t="e">
        <v>#N/A</v>
      </c>
      <c r="H51" s="6" t="e">
        <v>#N/A</v>
      </c>
      <c r="I51" s="6" t="e">
        <v>#N/A</v>
      </c>
      <c r="J51" s="6" t="e">
        <v>#N/A</v>
      </c>
      <c r="K51" s="6"/>
      <c r="L51" s="6" t="e">
        <v>#N/A</v>
      </c>
      <c r="M51" s="6"/>
      <c r="N51" s="6" t="e">
        <v>#N/A</v>
      </c>
      <c r="O51" s="6">
        <v>46</v>
      </c>
      <c r="P51" s="16" t="s">
        <v>413</v>
      </c>
      <c r="Q51" s="9" t="s">
        <v>414</v>
      </c>
      <c r="R51" s="6" t="s">
        <v>46</v>
      </c>
      <c r="S51" s="1" t="s">
        <v>415</v>
      </c>
      <c r="T51" s="6" t="e">
        <v>#N/A</v>
      </c>
      <c r="U51" s="6"/>
      <c r="V51" s="6"/>
      <c r="W51" s="20" t="e">
        <f>100-100*V51/H51/10000</f>
        <v>#N/A</v>
      </c>
      <c r="X51" s="6"/>
      <c r="Y51" s="6"/>
      <c r="Z51" s="6"/>
      <c r="AA51" s="6"/>
      <c r="AB51" s="6"/>
      <c r="AC51" s="6"/>
      <c r="AD51" s="6"/>
      <c r="AE51" s="6"/>
      <c r="AF51" s="25"/>
      <c r="AG51" s="6"/>
      <c r="AH51" s="6"/>
      <c r="AI51" s="6"/>
      <c r="AJ51" s="6"/>
      <c r="AK51" s="6">
        <v>1</v>
      </c>
    </row>
    <row r="52" s="5" customFormat="1" hidden="1" customHeight="1" spans="1:37">
      <c r="A52" s="6" t="s">
        <v>416</v>
      </c>
      <c r="B52" s="6" t="s">
        <v>417</v>
      </c>
      <c r="C52" s="6" t="s">
        <v>418</v>
      </c>
      <c r="D52" s="4" t="s">
        <v>419</v>
      </c>
      <c r="E52" s="4">
        <v>0</v>
      </c>
      <c r="F52" s="6" t="s">
        <v>101</v>
      </c>
      <c r="G52" s="6" t="s">
        <v>268</v>
      </c>
      <c r="H52" s="4">
        <v>430</v>
      </c>
      <c r="I52" s="1" t="s">
        <v>420</v>
      </c>
      <c r="J52" s="6" t="s">
        <v>46</v>
      </c>
      <c r="K52" s="6"/>
      <c r="L52" s="6" t="s">
        <v>46</v>
      </c>
      <c r="M52" s="6"/>
      <c r="N52" s="6" t="s">
        <v>421</v>
      </c>
      <c r="O52" s="4">
        <v>5</v>
      </c>
      <c r="P52" s="1" t="s">
        <v>422</v>
      </c>
      <c r="Q52" s="9" t="s">
        <v>414</v>
      </c>
      <c r="R52" s="6" t="s">
        <v>46</v>
      </c>
      <c r="S52" s="1" t="s">
        <v>423</v>
      </c>
      <c r="T52" s="20" t="s">
        <v>50</v>
      </c>
      <c r="U52" s="20"/>
      <c r="V52" s="20"/>
      <c r="W52" s="20"/>
      <c r="X52" s="4"/>
      <c r="Y52" s="4"/>
      <c r="Z52" s="4"/>
      <c r="AA52" s="4"/>
      <c r="AB52" s="4"/>
      <c r="AC52" s="4"/>
      <c r="AD52" s="4"/>
      <c r="AE52" s="4"/>
      <c r="AF52" s="27"/>
      <c r="AG52" s="4"/>
      <c r="AH52" s="4"/>
      <c r="AI52" s="4"/>
      <c r="AJ52" s="4"/>
      <c r="AK52" s="6">
        <v>1</v>
      </c>
    </row>
    <row r="53" s="5" customFormat="1" customHeight="1" spans="1:32">
      <c r="A53" s="6" t="s">
        <v>424</v>
      </c>
      <c r="B53" s="6" t="s">
        <v>425</v>
      </c>
      <c r="C53" s="6" t="s">
        <v>426</v>
      </c>
      <c r="D53" s="5" t="s">
        <v>427</v>
      </c>
      <c r="E53" s="5">
        <v>1</v>
      </c>
      <c r="F53" s="7" t="s">
        <v>41</v>
      </c>
      <c r="G53" s="7" t="s">
        <v>42</v>
      </c>
      <c r="H53" s="5">
        <v>963.8284</v>
      </c>
      <c r="I53" s="14" t="s">
        <v>428</v>
      </c>
      <c r="J53" s="8" t="s">
        <v>44</v>
      </c>
      <c r="K53" s="8"/>
      <c r="L53" s="8" t="s">
        <v>279</v>
      </c>
      <c r="M53" s="8"/>
      <c r="N53" s="8" t="s">
        <v>429</v>
      </c>
      <c r="O53" s="5">
        <v>528</v>
      </c>
      <c r="P53" s="14" t="s">
        <v>430</v>
      </c>
      <c r="Q53" s="9" t="s">
        <v>431</v>
      </c>
      <c r="R53" s="7" t="s">
        <v>432</v>
      </c>
      <c r="S53" s="15" t="s">
        <v>433</v>
      </c>
      <c r="T53" s="3" t="s">
        <v>50</v>
      </c>
      <c r="U53" s="3"/>
      <c r="V53" s="3">
        <v>8409760</v>
      </c>
      <c r="W53" s="3">
        <v>12.7462938423479</v>
      </c>
      <c r="X53" s="5" t="str">
        <f>_xlfn.DISPIMG("ID_0146DE5FA82C4BFD8BDE299F9C7417EF",1)</f>
        <v>=DISPIMG("ID_0146DE5FA82C4BFD8BDE299F9C7417EF",1)</v>
      </c>
      <c r="Y53" s="24" t="s">
        <v>51</v>
      </c>
      <c r="Z53" s="24" t="s">
        <v>52</v>
      </c>
      <c r="AA53" s="5">
        <v>0.4</v>
      </c>
      <c r="AB53" s="5">
        <v>0.895</v>
      </c>
      <c r="AF53" s="10"/>
    </row>
    <row r="54" s="5" customFormat="1" hidden="1" customHeight="1" spans="1:37">
      <c r="A54" s="6" t="s">
        <v>434</v>
      </c>
      <c r="B54" s="6" t="s">
        <v>435</v>
      </c>
      <c r="C54" s="6" t="s">
        <v>436</v>
      </c>
      <c r="D54" s="6" t="s">
        <v>437</v>
      </c>
      <c r="E54" s="6">
        <v>0</v>
      </c>
      <c r="F54" s="6" t="s">
        <v>148</v>
      </c>
      <c r="G54" s="6" t="e">
        <v>#N/A</v>
      </c>
      <c r="H54" s="6" t="e">
        <v>#N/A</v>
      </c>
      <c r="I54" s="6" t="e">
        <v>#N/A</v>
      </c>
      <c r="J54" s="6" t="e">
        <v>#N/A</v>
      </c>
      <c r="K54" s="6"/>
      <c r="L54" s="6" t="e">
        <v>#N/A</v>
      </c>
      <c r="M54" s="6"/>
      <c r="N54" s="6" t="e">
        <v>#N/A</v>
      </c>
      <c r="O54" s="6">
        <v>270</v>
      </c>
      <c r="P54" s="16" t="s">
        <v>438</v>
      </c>
      <c r="Q54" s="9" t="s">
        <v>439</v>
      </c>
      <c r="R54" s="6" t="s">
        <v>46</v>
      </c>
      <c r="S54" s="1" t="s">
        <v>440</v>
      </c>
      <c r="T54" s="6" t="e">
        <v>#N/A</v>
      </c>
      <c r="U54" s="6"/>
      <c r="V54" s="6"/>
      <c r="W54" s="6"/>
      <c r="X54" s="6"/>
      <c r="Y54" s="6"/>
      <c r="Z54" s="6"/>
      <c r="AA54" s="6"/>
      <c r="AB54" s="6"/>
      <c r="AC54" s="6"/>
      <c r="AD54" s="6"/>
      <c r="AE54" s="6"/>
      <c r="AF54" s="25"/>
      <c r="AG54" s="6"/>
      <c r="AH54" s="6"/>
      <c r="AI54" s="6"/>
      <c r="AJ54" s="6"/>
      <c r="AK54" s="6">
        <v>1</v>
      </c>
    </row>
    <row r="55" s="5" customFormat="1" customHeight="1" spans="1:32">
      <c r="A55" s="6" t="s">
        <v>441</v>
      </c>
      <c r="B55" s="6" t="s">
        <v>442</v>
      </c>
      <c r="C55" s="6" t="s">
        <v>443</v>
      </c>
      <c r="D55" s="5" t="s">
        <v>444</v>
      </c>
      <c r="E55" s="5">
        <v>1</v>
      </c>
      <c r="F55" s="7" t="s">
        <v>41</v>
      </c>
      <c r="G55" s="7" t="s">
        <v>42</v>
      </c>
      <c r="H55" s="5">
        <v>2077.297</v>
      </c>
      <c r="I55" s="14" t="s">
        <v>445</v>
      </c>
      <c r="J55" s="8" t="s">
        <v>44</v>
      </c>
      <c r="K55" s="8"/>
      <c r="L55" s="8" t="s">
        <v>45</v>
      </c>
      <c r="M55" s="8"/>
      <c r="N55" s="8" t="s">
        <v>46</v>
      </c>
      <c r="O55" s="5">
        <v>914</v>
      </c>
      <c r="P55" s="14" t="s">
        <v>446</v>
      </c>
      <c r="Q55" s="9" t="s">
        <v>439</v>
      </c>
      <c r="R55" s="7" t="s">
        <v>447</v>
      </c>
      <c r="S55" s="15" t="s">
        <v>448</v>
      </c>
      <c r="T55" s="3" t="s">
        <v>50</v>
      </c>
      <c r="U55" s="3"/>
      <c r="V55" s="3">
        <v>17120821</v>
      </c>
      <c r="W55" s="3">
        <v>17.5812558339034</v>
      </c>
      <c r="X55" s="5" t="str">
        <f>_xlfn.DISPIMG("ID_0146DE5FA82C4BFD8BDE299F9C7417EF",1)</f>
        <v>=DISPIMG("ID_0146DE5FA82C4BFD8BDE299F9C7417EF",1)</v>
      </c>
      <c r="Y55" s="24" t="s">
        <v>51</v>
      </c>
      <c r="Z55" s="24" t="s">
        <v>52</v>
      </c>
      <c r="AA55" s="5">
        <v>0.6</v>
      </c>
      <c r="AB55" s="5">
        <v>0.81</v>
      </c>
      <c r="AF55" s="10"/>
    </row>
    <row r="56" s="5" customFormat="1" hidden="1" customHeight="1" spans="1:37">
      <c r="A56" s="6" t="s">
        <v>449</v>
      </c>
      <c r="B56" s="6" t="s">
        <v>450</v>
      </c>
      <c r="C56" s="6" t="s">
        <v>451</v>
      </c>
      <c r="D56" s="5" t="s">
        <v>452</v>
      </c>
      <c r="E56" s="5">
        <v>1</v>
      </c>
      <c r="F56" s="7" t="s">
        <v>141</v>
      </c>
      <c r="G56" s="7" t="s">
        <v>42</v>
      </c>
      <c r="H56" s="5">
        <v>65.8211</v>
      </c>
      <c r="I56" s="14" t="s">
        <v>453</v>
      </c>
      <c r="J56" s="8" t="s">
        <v>299</v>
      </c>
      <c r="K56" s="8"/>
      <c r="L56" s="8" t="s">
        <v>46</v>
      </c>
      <c r="M56" s="8"/>
      <c r="N56" s="8" t="s">
        <v>46</v>
      </c>
      <c r="O56" s="5">
        <v>17</v>
      </c>
      <c r="P56" s="14" t="s">
        <v>454</v>
      </c>
      <c r="Q56" s="9" t="s">
        <v>439</v>
      </c>
      <c r="R56" s="7" t="s">
        <v>455</v>
      </c>
      <c r="S56" s="15" t="s">
        <v>456</v>
      </c>
      <c r="T56" s="3" t="s">
        <v>50</v>
      </c>
      <c r="U56" s="3"/>
      <c r="V56" s="3">
        <v>546315</v>
      </c>
      <c r="W56" s="3">
        <v>17.0000197505055</v>
      </c>
      <c r="X56" s="5" t="str">
        <f>_xlfn.DISPIMG("ID_349BFE9718324E3A925638328964DF44",1)</f>
        <v>=DISPIMG("ID_349BFE9718324E3A925638328964DF44",1)</v>
      </c>
      <c r="Y56" s="5" t="s">
        <v>304</v>
      </c>
      <c r="Z56" s="5" t="s">
        <v>305</v>
      </c>
      <c r="AC56" s="5" t="s">
        <v>355</v>
      </c>
      <c r="AF56" s="10"/>
      <c r="AK56" s="6">
        <v>1</v>
      </c>
    </row>
    <row r="57" s="4" customFormat="1" customHeight="1" spans="1:37">
      <c r="A57" s="6" t="s">
        <v>457</v>
      </c>
      <c r="B57" s="6" t="s">
        <v>458</v>
      </c>
      <c r="C57" s="6" t="s">
        <v>459</v>
      </c>
      <c r="D57" s="5" t="s">
        <v>460</v>
      </c>
      <c r="E57" s="5">
        <v>1</v>
      </c>
      <c r="F57" s="7" t="s">
        <v>41</v>
      </c>
      <c r="G57" s="7" t="s">
        <v>42</v>
      </c>
      <c r="H57" s="5">
        <v>651.331</v>
      </c>
      <c r="I57" s="14" t="s">
        <v>461</v>
      </c>
      <c r="J57" s="8" t="s">
        <v>44</v>
      </c>
      <c r="K57" s="8"/>
      <c r="L57" s="8" t="s">
        <v>45</v>
      </c>
      <c r="M57" s="8"/>
      <c r="N57" s="8" t="s">
        <v>46</v>
      </c>
      <c r="O57" s="5">
        <v>1132</v>
      </c>
      <c r="P57" s="14" t="s">
        <v>462</v>
      </c>
      <c r="Q57" s="9" t="s">
        <v>439</v>
      </c>
      <c r="R57" s="7" t="s">
        <v>463</v>
      </c>
      <c r="S57" s="15" t="s">
        <v>464</v>
      </c>
      <c r="T57" s="3" t="s">
        <v>50</v>
      </c>
      <c r="U57" s="3"/>
      <c r="V57" s="3">
        <v>5565623</v>
      </c>
      <c r="W57" s="3">
        <v>14.5500060645048</v>
      </c>
      <c r="X57" s="5" t="str">
        <f>_xlfn.DISPIMG("ID_0146DE5FA82C4BFD8BDE299F9C7417EF",1)</f>
        <v>=DISPIMG("ID_0146DE5FA82C4BFD8BDE299F9C7417EF",1)</v>
      </c>
      <c r="Y57" s="24" t="s">
        <v>51</v>
      </c>
      <c r="Z57" s="24" t="s">
        <v>52</v>
      </c>
      <c r="AA57" s="5">
        <v>0.4</v>
      </c>
      <c r="AB57" s="5">
        <v>0.865</v>
      </c>
      <c r="AC57" s="5"/>
      <c r="AD57" s="5"/>
      <c r="AE57" s="5"/>
      <c r="AF57" s="5"/>
      <c r="AG57" s="5"/>
      <c r="AH57" s="5"/>
      <c r="AI57" s="5"/>
      <c r="AJ57" s="5"/>
      <c r="AK57" s="5"/>
    </row>
    <row r="58" s="4" customFormat="1" customHeight="1" spans="1:37">
      <c r="A58" s="6" t="s">
        <v>465</v>
      </c>
      <c r="B58" s="6" t="s">
        <v>466</v>
      </c>
      <c r="C58" s="6" t="s">
        <v>467</v>
      </c>
      <c r="D58" s="5" t="s">
        <v>468</v>
      </c>
      <c r="E58" s="5">
        <v>1</v>
      </c>
      <c r="F58" s="7" t="s">
        <v>41</v>
      </c>
      <c r="G58" s="7" t="s">
        <v>211</v>
      </c>
      <c r="H58" s="5">
        <v>1202.2477</v>
      </c>
      <c r="I58" s="14" t="s">
        <v>469</v>
      </c>
      <c r="J58" s="8" t="s">
        <v>470</v>
      </c>
      <c r="K58" s="8" t="s">
        <v>471</v>
      </c>
      <c r="L58" s="8" t="s">
        <v>472</v>
      </c>
      <c r="M58" s="8" t="s">
        <v>473</v>
      </c>
      <c r="N58" s="8" t="s">
        <v>429</v>
      </c>
      <c r="O58" s="5">
        <v>1636</v>
      </c>
      <c r="P58" s="14" t="s">
        <v>474</v>
      </c>
      <c r="Q58" s="9" t="s">
        <v>439</v>
      </c>
      <c r="R58" s="7" t="s">
        <v>475</v>
      </c>
      <c r="S58" s="15" t="s">
        <v>476</v>
      </c>
      <c r="T58" s="3" t="s">
        <v>50</v>
      </c>
      <c r="U58" s="3"/>
      <c r="V58" s="3">
        <v>10491775</v>
      </c>
      <c r="W58" s="3">
        <v>12.7320018994422</v>
      </c>
      <c r="X58" s="5" t="str">
        <f>_xlfn.DISPIMG("ID_0146DE5FA82C4BFD8BDE299F9C7417EF",1)</f>
        <v>=DISPIMG("ID_0146DE5FA82C4BFD8BDE299F9C7417EF",1)</v>
      </c>
      <c r="Y58" s="24" t="s">
        <v>218</v>
      </c>
      <c r="Z58" s="24" t="s">
        <v>52</v>
      </c>
      <c r="AA58" s="5">
        <v>0.45</v>
      </c>
      <c r="AB58" s="5">
        <v>0.86</v>
      </c>
      <c r="AC58" s="5"/>
      <c r="AD58" s="5"/>
      <c r="AE58" s="5"/>
      <c r="AF58" s="5"/>
      <c r="AG58" s="5"/>
      <c r="AH58" s="5"/>
      <c r="AI58" s="5"/>
      <c r="AJ58" s="5"/>
      <c r="AK58" s="5"/>
    </row>
    <row r="59" s="4" customFormat="1" customHeight="1" spans="1:37">
      <c r="A59" s="6" t="s">
        <v>477</v>
      </c>
      <c r="B59" s="6" t="s">
        <v>478</v>
      </c>
      <c r="C59" s="6" t="s">
        <v>479</v>
      </c>
      <c r="D59" s="5" t="s">
        <v>480</v>
      </c>
      <c r="E59" s="5">
        <v>1</v>
      </c>
      <c r="F59" s="7" t="s">
        <v>41</v>
      </c>
      <c r="G59" s="7" t="s">
        <v>211</v>
      </c>
      <c r="H59" s="5">
        <v>18661.7817</v>
      </c>
      <c r="I59" s="14" t="s">
        <v>481</v>
      </c>
      <c r="J59" s="8" t="s">
        <v>470</v>
      </c>
      <c r="K59" s="8" t="s">
        <v>471</v>
      </c>
      <c r="L59" s="8" t="s">
        <v>472</v>
      </c>
      <c r="M59" s="8" t="s">
        <v>482</v>
      </c>
      <c r="N59" s="8" t="s">
        <v>46</v>
      </c>
      <c r="O59" s="5">
        <v>317</v>
      </c>
      <c r="P59" s="14" t="s">
        <v>483</v>
      </c>
      <c r="Q59" s="9" t="s">
        <v>439</v>
      </c>
      <c r="R59" s="7" t="s">
        <v>484</v>
      </c>
      <c r="S59" s="15" t="s">
        <v>485</v>
      </c>
      <c r="T59" s="3" t="s">
        <v>50</v>
      </c>
      <c r="U59" s="3"/>
      <c r="V59" s="3">
        <v>163844845</v>
      </c>
      <c r="W59" s="3">
        <v>12.202999888269</v>
      </c>
      <c r="X59" s="5" t="str">
        <f>_xlfn.DISPIMG("ID_0146DE5FA82C4BFD8BDE299F9C7417EF",1)</f>
        <v>=DISPIMG("ID_0146DE5FA82C4BFD8BDE299F9C7417EF",1)</v>
      </c>
      <c r="Y59" s="24" t="s">
        <v>218</v>
      </c>
      <c r="Z59" s="24" t="s">
        <v>52</v>
      </c>
      <c r="AA59" s="5">
        <v>0.6</v>
      </c>
      <c r="AB59" s="5">
        <v>0.865</v>
      </c>
      <c r="AC59" s="5"/>
      <c r="AD59" s="5"/>
      <c r="AE59" s="5"/>
      <c r="AF59" s="5"/>
      <c r="AG59" s="5"/>
      <c r="AH59" s="5"/>
      <c r="AI59" s="5"/>
      <c r="AJ59" s="5"/>
      <c r="AK59" s="5"/>
    </row>
    <row r="60" s="5" customFormat="1" hidden="1" customHeight="1" spans="1:37">
      <c r="A60" s="6" t="s">
        <v>486</v>
      </c>
      <c r="B60" s="6" t="s">
        <v>487</v>
      </c>
      <c r="C60" s="6" t="s">
        <v>488</v>
      </c>
      <c r="D60" s="6" t="s">
        <v>489</v>
      </c>
      <c r="E60" s="6">
        <v>1</v>
      </c>
      <c r="F60" s="6" t="s">
        <v>141</v>
      </c>
      <c r="G60" s="6" t="e">
        <v>#N/A</v>
      </c>
      <c r="H60" s="6" t="e">
        <v>#N/A</v>
      </c>
      <c r="I60" s="6" t="e">
        <v>#N/A</v>
      </c>
      <c r="J60" s="6" t="e">
        <v>#N/A</v>
      </c>
      <c r="K60" s="6"/>
      <c r="L60" s="6" t="e">
        <v>#N/A</v>
      </c>
      <c r="M60" s="6"/>
      <c r="N60" s="6" t="e">
        <v>#N/A</v>
      </c>
      <c r="O60" s="6">
        <v>51</v>
      </c>
      <c r="P60" s="16" t="s">
        <v>490</v>
      </c>
      <c r="Q60" s="9" t="s">
        <v>491</v>
      </c>
      <c r="R60" s="6" t="s">
        <v>492</v>
      </c>
      <c r="S60" s="1" t="s">
        <v>493</v>
      </c>
      <c r="T60" s="6" t="e">
        <v>#N/A</v>
      </c>
      <c r="U60" s="6"/>
      <c r="V60" s="6"/>
      <c r="W60" s="6"/>
      <c r="X60" s="6"/>
      <c r="Y60" s="6"/>
      <c r="Z60" s="6"/>
      <c r="AA60" s="6"/>
      <c r="AB60" s="6"/>
      <c r="AC60" s="6"/>
      <c r="AD60" s="6"/>
      <c r="AE60" s="6"/>
      <c r="AF60" s="25"/>
      <c r="AG60" s="6"/>
      <c r="AH60" s="6"/>
      <c r="AI60" s="6"/>
      <c r="AJ60" s="6"/>
      <c r="AK60" s="6">
        <v>1</v>
      </c>
    </row>
    <row r="61" s="5" customFormat="1" hidden="1" customHeight="1" spans="1:37">
      <c r="A61" s="6" t="s">
        <v>494</v>
      </c>
      <c r="B61" s="6" t="s">
        <v>495</v>
      </c>
      <c r="C61" s="6" t="s">
        <v>496</v>
      </c>
      <c r="D61" s="6" t="s">
        <v>497</v>
      </c>
      <c r="E61" s="6">
        <v>1</v>
      </c>
      <c r="F61" s="6" t="s">
        <v>41</v>
      </c>
      <c r="G61" s="6" t="e">
        <v>#N/A</v>
      </c>
      <c r="H61" s="6" t="e">
        <v>#N/A</v>
      </c>
      <c r="I61" s="6" t="e">
        <v>#N/A</v>
      </c>
      <c r="J61" s="6" t="e">
        <v>#N/A</v>
      </c>
      <c r="K61" s="6"/>
      <c r="L61" s="6" t="e">
        <v>#N/A</v>
      </c>
      <c r="M61" s="6"/>
      <c r="N61" s="6" t="e">
        <v>#N/A</v>
      </c>
      <c r="O61" s="6">
        <v>1639</v>
      </c>
      <c r="P61" s="16" t="s">
        <v>498</v>
      </c>
      <c r="Q61" s="9" t="s">
        <v>491</v>
      </c>
      <c r="R61" s="6" t="s">
        <v>499</v>
      </c>
      <c r="S61" s="1" t="s">
        <v>500</v>
      </c>
      <c r="T61" s="6" t="e">
        <v>#N/A</v>
      </c>
      <c r="U61" s="6"/>
      <c r="V61" s="6"/>
      <c r="W61" s="6"/>
      <c r="X61" s="6"/>
      <c r="Y61" s="6"/>
      <c r="Z61" s="6"/>
      <c r="AA61" s="6"/>
      <c r="AB61" s="6"/>
      <c r="AC61" s="6"/>
      <c r="AD61" s="6"/>
      <c r="AE61" s="6"/>
      <c r="AF61" s="25"/>
      <c r="AG61" s="6"/>
      <c r="AH61" s="6"/>
      <c r="AI61" s="6"/>
      <c r="AJ61" s="6"/>
      <c r="AK61" s="6">
        <v>1</v>
      </c>
    </row>
    <row r="62" s="5" customFormat="1" hidden="1" customHeight="1" spans="1:37">
      <c r="A62" s="6" t="s">
        <v>501</v>
      </c>
      <c r="B62" s="6" t="s">
        <v>502</v>
      </c>
      <c r="C62" s="6" t="s">
        <v>503</v>
      </c>
      <c r="D62" s="5" t="s">
        <v>504</v>
      </c>
      <c r="E62" s="5">
        <v>1</v>
      </c>
      <c r="F62" s="7" t="s">
        <v>141</v>
      </c>
      <c r="G62" s="7" t="s">
        <v>268</v>
      </c>
      <c r="H62" s="5">
        <v>159.138</v>
      </c>
      <c r="I62" s="14" t="s">
        <v>505</v>
      </c>
      <c r="J62" s="8" t="s">
        <v>506</v>
      </c>
      <c r="K62" s="8"/>
      <c r="L62" s="8" t="s">
        <v>46</v>
      </c>
      <c r="M62" s="8"/>
      <c r="N62" s="8" t="s">
        <v>46</v>
      </c>
      <c r="O62" s="5">
        <v>14</v>
      </c>
      <c r="P62" s="14" t="s">
        <v>507</v>
      </c>
      <c r="Q62" s="9" t="s">
        <v>491</v>
      </c>
      <c r="R62" s="22" t="s">
        <v>508</v>
      </c>
      <c r="S62" s="15" t="s">
        <v>509</v>
      </c>
      <c r="T62" s="3" t="s">
        <v>50</v>
      </c>
      <c r="U62" s="3"/>
      <c r="V62" s="3">
        <v>1273104</v>
      </c>
      <c r="W62" s="3">
        <v>20</v>
      </c>
      <c r="X62" s="5" t="str">
        <f>_xlfn.DISPIMG("ID_349BFE9718324E3A925638328964DF44",1)</f>
        <v>=DISPIMG("ID_349BFE9718324E3A925638328964DF44",1)</v>
      </c>
      <c r="Y62" s="5" t="s">
        <v>304</v>
      </c>
      <c r="Z62" s="5" t="s">
        <v>305</v>
      </c>
      <c r="AC62" s="5" t="s">
        <v>408</v>
      </c>
      <c r="AF62" s="10"/>
      <c r="AK62" s="6">
        <v>1</v>
      </c>
    </row>
    <row r="63" s="5" customFormat="1" customHeight="1" spans="1:32">
      <c r="A63" s="6" t="s">
        <v>510</v>
      </c>
      <c r="B63" s="6" t="s">
        <v>511</v>
      </c>
      <c r="C63" s="6" t="s">
        <v>512</v>
      </c>
      <c r="D63" s="5" t="s">
        <v>513</v>
      </c>
      <c r="E63" s="5">
        <v>1</v>
      </c>
      <c r="F63" s="7" t="s">
        <v>41</v>
      </c>
      <c r="G63" s="7" t="s">
        <v>42</v>
      </c>
      <c r="H63" s="5">
        <v>2627.8122</v>
      </c>
      <c r="I63" s="14" t="s">
        <v>514</v>
      </c>
      <c r="J63" s="8" t="s">
        <v>515</v>
      </c>
      <c r="K63" s="8"/>
      <c r="L63" s="8" t="s">
        <v>516</v>
      </c>
      <c r="M63" s="8"/>
      <c r="N63" s="8" t="s">
        <v>46</v>
      </c>
      <c r="O63" s="5">
        <v>475</v>
      </c>
      <c r="P63" s="14" t="s">
        <v>517</v>
      </c>
      <c r="Q63" s="9" t="s">
        <v>491</v>
      </c>
      <c r="R63" s="7" t="s">
        <v>518</v>
      </c>
      <c r="S63" s="15" t="s">
        <v>519</v>
      </c>
      <c r="T63" s="3" t="s">
        <v>50</v>
      </c>
      <c r="U63" s="3"/>
      <c r="V63" s="3">
        <v>22112100</v>
      </c>
      <c r="W63" s="3">
        <v>15.8535758377254</v>
      </c>
      <c r="X63" s="5" t="str">
        <f>_xlfn.DISPIMG("ID_0146DE5FA82C4BFD8BDE299F9C7417EF",1)</f>
        <v>=DISPIMG("ID_0146DE5FA82C4BFD8BDE299F9C7417EF",1)</v>
      </c>
      <c r="Y63" s="24" t="s">
        <v>51</v>
      </c>
      <c r="Z63" s="24" t="s">
        <v>52</v>
      </c>
      <c r="AA63" s="5">
        <v>0.55</v>
      </c>
      <c r="AB63" s="5">
        <v>0.85</v>
      </c>
      <c r="AF63" s="10"/>
    </row>
    <row r="64" s="5" customFormat="1" customHeight="1" spans="1:32">
      <c r="A64" s="6" t="s">
        <v>520</v>
      </c>
      <c r="B64" s="6" t="s">
        <v>521</v>
      </c>
      <c r="C64" s="6" t="s">
        <v>522</v>
      </c>
      <c r="D64" s="5" t="s">
        <v>523</v>
      </c>
      <c r="E64" s="5">
        <v>1</v>
      </c>
      <c r="F64" s="7" t="s">
        <v>41</v>
      </c>
      <c r="G64" s="7" t="s">
        <v>42</v>
      </c>
      <c r="H64" s="5">
        <v>2816.4</v>
      </c>
      <c r="I64" s="15" t="s">
        <v>524</v>
      </c>
      <c r="J64" s="8" t="s">
        <v>525</v>
      </c>
      <c r="K64" s="8"/>
      <c r="L64" s="8" t="s">
        <v>45</v>
      </c>
      <c r="M64" s="8"/>
      <c r="N64" s="8" t="s">
        <v>46</v>
      </c>
      <c r="O64" s="5">
        <v>506</v>
      </c>
      <c r="P64" s="14" t="s">
        <v>526</v>
      </c>
      <c r="Q64" s="9" t="s">
        <v>491</v>
      </c>
      <c r="R64" s="7" t="s">
        <v>527</v>
      </c>
      <c r="S64" s="15" t="s">
        <v>528</v>
      </c>
      <c r="T64" s="3" t="s">
        <v>50</v>
      </c>
      <c r="U64" s="3"/>
      <c r="V64" s="3">
        <v>23739436</v>
      </c>
      <c r="W64" s="3">
        <v>15.7099985797472</v>
      </c>
      <c r="X64" s="5" t="str">
        <f>_xlfn.DISPIMG("ID_0146DE5FA82C4BFD8BDE299F9C7417EF",1)</f>
        <v>=DISPIMG("ID_0146DE5FA82C4BFD8BDE299F9C7417EF",1)</v>
      </c>
      <c r="Y64" s="24" t="s">
        <v>51</v>
      </c>
      <c r="Z64" s="24" t="s">
        <v>52</v>
      </c>
      <c r="AA64" s="5">
        <v>0.45</v>
      </c>
      <c r="AB64" s="5">
        <v>0.85</v>
      </c>
      <c r="AF64" s="10"/>
    </row>
    <row r="65" s="5" customFormat="1" customHeight="1" spans="1:32">
      <c r="A65" s="6" t="s">
        <v>529</v>
      </c>
      <c r="B65" s="6" t="s">
        <v>530</v>
      </c>
      <c r="C65" s="6" t="s">
        <v>531</v>
      </c>
      <c r="D65" s="5" t="s">
        <v>532</v>
      </c>
      <c r="E65" s="5">
        <v>1</v>
      </c>
      <c r="F65" s="7" t="s">
        <v>41</v>
      </c>
      <c r="G65" s="7" t="s">
        <v>211</v>
      </c>
      <c r="H65" s="5">
        <v>447.0774</v>
      </c>
      <c r="I65" s="14" t="s">
        <v>533</v>
      </c>
      <c r="J65" s="8" t="s">
        <v>534</v>
      </c>
      <c r="K65" s="8" t="s">
        <v>473</v>
      </c>
      <c r="L65" s="8" t="s">
        <v>472</v>
      </c>
      <c r="M65" s="8" t="s">
        <v>473</v>
      </c>
      <c r="N65" s="8" t="s">
        <v>252</v>
      </c>
      <c r="O65" s="5">
        <v>1393</v>
      </c>
      <c r="P65" s="14" t="s">
        <v>535</v>
      </c>
      <c r="Q65" s="9" t="s">
        <v>491</v>
      </c>
      <c r="R65" s="7" t="s">
        <v>536</v>
      </c>
      <c r="S65" s="15" t="s">
        <v>537</v>
      </c>
      <c r="T65" s="3" t="s">
        <v>50</v>
      </c>
      <c r="U65" s="3"/>
      <c r="V65" s="3">
        <v>4086913</v>
      </c>
      <c r="W65" s="3">
        <v>8.58600770246942</v>
      </c>
      <c r="X65" s="5" t="str">
        <f>_xlfn.DISPIMG("ID_0146DE5FA82C4BFD8BDE299F9C7417EF",1)</f>
        <v>=DISPIMG("ID_0146DE5FA82C4BFD8BDE299F9C7417EF",1)</v>
      </c>
      <c r="Y65" s="24" t="s">
        <v>218</v>
      </c>
      <c r="Z65" s="24" t="s">
        <v>52</v>
      </c>
      <c r="AA65" s="5">
        <v>0.55</v>
      </c>
      <c r="AB65" s="5">
        <v>0.945</v>
      </c>
      <c r="AF65" s="10"/>
    </row>
    <row r="66" s="5" customFormat="1" hidden="1" customHeight="1" spans="1:37">
      <c r="A66" s="6" t="s">
        <v>538</v>
      </c>
      <c r="B66" s="6" t="s">
        <v>539</v>
      </c>
      <c r="C66" s="6" t="s">
        <v>540</v>
      </c>
      <c r="D66" s="4" t="s">
        <v>541</v>
      </c>
      <c r="E66" s="4">
        <v>0</v>
      </c>
      <c r="F66" s="6" t="s">
        <v>193</v>
      </c>
      <c r="G66" s="6" t="s">
        <v>211</v>
      </c>
      <c r="H66" s="4">
        <v>603</v>
      </c>
      <c r="I66" s="1" t="s">
        <v>542</v>
      </c>
      <c r="J66" s="6" t="s">
        <v>543</v>
      </c>
      <c r="K66" s="6"/>
      <c r="L66" s="6" t="s">
        <v>46</v>
      </c>
      <c r="M66" s="6"/>
      <c r="N66" s="6" t="s">
        <v>429</v>
      </c>
      <c r="O66" s="4">
        <v>11</v>
      </c>
      <c r="P66" s="1" t="s">
        <v>544</v>
      </c>
      <c r="Q66" s="9" t="s">
        <v>545</v>
      </c>
      <c r="R66" s="6" t="s">
        <v>46</v>
      </c>
      <c r="S66" s="1" t="s">
        <v>546</v>
      </c>
      <c r="T66" s="20" t="s">
        <v>50</v>
      </c>
      <c r="U66" s="20"/>
      <c r="V66" s="20"/>
      <c r="W66" s="20"/>
      <c r="X66" s="4"/>
      <c r="Y66" s="4"/>
      <c r="Z66" s="4"/>
      <c r="AA66" s="4"/>
      <c r="AB66" s="4"/>
      <c r="AC66" s="4"/>
      <c r="AD66" s="4"/>
      <c r="AE66" s="4"/>
      <c r="AF66" s="27"/>
      <c r="AG66" s="4"/>
      <c r="AH66" s="4"/>
      <c r="AI66" s="4"/>
      <c r="AJ66" s="4"/>
      <c r="AK66" s="6">
        <v>1</v>
      </c>
    </row>
    <row r="67" s="4" customFormat="1" customHeight="1" spans="1:37">
      <c r="A67" s="6" t="s">
        <v>547</v>
      </c>
      <c r="B67" s="6" t="s">
        <v>548</v>
      </c>
      <c r="C67" s="6" t="s">
        <v>549</v>
      </c>
      <c r="D67" s="5" t="s">
        <v>550</v>
      </c>
      <c r="E67" s="5">
        <v>1</v>
      </c>
      <c r="F67" s="7" t="s">
        <v>41</v>
      </c>
      <c r="G67" s="7" t="s">
        <v>42</v>
      </c>
      <c r="H67" s="5">
        <v>966.7209</v>
      </c>
      <c r="I67" s="14" t="s">
        <v>551</v>
      </c>
      <c r="J67" s="8" t="s">
        <v>552</v>
      </c>
      <c r="K67" s="8"/>
      <c r="L67" s="8" t="s">
        <v>553</v>
      </c>
      <c r="M67" s="8"/>
      <c r="N67" s="8" t="s">
        <v>46</v>
      </c>
      <c r="O67" s="5">
        <v>943</v>
      </c>
      <c r="P67" s="14" t="s">
        <v>554</v>
      </c>
      <c r="Q67" s="9" t="s">
        <v>555</v>
      </c>
      <c r="R67" s="7" t="s">
        <v>556</v>
      </c>
      <c r="S67" s="15" t="s">
        <v>557</v>
      </c>
      <c r="T67" s="3" t="s">
        <v>50</v>
      </c>
      <c r="U67" s="3"/>
      <c r="V67" s="3">
        <v>8209193</v>
      </c>
      <c r="W67" s="3">
        <v>15.0820779813491</v>
      </c>
      <c r="X67" s="5" t="str">
        <f>_xlfn.DISPIMG("ID_0146DE5FA82C4BFD8BDE299F9C7417EF",1)</f>
        <v>=DISPIMG("ID_0146DE5FA82C4BFD8BDE299F9C7417EF",1)</v>
      </c>
      <c r="Y67" s="24" t="s">
        <v>51</v>
      </c>
      <c r="Z67" s="24" t="s">
        <v>52</v>
      </c>
      <c r="AA67" s="5">
        <v>0.4</v>
      </c>
      <c r="AB67" s="5">
        <v>0.855</v>
      </c>
      <c r="AC67" s="5"/>
      <c r="AD67" s="5"/>
      <c r="AE67" s="5"/>
      <c r="AF67" s="5"/>
      <c r="AG67" s="5"/>
      <c r="AH67" s="5"/>
      <c r="AI67" s="5"/>
      <c r="AJ67" s="5"/>
      <c r="AK67" s="5"/>
    </row>
    <row r="68" s="5" customFormat="1" customHeight="1" spans="1:32">
      <c r="A68" s="6" t="s">
        <v>558</v>
      </c>
      <c r="B68" s="6" t="s">
        <v>559</v>
      </c>
      <c r="C68" s="6" t="s">
        <v>560</v>
      </c>
      <c r="D68" s="5" t="s">
        <v>561</v>
      </c>
      <c r="E68" s="5">
        <v>1</v>
      </c>
      <c r="F68" s="7" t="s">
        <v>41</v>
      </c>
      <c r="G68" s="7" t="s">
        <v>42</v>
      </c>
      <c r="H68" s="5">
        <v>631.2432</v>
      </c>
      <c r="I68" s="14" t="s">
        <v>562</v>
      </c>
      <c r="J68" s="8" t="s">
        <v>44</v>
      </c>
      <c r="K68" s="8"/>
      <c r="L68" s="8" t="s">
        <v>45</v>
      </c>
      <c r="M68" s="8"/>
      <c r="N68" s="8" t="s">
        <v>46</v>
      </c>
      <c r="O68" s="5">
        <v>943</v>
      </c>
      <c r="P68" s="14" t="s">
        <v>563</v>
      </c>
      <c r="Q68" s="9" t="s">
        <v>555</v>
      </c>
      <c r="R68" s="7" t="s">
        <v>564</v>
      </c>
      <c r="S68" s="15" t="s">
        <v>565</v>
      </c>
      <c r="T68" s="3" t="s">
        <v>50</v>
      </c>
      <c r="U68" s="3"/>
      <c r="V68" s="3">
        <v>5414390</v>
      </c>
      <c r="W68" s="3">
        <v>14.226561173253</v>
      </c>
      <c r="X68" s="5" t="str">
        <f>_xlfn.DISPIMG("ID_0146DE5FA82C4BFD8BDE299F9C7417EF",1)</f>
        <v>=DISPIMG("ID_0146DE5FA82C4BFD8BDE299F9C7417EF",1)</v>
      </c>
      <c r="Y68" s="24" t="s">
        <v>51</v>
      </c>
      <c r="Z68" s="24" t="s">
        <v>52</v>
      </c>
      <c r="AA68" s="5">
        <v>0.6</v>
      </c>
      <c r="AB68" s="5">
        <v>0.885</v>
      </c>
      <c r="AF68" s="10"/>
    </row>
    <row r="69" s="5" customFormat="1" hidden="1" customHeight="1" spans="1:37">
      <c r="A69" s="6" t="s">
        <v>566</v>
      </c>
      <c r="B69" s="6" t="s">
        <v>567</v>
      </c>
      <c r="C69" s="6" t="s">
        <v>568</v>
      </c>
      <c r="D69" s="4" t="s">
        <v>569</v>
      </c>
      <c r="E69" s="4">
        <v>0</v>
      </c>
      <c r="F69" s="6" t="s">
        <v>148</v>
      </c>
      <c r="G69" s="6" t="s">
        <v>570</v>
      </c>
      <c r="H69" s="4">
        <v>105.3786</v>
      </c>
      <c r="I69" s="1" t="s">
        <v>571</v>
      </c>
      <c r="J69" s="6" t="s">
        <v>46</v>
      </c>
      <c r="K69" s="6"/>
      <c r="L69" s="6" t="s">
        <v>46</v>
      </c>
      <c r="M69" s="6"/>
      <c r="N69" s="6" t="s">
        <v>46</v>
      </c>
      <c r="O69" s="4">
        <v>4</v>
      </c>
      <c r="P69" s="1" t="s">
        <v>572</v>
      </c>
      <c r="Q69" s="9" t="s">
        <v>573</v>
      </c>
      <c r="R69" s="6" t="s">
        <v>46</v>
      </c>
      <c r="S69" s="1" t="s">
        <v>574</v>
      </c>
      <c r="T69" s="20" t="s">
        <v>50</v>
      </c>
      <c r="U69" s="20"/>
      <c r="V69" s="20"/>
      <c r="W69" s="20"/>
      <c r="X69" s="4"/>
      <c r="Y69" s="4"/>
      <c r="Z69" s="4"/>
      <c r="AA69" s="4"/>
      <c r="AB69" s="4"/>
      <c r="AC69" s="4"/>
      <c r="AD69" s="4"/>
      <c r="AE69" s="4"/>
      <c r="AF69" s="27"/>
      <c r="AG69" s="4"/>
      <c r="AH69" s="4"/>
      <c r="AI69" s="4"/>
      <c r="AJ69" s="4"/>
      <c r="AK69" s="6">
        <v>1</v>
      </c>
    </row>
    <row r="70" s="4" customFormat="1" hidden="1" customHeight="1" spans="1:37">
      <c r="A70" s="6" t="s">
        <v>575</v>
      </c>
      <c r="B70" s="6" t="s">
        <v>576</v>
      </c>
      <c r="C70" s="6" t="s">
        <v>577</v>
      </c>
      <c r="D70" s="6" t="s">
        <v>578</v>
      </c>
      <c r="E70" s="6">
        <v>0</v>
      </c>
      <c r="F70" s="6" t="s">
        <v>193</v>
      </c>
      <c r="G70" s="6" t="e">
        <v>#N/A</v>
      </c>
      <c r="H70" s="6" t="e">
        <v>#N/A</v>
      </c>
      <c r="I70" s="6" t="e">
        <v>#N/A</v>
      </c>
      <c r="J70" s="6" t="e">
        <v>#N/A</v>
      </c>
      <c r="K70" s="6"/>
      <c r="L70" s="6" t="e">
        <v>#N/A</v>
      </c>
      <c r="M70" s="6"/>
      <c r="N70" s="6" t="e">
        <v>#N/A</v>
      </c>
      <c r="O70" s="6">
        <v>4</v>
      </c>
      <c r="P70" s="16" t="s">
        <v>579</v>
      </c>
      <c r="Q70" s="9" t="s">
        <v>573</v>
      </c>
      <c r="R70" s="6" t="s">
        <v>46</v>
      </c>
      <c r="S70" s="1" t="s">
        <v>580</v>
      </c>
      <c r="T70" s="6" t="e">
        <v>#N/A</v>
      </c>
      <c r="U70" s="6"/>
      <c r="V70" s="6"/>
      <c r="W70" s="6"/>
      <c r="X70" s="6"/>
      <c r="Y70" s="6"/>
      <c r="Z70" s="6"/>
      <c r="AA70" s="6"/>
      <c r="AB70" s="6"/>
      <c r="AC70" s="6"/>
      <c r="AD70" s="6"/>
      <c r="AE70" s="6"/>
      <c r="AF70" s="26"/>
      <c r="AG70" s="6"/>
      <c r="AH70" s="6"/>
      <c r="AI70" s="6"/>
      <c r="AJ70" s="6"/>
      <c r="AK70" s="6">
        <v>1</v>
      </c>
    </row>
    <row r="71" s="5" customFormat="1" customHeight="1" spans="1:32">
      <c r="A71" s="6" t="s">
        <v>581</v>
      </c>
      <c r="B71" s="6" t="s">
        <v>582</v>
      </c>
      <c r="C71" s="6" t="s">
        <v>583</v>
      </c>
      <c r="D71" s="5" t="s">
        <v>584</v>
      </c>
      <c r="E71" s="5">
        <v>1</v>
      </c>
      <c r="F71" s="7" t="s">
        <v>41</v>
      </c>
      <c r="G71" s="7" t="s">
        <v>211</v>
      </c>
      <c r="H71" s="5">
        <v>11307.9686</v>
      </c>
      <c r="I71" s="14" t="s">
        <v>585</v>
      </c>
      <c r="J71" s="8" t="s">
        <v>470</v>
      </c>
      <c r="K71" s="8" t="s">
        <v>471</v>
      </c>
      <c r="L71" s="8" t="s">
        <v>472</v>
      </c>
      <c r="M71" s="8" t="s">
        <v>473</v>
      </c>
      <c r="N71" s="8" t="s">
        <v>46</v>
      </c>
      <c r="O71" s="5">
        <v>44</v>
      </c>
      <c r="P71" s="14" t="s">
        <v>586</v>
      </c>
      <c r="Q71" s="9" t="s">
        <v>573</v>
      </c>
      <c r="R71" s="7" t="s">
        <v>587</v>
      </c>
      <c r="S71" s="15" t="s">
        <v>588</v>
      </c>
      <c r="T71" s="3" t="s">
        <v>50</v>
      </c>
      <c r="U71" s="3"/>
      <c r="V71" s="3">
        <v>101667777</v>
      </c>
      <c r="W71" s="3">
        <v>10.091917835711</v>
      </c>
      <c r="X71" s="5" t="str">
        <f>_xlfn.DISPIMG("ID_0146DE5FA82C4BFD8BDE299F9C7417EF",1)</f>
        <v>=DISPIMG("ID_0146DE5FA82C4BFD8BDE299F9C7417EF",1)</v>
      </c>
      <c r="Y71" s="24" t="s">
        <v>218</v>
      </c>
      <c r="Z71" s="24" t="s">
        <v>52</v>
      </c>
      <c r="AA71" s="5">
        <v>0.5</v>
      </c>
      <c r="AB71" s="5">
        <v>0.92</v>
      </c>
      <c r="AF71" s="10"/>
    </row>
    <row r="72" s="5" customFormat="1" hidden="1" customHeight="1" spans="1:37">
      <c r="A72" s="6" t="s">
        <v>589</v>
      </c>
      <c r="B72" s="6" t="s">
        <v>590</v>
      </c>
      <c r="C72" s="6" t="s">
        <v>591</v>
      </c>
      <c r="D72" s="4" t="s">
        <v>592</v>
      </c>
      <c r="E72" s="4">
        <v>0</v>
      </c>
      <c r="F72" s="6" t="s">
        <v>193</v>
      </c>
      <c r="G72" s="6" t="s">
        <v>211</v>
      </c>
      <c r="H72" s="4">
        <v>324.84</v>
      </c>
      <c r="I72" s="1" t="s">
        <v>593</v>
      </c>
      <c r="J72" s="6" t="s">
        <v>594</v>
      </c>
      <c r="K72" s="6"/>
      <c r="L72" s="6" t="s">
        <v>46</v>
      </c>
      <c r="M72" s="6"/>
      <c r="N72" s="6" t="s">
        <v>429</v>
      </c>
      <c r="O72" s="4">
        <v>6</v>
      </c>
      <c r="P72" s="1" t="s">
        <v>595</v>
      </c>
      <c r="Q72" s="9" t="s">
        <v>596</v>
      </c>
      <c r="R72" s="6" t="s">
        <v>46</v>
      </c>
      <c r="S72" s="1" t="s">
        <v>597</v>
      </c>
      <c r="T72" s="20" t="s">
        <v>50</v>
      </c>
      <c r="U72" s="20"/>
      <c r="V72" s="20"/>
      <c r="W72" s="20"/>
      <c r="X72" s="4"/>
      <c r="Y72" s="4"/>
      <c r="Z72" s="4"/>
      <c r="AA72" s="4"/>
      <c r="AB72" s="4"/>
      <c r="AC72" s="4"/>
      <c r="AD72" s="4"/>
      <c r="AE72" s="4"/>
      <c r="AF72" s="27"/>
      <c r="AG72" s="4"/>
      <c r="AH72" s="4"/>
      <c r="AI72" s="4"/>
      <c r="AJ72" s="4"/>
      <c r="AK72" s="6">
        <v>1</v>
      </c>
    </row>
    <row r="73" s="5" customFormat="1" hidden="1" customHeight="1" spans="1:37">
      <c r="A73" s="6" t="s">
        <v>598</v>
      </c>
      <c r="B73" s="6" t="s">
        <v>599</v>
      </c>
      <c r="C73" s="6" t="s">
        <v>600</v>
      </c>
      <c r="D73" s="5" t="s">
        <v>601</v>
      </c>
      <c r="E73" s="5">
        <v>1</v>
      </c>
      <c r="F73" s="7" t="s">
        <v>141</v>
      </c>
      <c r="G73" s="7" t="s">
        <v>42</v>
      </c>
      <c r="H73" s="5">
        <v>236.86</v>
      </c>
      <c r="I73" s="14" t="s">
        <v>602</v>
      </c>
      <c r="J73" s="8" t="s">
        <v>603</v>
      </c>
      <c r="K73" s="8"/>
      <c r="L73" s="8" t="s">
        <v>604</v>
      </c>
      <c r="M73" s="8"/>
      <c r="N73" s="8" t="s">
        <v>46</v>
      </c>
      <c r="O73" s="5">
        <v>30</v>
      </c>
      <c r="P73" s="14" t="s">
        <v>605</v>
      </c>
      <c r="Q73" s="9" t="s">
        <v>606</v>
      </c>
      <c r="R73" s="7" t="s">
        <v>607</v>
      </c>
      <c r="S73" s="15" t="s">
        <v>608</v>
      </c>
      <c r="T73" s="3" t="s">
        <v>50</v>
      </c>
      <c r="U73" s="3"/>
      <c r="V73" s="3">
        <v>1894900</v>
      </c>
      <c r="W73" s="3">
        <v>19.9991556193532</v>
      </c>
      <c r="X73" s="5" t="str">
        <f>_xlfn.DISPIMG("ID_349BFE9718324E3A925638328964DF44",1)</f>
        <v>=DISPIMG("ID_349BFE9718324E3A925638328964DF44",1)</v>
      </c>
      <c r="Y73" s="5" t="s">
        <v>304</v>
      </c>
      <c r="Z73" s="5" t="s">
        <v>305</v>
      </c>
      <c r="AC73" s="5" t="s">
        <v>408</v>
      </c>
      <c r="AF73" s="10"/>
      <c r="AK73" s="6">
        <v>1</v>
      </c>
    </row>
    <row r="74" s="5" customFormat="1" customHeight="1" spans="1:32">
      <c r="A74" s="6" t="s">
        <v>609</v>
      </c>
      <c r="B74" s="6" t="s">
        <v>610</v>
      </c>
      <c r="C74" s="6" t="s">
        <v>611</v>
      </c>
      <c r="D74" s="5" t="s">
        <v>612</v>
      </c>
      <c r="E74" s="5">
        <v>1</v>
      </c>
      <c r="F74" s="7" t="s">
        <v>41</v>
      </c>
      <c r="G74" s="7" t="s">
        <v>211</v>
      </c>
      <c r="H74" s="5">
        <v>1128.7282</v>
      </c>
      <c r="I74" s="14" t="s">
        <v>613</v>
      </c>
      <c r="J74" s="8" t="s">
        <v>470</v>
      </c>
      <c r="K74" s="8" t="s">
        <v>471</v>
      </c>
      <c r="L74" s="8" t="s">
        <v>472</v>
      </c>
      <c r="M74" s="8" t="s">
        <v>473</v>
      </c>
      <c r="N74" s="8" t="s">
        <v>46</v>
      </c>
      <c r="O74" s="5">
        <v>427</v>
      </c>
      <c r="P74" s="14" t="s">
        <v>614</v>
      </c>
      <c r="Q74" s="9" t="s">
        <v>606</v>
      </c>
      <c r="R74" s="7" t="s">
        <v>615</v>
      </c>
      <c r="S74" s="15" t="s">
        <v>616</v>
      </c>
      <c r="T74" s="3" t="s">
        <v>50</v>
      </c>
      <c r="U74" s="3"/>
      <c r="V74" s="3">
        <v>9816313</v>
      </c>
      <c r="W74" s="3">
        <v>13.0320922255686</v>
      </c>
      <c r="X74" s="5" t="str">
        <f>_xlfn.DISPIMG("ID_0146DE5FA82C4BFD8BDE299F9C7417EF",1)</f>
        <v>=DISPIMG("ID_0146DE5FA82C4BFD8BDE299F9C7417EF",1)</v>
      </c>
      <c r="Y74" s="24" t="s">
        <v>218</v>
      </c>
      <c r="Z74" s="24" t="s">
        <v>52</v>
      </c>
      <c r="AA74" s="5">
        <v>0.45</v>
      </c>
      <c r="AB74" s="5">
        <v>0.85</v>
      </c>
      <c r="AF74" s="10"/>
    </row>
    <row r="75" s="5" customFormat="1" customHeight="1" spans="1:32">
      <c r="A75" s="6" t="s">
        <v>617</v>
      </c>
      <c r="B75" s="6" t="s">
        <v>618</v>
      </c>
      <c r="C75" s="6" t="s">
        <v>619</v>
      </c>
      <c r="D75" s="5" t="s">
        <v>620</v>
      </c>
      <c r="E75" s="5">
        <v>1</v>
      </c>
      <c r="F75" s="7" t="s">
        <v>41</v>
      </c>
      <c r="G75" s="7" t="s">
        <v>42</v>
      </c>
      <c r="H75" s="5">
        <v>1037.059</v>
      </c>
      <c r="I75" s="14" t="s">
        <v>621</v>
      </c>
      <c r="J75" s="8" t="s">
        <v>44</v>
      </c>
      <c r="K75" s="8"/>
      <c r="L75" s="8" t="s">
        <v>45</v>
      </c>
      <c r="M75" s="8"/>
      <c r="N75" s="8" t="s">
        <v>429</v>
      </c>
      <c r="O75" s="5">
        <v>868</v>
      </c>
      <c r="P75" s="14" t="s">
        <v>622</v>
      </c>
      <c r="Q75" s="9" t="s">
        <v>623</v>
      </c>
      <c r="R75" s="7" t="s">
        <v>624</v>
      </c>
      <c r="S75" s="15" t="s">
        <v>625</v>
      </c>
      <c r="T75" s="3" t="s">
        <v>50</v>
      </c>
      <c r="U75" s="3"/>
      <c r="V75" s="3">
        <v>8474837</v>
      </c>
      <c r="W75" s="3">
        <v>18.2800882109889</v>
      </c>
      <c r="X75" s="5" t="str">
        <f>_xlfn.DISPIMG("ID_0146DE5FA82C4BFD8BDE299F9C7417EF",1)</f>
        <v>=DISPIMG("ID_0146DE5FA82C4BFD8BDE299F9C7417EF",1)</v>
      </c>
      <c r="Y75" s="24" t="s">
        <v>51</v>
      </c>
      <c r="Z75" s="24" t="s">
        <v>52</v>
      </c>
      <c r="AA75" s="5">
        <v>0.4</v>
      </c>
      <c r="AB75" s="5">
        <v>0.805</v>
      </c>
      <c r="AF75" s="10"/>
    </row>
    <row r="76" s="4" customFormat="1" hidden="1" customHeight="1" spans="1:37">
      <c r="A76" s="6" t="s">
        <v>626</v>
      </c>
      <c r="B76" s="6" t="s">
        <v>627</v>
      </c>
      <c r="C76" s="6" t="s">
        <v>628</v>
      </c>
      <c r="D76" s="4" t="s">
        <v>629</v>
      </c>
      <c r="E76" s="4">
        <v>0</v>
      </c>
      <c r="F76" s="6" t="s">
        <v>193</v>
      </c>
      <c r="G76" s="6" t="s">
        <v>211</v>
      </c>
      <c r="H76" s="4">
        <v>550</v>
      </c>
      <c r="I76" s="1" t="s">
        <v>630</v>
      </c>
      <c r="J76" s="6" t="s">
        <v>631</v>
      </c>
      <c r="K76" s="6"/>
      <c r="L76" s="6" t="s">
        <v>46</v>
      </c>
      <c r="M76" s="6"/>
      <c r="N76" s="6" t="s">
        <v>46</v>
      </c>
      <c r="O76" s="4">
        <v>3</v>
      </c>
      <c r="P76" s="1" t="s">
        <v>632</v>
      </c>
      <c r="Q76" s="9" t="s">
        <v>633</v>
      </c>
      <c r="R76" s="6" t="s">
        <v>46</v>
      </c>
      <c r="S76" s="1" t="s">
        <v>634</v>
      </c>
      <c r="T76" s="20" t="s">
        <v>50</v>
      </c>
      <c r="U76" s="20"/>
      <c r="V76" s="20"/>
      <c r="W76" s="20"/>
      <c r="AK76" s="6">
        <v>1</v>
      </c>
    </row>
    <row r="77" s="5" customFormat="1" hidden="1" customHeight="1" spans="1:37">
      <c r="A77" s="6" t="s">
        <v>635</v>
      </c>
      <c r="B77" s="6" t="s">
        <v>636</v>
      </c>
      <c r="C77" s="6" t="s">
        <v>637</v>
      </c>
      <c r="D77" s="4" t="s">
        <v>638</v>
      </c>
      <c r="E77" s="4">
        <v>0</v>
      </c>
      <c r="F77" s="6" t="s">
        <v>193</v>
      </c>
      <c r="G77" s="6" t="s">
        <v>211</v>
      </c>
      <c r="H77" s="4">
        <v>491.4344</v>
      </c>
      <c r="I77" s="1" t="s">
        <v>639</v>
      </c>
      <c r="J77" s="6" t="s">
        <v>631</v>
      </c>
      <c r="K77" s="6"/>
      <c r="L77" s="6" t="s">
        <v>46</v>
      </c>
      <c r="M77" s="6"/>
      <c r="N77" s="6" t="s">
        <v>46</v>
      </c>
      <c r="O77" s="4">
        <v>11</v>
      </c>
      <c r="P77" s="1" t="s">
        <v>640</v>
      </c>
      <c r="Q77" s="9" t="s">
        <v>641</v>
      </c>
      <c r="R77" s="6" t="s">
        <v>46</v>
      </c>
      <c r="S77" s="1" t="s">
        <v>642</v>
      </c>
      <c r="T77" s="20" t="s">
        <v>50</v>
      </c>
      <c r="U77" s="20"/>
      <c r="V77" s="20"/>
      <c r="W77" s="20"/>
      <c r="X77" s="4"/>
      <c r="Y77" s="4"/>
      <c r="Z77" s="4"/>
      <c r="AA77" s="4"/>
      <c r="AB77" s="4"/>
      <c r="AC77" s="4"/>
      <c r="AD77" s="4"/>
      <c r="AE77" s="4"/>
      <c r="AF77" s="27"/>
      <c r="AG77" s="4"/>
      <c r="AH77" s="4"/>
      <c r="AI77" s="4"/>
      <c r="AJ77" s="4"/>
      <c r="AK77" s="6">
        <v>1</v>
      </c>
    </row>
    <row r="78" s="5" customFormat="1" hidden="1" customHeight="1" spans="1:37">
      <c r="A78" s="6" t="s">
        <v>643</v>
      </c>
      <c r="B78" s="6" t="s">
        <v>644</v>
      </c>
      <c r="C78" s="6" t="s">
        <v>645</v>
      </c>
      <c r="D78" s="4" t="s">
        <v>646</v>
      </c>
      <c r="E78" s="4">
        <v>0</v>
      </c>
      <c r="F78" s="6" t="s">
        <v>193</v>
      </c>
      <c r="G78" s="6" t="s">
        <v>211</v>
      </c>
      <c r="H78" s="4">
        <v>255.52</v>
      </c>
      <c r="I78" s="1" t="s">
        <v>647</v>
      </c>
      <c r="J78" s="6" t="s">
        <v>648</v>
      </c>
      <c r="K78" s="6"/>
      <c r="L78" s="6" t="s">
        <v>46</v>
      </c>
      <c r="M78" s="6"/>
      <c r="N78" s="6" t="s">
        <v>649</v>
      </c>
      <c r="O78" s="4">
        <v>6</v>
      </c>
      <c r="P78" s="1" t="s">
        <v>650</v>
      </c>
      <c r="Q78" s="9" t="s">
        <v>641</v>
      </c>
      <c r="R78" s="6" t="s">
        <v>46</v>
      </c>
      <c r="S78" s="1" t="s">
        <v>651</v>
      </c>
      <c r="T78" s="20" t="s">
        <v>50</v>
      </c>
      <c r="U78" s="20"/>
      <c r="V78" s="20"/>
      <c r="W78" s="20"/>
      <c r="X78" s="4"/>
      <c r="Y78" s="4"/>
      <c r="Z78" s="4"/>
      <c r="AA78" s="4"/>
      <c r="AB78" s="4"/>
      <c r="AC78" s="4"/>
      <c r="AD78" s="4"/>
      <c r="AE78" s="4"/>
      <c r="AF78" s="27"/>
      <c r="AG78" s="4"/>
      <c r="AH78" s="4"/>
      <c r="AI78" s="4"/>
      <c r="AJ78" s="4"/>
      <c r="AK78" s="6">
        <v>1</v>
      </c>
    </row>
    <row r="79" s="4" customFormat="1" hidden="1" customHeight="1" spans="1:37">
      <c r="A79" s="6" t="s">
        <v>652</v>
      </c>
      <c r="B79" s="6" t="s">
        <v>653</v>
      </c>
      <c r="C79" s="6" t="s">
        <v>654</v>
      </c>
      <c r="D79" s="6" t="s">
        <v>655</v>
      </c>
      <c r="E79" s="6">
        <v>1</v>
      </c>
      <c r="F79" s="6" t="s">
        <v>41</v>
      </c>
      <c r="G79" s="6" t="e">
        <v>#N/A</v>
      </c>
      <c r="H79" s="6" t="e">
        <v>#N/A</v>
      </c>
      <c r="I79" s="6" t="e">
        <v>#N/A</v>
      </c>
      <c r="J79" s="6" t="e">
        <v>#N/A</v>
      </c>
      <c r="K79" s="6"/>
      <c r="L79" s="6" t="e">
        <v>#N/A</v>
      </c>
      <c r="M79" s="6"/>
      <c r="N79" s="6" t="e">
        <v>#N/A</v>
      </c>
      <c r="O79" s="6">
        <v>529</v>
      </c>
      <c r="P79" s="16" t="s">
        <v>656</v>
      </c>
      <c r="Q79" s="9" t="s">
        <v>641</v>
      </c>
      <c r="R79" s="6" t="s">
        <v>657</v>
      </c>
      <c r="S79" s="1" t="s">
        <v>658</v>
      </c>
      <c r="T79" s="6" t="e">
        <v>#N/A</v>
      </c>
      <c r="U79" s="6"/>
      <c r="V79" s="6"/>
      <c r="W79" s="6"/>
      <c r="X79" s="6"/>
      <c r="Y79" s="6"/>
      <c r="Z79" s="6"/>
      <c r="AA79" s="6"/>
      <c r="AB79" s="6"/>
      <c r="AC79" s="6"/>
      <c r="AD79" s="6"/>
      <c r="AE79" s="6"/>
      <c r="AF79" s="6"/>
      <c r="AG79" s="6"/>
      <c r="AH79" s="6"/>
      <c r="AI79" s="6"/>
      <c r="AJ79" s="6"/>
      <c r="AK79" s="6">
        <v>1</v>
      </c>
    </row>
    <row r="80" s="4" customFormat="1" hidden="1" customHeight="1" spans="1:37">
      <c r="A80" s="6" t="s">
        <v>659</v>
      </c>
      <c r="B80" s="6" t="s">
        <v>660</v>
      </c>
      <c r="C80" s="6" t="s">
        <v>661</v>
      </c>
      <c r="D80" s="5" t="s">
        <v>662</v>
      </c>
      <c r="E80" s="5">
        <v>1</v>
      </c>
      <c r="F80" s="7" t="s">
        <v>141</v>
      </c>
      <c r="G80" s="7" t="s">
        <v>211</v>
      </c>
      <c r="H80" s="5">
        <v>316.3161</v>
      </c>
      <c r="I80" s="14" t="s">
        <v>663</v>
      </c>
      <c r="J80" s="8" t="s">
        <v>664</v>
      </c>
      <c r="K80" s="8"/>
      <c r="L80" s="8" t="s">
        <v>46</v>
      </c>
      <c r="M80" s="8"/>
      <c r="N80" s="8" t="s">
        <v>46</v>
      </c>
      <c r="O80" s="5">
        <v>20</v>
      </c>
      <c r="P80" s="14" t="s">
        <v>665</v>
      </c>
      <c r="Q80" s="9" t="s">
        <v>641</v>
      </c>
      <c r="R80" s="7" t="s">
        <v>666</v>
      </c>
      <c r="S80" s="15" t="s">
        <v>667</v>
      </c>
      <c r="T80" s="3" t="s">
        <v>50</v>
      </c>
      <c r="U80" s="3"/>
      <c r="V80" s="3">
        <v>2530529</v>
      </c>
      <c r="W80" s="3">
        <v>19.9999936772109</v>
      </c>
      <c r="X80" s="5" t="str">
        <f>_xlfn.DISPIMG("ID_349BFE9718324E3A925638328964DF44",1)</f>
        <v>=DISPIMG("ID_349BFE9718324E3A925638328964DF44",1)</v>
      </c>
      <c r="Y80" s="5" t="s">
        <v>304</v>
      </c>
      <c r="Z80" s="5" t="s">
        <v>305</v>
      </c>
      <c r="AA80" s="5"/>
      <c r="AB80" s="5"/>
      <c r="AC80" s="5" t="s">
        <v>668</v>
      </c>
      <c r="AD80" s="5"/>
      <c r="AE80" s="5"/>
      <c r="AF80" s="5"/>
      <c r="AG80" s="5"/>
      <c r="AH80" s="5"/>
      <c r="AI80" s="5"/>
      <c r="AJ80" s="5"/>
      <c r="AK80" s="6">
        <v>1</v>
      </c>
    </row>
    <row r="81" s="4" customFormat="1" customHeight="1" spans="1:37">
      <c r="A81" s="6" t="s">
        <v>669</v>
      </c>
      <c r="B81" s="6" t="s">
        <v>670</v>
      </c>
      <c r="C81" s="6" t="s">
        <v>671</v>
      </c>
      <c r="D81" s="5" t="s">
        <v>672</v>
      </c>
      <c r="E81" s="5">
        <v>1</v>
      </c>
      <c r="F81" s="7" t="s">
        <v>41</v>
      </c>
      <c r="G81" s="7" t="s">
        <v>42</v>
      </c>
      <c r="H81" s="5">
        <v>1829.4219</v>
      </c>
      <c r="I81" s="14" t="s">
        <v>673</v>
      </c>
      <c r="J81" s="8" t="s">
        <v>44</v>
      </c>
      <c r="K81" s="8"/>
      <c r="L81" s="8" t="s">
        <v>45</v>
      </c>
      <c r="M81" s="8"/>
      <c r="N81" s="8" t="s">
        <v>46</v>
      </c>
      <c r="O81" s="5">
        <v>480</v>
      </c>
      <c r="P81" s="14" t="s">
        <v>674</v>
      </c>
      <c r="Q81" s="9" t="s">
        <v>641</v>
      </c>
      <c r="R81" s="7" t="s">
        <v>675</v>
      </c>
      <c r="S81" s="15" t="s">
        <v>676</v>
      </c>
      <c r="T81" s="3" t="s">
        <v>50</v>
      </c>
      <c r="U81" s="3"/>
      <c r="V81" s="3">
        <v>15775837</v>
      </c>
      <c r="W81" s="3">
        <v>13.7659989748674</v>
      </c>
      <c r="X81" s="5" t="str">
        <f>_xlfn.DISPIMG("ID_0146DE5FA82C4BFD8BDE299F9C7417EF",1)</f>
        <v>=DISPIMG("ID_0146DE5FA82C4BFD8BDE299F9C7417EF",1)</v>
      </c>
      <c r="Y81" s="24" t="s">
        <v>51</v>
      </c>
      <c r="Z81" s="24" t="s">
        <v>52</v>
      </c>
      <c r="AA81" s="5">
        <v>0.6</v>
      </c>
      <c r="AB81" s="5">
        <v>0.9</v>
      </c>
      <c r="AC81" s="5"/>
      <c r="AD81" s="5"/>
      <c r="AE81" s="5"/>
      <c r="AF81" s="5"/>
      <c r="AG81" s="5"/>
      <c r="AH81" s="5"/>
      <c r="AI81" s="5"/>
      <c r="AJ81" s="5"/>
      <c r="AK81" s="5"/>
    </row>
    <row r="82" s="4" customFormat="1" customHeight="1" spans="1:37">
      <c r="A82" s="6" t="s">
        <v>677</v>
      </c>
      <c r="B82" s="6" t="s">
        <v>678</v>
      </c>
      <c r="C82" s="6" t="s">
        <v>679</v>
      </c>
      <c r="D82" s="5" t="s">
        <v>680</v>
      </c>
      <c r="E82" s="5">
        <v>1</v>
      </c>
      <c r="F82" s="7" t="s">
        <v>41</v>
      </c>
      <c r="G82" s="7" t="s">
        <v>211</v>
      </c>
      <c r="H82" s="5">
        <v>3614.5139</v>
      </c>
      <c r="I82" s="15" t="s">
        <v>681</v>
      </c>
      <c r="J82" s="8" t="s">
        <v>470</v>
      </c>
      <c r="K82" s="8" t="s">
        <v>471</v>
      </c>
      <c r="L82" s="8" t="s">
        <v>472</v>
      </c>
      <c r="M82" s="8" t="s">
        <v>482</v>
      </c>
      <c r="N82" s="8" t="s">
        <v>46</v>
      </c>
      <c r="O82" s="5">
        <v>732</v>
      </c>
      <c r="P82" s="14" t="s">
        <v>682</v>
      </c>
      <c r="Q82" s="9" t="s">
        <v>641</v>
      </c>
      <c r="R82" s="7" t="s">
        <v>683</v>
      </c>
      <c r="S82" s="15" t="s">
        <v>684</v>
      </c>
      <c r="T82" s="3" t="s">
        <v>50</v>
      </c>
      <c r="U82" s="3"/>
      <c r="V82" s="3">
        <v>32033857</v>
      </c>
      <c r="W82" s="3">
        <v>11.3743704236412</v>
      </c>
      <c r="X82" s="5" t="str">
        <f>_xlfn.DISPIMG("ID_0146DE5FA82C4BFD8BDE299F9C7417EF",1)</f>
        <v>=DISPIMG("ID_0146DE5FA82C4BFD8BDE299F9C7417EF",1)</v>
      </c>
      <c r="Y82" s="24" t="s">
        <v>218</v>
      </c>
      <c r="Z82" s="24" t="s">
        <v>52</v>
      </c>
      <c r="AA82" s="5">
        <v>0.55</v>
      </c>
      <c r="AB82" s="5">
        <v>0.885</v>
      </c>
      <c r="AC82" s="5"/>
      <c r="AD82" s="5"/>
      <c r="AE82" s="5"/>
      <c r="AF82" s="5"/>
      <c r="AG82" s="5"/>
      <c r="AH82" s="5"/>
      <c r="AI82" s="5"/>
      <c r="AJ82" s="5"/>
      <c r="AK82" s="5"/>
    </row>
    <row r="83" s="4" customFormat="1" customHeight="1" spans="1:37">
      <c r="A83" s="6" t="s">
        <v>685</v>
      </c>
      <c r="B83" s="6" t="s">
        <v>686</v>
      </c>
      <c r="C83" s="6" t="s">
        <v>687</v>
      </c>
      <c r="D83" s="5" t="s">
        <v>688</v>
      </c>
      <c r="E83" s="5">
        <v>1</v>
      </c>
      <c r="F83" s="7" t="s">
        <v>41</v>
      </c>
      <c r="G83" s="7" t="s">
        <v>211</v>
      </c>
      <c r="H83" s="5">
        <v>3703.7558</v>
      </c>
      <c r="I83" s="15" t="s">
        <v>689</v>
      </c>
      <c r="J83" s="8" t="s">
        <v>690</v>
      </c>
      <c r="K83" s="8" t="s">
        <v>482</v>
      </c>
      <c r="L83" s="8" t="s">
        <v>472</v>
      </c>
      <c r="M83" s="8" t="s">
        <v>482</v>
      </c>
      <c r="N83" s="8" t="s">
        <v>46</v>
      </c>
      <c r="O83" s="5">
        <v>16</v>
      </c>
      <c r="P83" s="14" t="s">
        <v>691</v>
      </c>
      <c r="Q83" s="9" t="s">
        <v>641</v>
      </c>
      <c r="R83" s="7" t="s">
        <v>692</v>
      </c>
      <c r="S83" s="15" t="s">
        <v>693</v>
      </c>
      <c r="T83" s="3" t="s">
        <v>50</v>
      </c>
      <c r="U83" s="3"/>
      <c r="V83" s="3">
        <v>33511111</v>
      </c>
      <c r="W83" s="3">
        <v>9.52127297377434</v>
      </c>
      <c r="X83" s="5" t="str">
        <f>_xlfn.DISPIMG("ID_0146DE5FA82C4BFD8BDE299F9C7417EF",1)</f>
        <v>=DISPIMG("ID_0146DE5FA82C4BFD8BDE299F9C7417EF",1)</v>
      </c>
      <c r="Y83" s="24" t="s">
        <v>218</v>
      </c>
      <c r="Z83" s="24" t="s">
        <v>52</v>
      </c>
      <c r="AA83" s="5">
        <v>0.45</v>
      </c>
      <c r="AB83" s="5">
        <v>0.86</v>
      </c>
      <c r="AC83" s="5"/>
      <c r="AD83" s="5"/>
      <c r="AE83" s="5"/>
      <c r="AF83" s="5"/>
      <c r="AG83" s="5"/>
      <c r="AH83" s="5"/>
      <c r="AI83" s="5"/>
      <c r="AJ83" s="5"/>
      <c r="AK83" s="5"/>
    </row>
    <row r="84" s="4" customFormat="1" hidden="1" customHeight="1" spans="1:37">
      <c r="A84" s="6" t="s">
        <v>694</v>
      </c>
      <c r="B84" s="6" t="s">
        <v>695</v>
      </c>
      <c r="C84" s="6" t="s">
        <v>696</v>
      </c>
      <c r="D84" s="6" t="s">
        <v>697</v>
      </c>
      <c r="E84" s="6">
        <v>0</v>
      </c>
      <c r="F84" s="6" t="s">
        <v>267</v>
      </c>
      <c r="G84" s="6" t="e">
        <v>#N/A</v>
      </c>
      <c r="H84" s="6" t="e">
        <v>#N/A</v>
      </c>
      <c r="I84" s="6" t="e">
        <v>#N/A</v>
      </c>
      <c r="J84" s="6" t="e">
        <v>#N/A</v>
      </c>
      <c r="K84" s="6"/>
      <c r="L84" s="6" t="e">
        <v>#N/A</v>
      </c>
      <c r="M84" s="6"/>
      <c r="N84" s="6" t="e">
        <v>#N/A</v>
      </c>
      <c r="O84" s="6">
        <v>4</v>
      </c>
      <c r="P84" s="16" t="s">
        <v>698</v>
      </c>
      <c r="Q84" s="9" t="s">
        <v>699</v>
      </c>
      <c r="R84" s="6" t="s">
        <v>46</v>
      </c>
      <c r="S84" s="1" t="s">
        <v>700</v>
      </c>
      <c r="T84" s="6" t="e">
        <v>#N/A</v>
      </c>
      <c r="U84" s="6"/>
      <c r="V84" s="6"/>
      <c r="W84" s="6"/>
      <c r="X84" s="6"/>
      <c r="Y84" s="6"/>
      <c r="Z84" s="6"/>
      <c r="AA84" s="6"/>
      <c r="AB84" s="6"/>
      <c r="AC84" s="6"/>
      <c r="AD84" s="6"/>
      <c r="AE84" s="6"/>
      <c r="AF84" s="26"/>
      <c r="AG84" s="6"/>
      <c r="AH84" s="6"/>
      <c r="AI84" s="6"/>
      <c r="AJ84" s="6"/>
      <c r="AK84" s="6">
        <v>1</v>
      </c>
    </row>
    <row r="85" s="5" customFormat="1" hidden="1" customHeight="1" spans="1:37">
      <c r="A85" s="6" t="s">
        <v>701</v>
      </c>
      <c r="B85" s="6" t="s">
        <v>702</v>
      </c>
      <c r="C85" s="6" t="s">
        <v>703</v>
      </c>
      <c r="D85" s="6" t="s">
        <v>704</v>
      </c>
      <c r="E85" s="6">
        <v>0</v>
      </c>
      <c r="F85" s="6" t="s">
        <v>267</v>
      </c>
      <c r="G85" s="6" t="e">
        <v>#N/A</v>
      </c>
      <c r="H85" s="6" t="e">
        <v>#N/A</v>
      </c>
      <c r="I85" s="6" t="e">
        <v>#N/A</v>
      </c>
      <c r="J85" s="6" t="e">
        <v>#N/A</v>
      </c>
      <c r="K85" s="6"/>
      <c r="L85" s="6" t="e">
        <v>#N/A</v>
      </c>
      <c r="M85" s="6"/>
      <c r="N85" s="6" t="e">
        <v>#N/A</v>
      </c>
      <c r="O85" s="6">
        <v>4</v>
      </c>
      <c r="P85" s="16" t="s">
        <v>705</v>
      </c>
      <c r="Q85" s="9" t="s">
        <v>699</v>
      </c>
      <c r="R85" s="6" t="s">
        <v>46</v>
      </c>
      <c r="S85" s="1" t="s">
        <v>706</v>
      </c>
      <c r="T85" s="6" t="e">
        <v>#N/A</v>
      </c>
      <c r="U85" s="6"/>
      <c r="V85" s="6"/>
      <c r="W85" s="6"/>
      <c r="X85" s="6"/>
      <c r="Y85" s="6"/>
      <c r="Z85" s="6"/>
      <c r="AA85" s="6"/>
      <c r="AB85" s="6"/>
      <c r="AC85" s="6"/>
      <c r="AD85" s="6"/>
      <c r="AE85" s="6"/>
      <c r="AF85" s="25"/>
      <c r="AG85" s="6"/>
      <c r="AH85" s="6"/>
      <c r="AI85" s="6"/>
      <c r="AJ85" s="6"/>
      <c r="AK85" s="6">
        <v>1</v>
      </c>
    </row>
    <row r="86" s="5" customFormat="1" hidden="1" customHeight="1" spans="1:37">
      <c r="A86" s="6" t="s">
        <v>707</v>
      </c>
      <c r="B86" s="6" t="s">
        <v>708</v>
      </c>
      <c r="C86" s="6" t="s">
        <v>709</v>
      </c>
      <c r="D86" s="6" t="s">
        <v>710</v>
      </c>
      <c r="E86" s="6">
        <v>1</v>
      </c>
      <c r="F86" s="6" t="s">
        <v>267</v>
      </c>
      <c r="G86" s="6" t="e">
        <v>#N/A</v>
      </c>
      <c r="H86" s="6" t="e">
        <v>#N/A</v>
      </c>
      <c r="I86" s="6" t="e">
        <v>#N/A</v>
      </c>
      <c r="J86" s="6" t="e">
        <v>#N/A</v>
      </c>
      <c r="K86" s="6"/>
      <c r="L86" s="6" t="e">
        <v>#N/A</v>
      </c>
      <c r="M86" s="6"/>
      <c r="N86" s="6" t="e">
        <v>#N/A</v>
      </c>
      <c r="O86" s="6">
        <v>6</v>
      </c>
      <c r="P86" s="16" t="s">
        <v>711</v>
      </c>
      <c r="Q86" s="9" t="s">
        <v>712</v>
      </c>
      <c r="R86" s="6" t="s">
        <v>713</v>
      </c>
      <c r="S86" s="1" t="s">
        <v>714</v>
      </c>
      <c r="T86" s="6" t="e">
        <v>#N/A</v>
      </c>
      <c r="U86" s="6"/>
      <c r="V86" s="6"/>
      <c r="W86" s="6"/>
      <c r="X86" s="6"/>
      <c r="Y86" s="6"/>
      <c r="Z86" s="6"/>
      <c r="AA86" s="6"/>
      <c r="AB86" s="6"/>
      <c r="AC86" s="6"/>
      <c r="AD86" s="6"/>
      <c r="AE86" s="6"/>
      <c r="AF86" s="25"/>
      <c r="AG86" s="6"/>
      <c r="AH86" s="6"/>
      <c r="AI86" s="6"/>
      <c r="AJ86" s="6"/>
      <c r="AK86" s="6">
        <v>1</v>
      </c>
    </row>
    <row r="87" s="5" customFormat="1" customHeight="1" spans="1:32">
      <c r="A87" s="6" t="s">
        <v>715</v>
      </c>
      <c r="B87" s="6" t="s">
        <v>716</v>
      </c>
      <c r="C87" s="6" t="s">
        <v>717</v>
      </c>
      <c r="D87" s="5" t="s">
        <v>718</v>
      </c>
      <c r="E87" s="5">
        <v>1</v>
      </c>
      <c r="F87" s="7" t="s">
        <v>41</v>
      </c>
      <c r="G87" s="7" t="s">
        <v>42</v>
      </c>
      <c r="H87" s="5">
        <v>6631.4575</v>
      </c>
      <c r="I87" s="14" t="s">
        <v>719</v>
      </c>
      <c r="J87" s="8" t="s">
        <v>720</v>
      </c>
      <c r="K87" s="8"/>
      <c r="L87" s="8" t="s">
        <v>279</v>
      </c>
      <c r="M87" s="8"/>
      <c r="N87" s="8" t="s">
        <v>46</v>
      </c>
      <c r="O87" s="5">
        <v>242</v>
      </c>
      <c r="P87" s="14" t="s">
        <v>721</v>
      </c>
      <c r="Q87" s="9" t="s">
        <v>722</v>
      </c>
      <c r="R87" s="7" t="s">
        <v>723</v>
      </c>
      <c r="S87" s="15" t="s">
        <v>724</v>
      </c>
      <c r="T87" s="3" t="s">
        <v>50</v>
      </c>
      <c r="U87" s="3"/>
      <c r="V87" s="3">
        <v>54651698</v>
      </c>
      <c r="W87" s="3">
        <v>17.5872000989225</v>
      </c>
      <c r="X87" s="5" t="str">
        <f>_xlfn.DISPIMG("ID_0146DE5FA82C4BFD8BDE299F9C7417EF",1)</f>
        <v>=DISPIMG("ID_0146DE5FA82C4BFD8BDE299F9C7417EF",1)</v>
      </c>
      <c r="Y87" s="24" t="s">
        <v>51</v>
      </c>
      <c r="Z87" s="24" t="s">
        <v>52</v>
      </c>
      <c r="AA87" s="5">
        <v>0.45</v>
      </c>
      <c r="AB87" s="5">
        <v>0.815</v>
      </c>
      <c r="AF87" s="10"/>
    </row>
    <row r="88" s="5" customFormat="1" hidden="1" customHeight="1" spans="1:37">
      <c r="A88" s="6" t="s">
        <v>725</v>
      </c>
      <c r="B88" s="6" t="s">
        <v>726</v>
      </c>
      <c r="C88" s="6" t="s">
        <v>727</v>
      </c>
      <c r="D88" s="5" t="s">
        <v>728</v>
      </c>
      <c r="E88" s="5">
        <v>1</v>
      </c>
      <c r="F88" s="7" t="s">
        <v>141</v>
      </c>
      <c r="G88" s="7" t="s">
        <v>211</v>
      </c>
      <c r="H88" s="5">
        <v>1200</v>
      </c>
      <c r="I88" s="14" t="s">
        <v>729</v>
      </c>
      <c r="J88" s="8" t="s">
        <v>730</v>
      </c>
      <c r="K88" s="8"/>
      <c r="L88" s="8" t="s">
        <v>731</v>
      </c>
      <c r="M88" s="8"/>
      <c r="N88" s="8" t="s">
        <v>429</v>
      </c>
      <c r="O88" s="5">
        <v>26</v>
      </c>
      <c r="P88" s="14" t="s">
        <v>732</v>
      </c>
      <c r="Q88" s="9" t="s">
        <v>733</v>
      </c>
      <c r="R88" s="7" t="s">
        <v>734</v>
      </c>
      <c r="S88" s="15" t="s">
        <v>735</v>
      </c>
      <c r="T88" s="3" t="s">
        <v>50</v>
      </c>
      <c r="U88" s="3"/>
      <c r="V88" s="3">
        <v>9600000</v>
      </c>
      <c r="W88" s="3">
        <v>20</v>
      </c>
      <c r="X88" s="5" t="str">
        <f>_xlfn.DISPIMG("ID_349BFE9718324E3A925638328964DF44",1)</f>
        <v>=DISPIMG("ID_349BFE9718324E3A925638328964DF44",1)</v>
      </c>
      <c r="Y88" s="5" t="s">
        <v>304</v>
      </c>
      <c r="Z88" s="5" t="s">
        <v>305</v>
      </c>
      <c r="AC88" s="5" t="s">
        <v>736</v>
      </c>
      <c r="AF88" s="10"/>
      <c r="AK88" s="6">
        <v>1</v>
      </c>
    </row>
    <row r="89" s="5" customFormat="1" customHeight="1" spans="1:32">
      <c r="A89" s="6" t="s">
        <v>737</v>
      </c>
      <c r="B89" s="6" t="s">
        <v>738</v>
      </c>
      <c r="C89" s="6" t="s">
        <v>739</v>
      </c>
      <c r="D89" s="5" t="s">
        <v>740</v>
      </c>
      <c r="E89" s="5">
        <v>1</v>
      </c>
      <c r="F89" s="7" t="s">
        <v>41</v>
      </c>
      <c r="G89" s="7" t="s">
        <v>268</v>
      </c>
      <c r="H89" s="5">
        <v>1441.4047</v>
      </c>
      <c r="I89" s="15" t="s">
        <v>741</v>
      </c>
      <c r="J89" s="8" t="s">
        <v>742</v>
      </c>
      <c r="K89" s="8"/>
      <c r="L89" s="8" t="s">
        <v>743</v>
      </c>
      <c r="M89" s="8"/>
      <c r="N89" s="8" t="s">
        <v>252</v>
      </c>
      <c r="O89" s="5">
        <v>106</v>
      </c>
      <c r="P89" s="14" t="s">
        <v>744</v>
      </c>
      <c r="Q89" s="9" t="s">
        <v>733</v>
      </c>
      <c r="R89" s="7" t="s">
        <v>745</v>
      </c>
      <c r="S89" s="15" t="s">
        <v>746</v>
      </c>
      <c r="T89" s="3" t="s">
        <v>50</v>
      </c>
      <c r="U89" s="3"/>
      <c r="V89" s="3">
        <v>12318259</v>
      </c>
      <c r="W89" s="3">
        <v>14.5398998629601</v>
      </c>
      <c r="X89" s="5" t="str">
        <f>_xlfn.DISPIMG("ID_FA91BF84958B4F26B9426F2CC66A6D9A",1)</f>
        <v>=DISPIMG("ID_FA91BF84958B4F26B9426F2CC66A6D9A",1)</v>
      </c>
      <c r="Y89" s="24" t="s">
        <v>51</v>
      </c>
      <c r="Z89" s="24" t="s">
        <v>52</v>
      </c>
      <c r="AA89" s="5">
        <v>0.6</v>
      </c>
      <c r="AB89" s="5">
        <v>0.885</v>
      </c>
      <c r="AF89" s="10"/>
    </row>
    <row r="90" s="4" customFormat="1" customHeight="1" spans="1:37">
      <c r="A90" s="6" t="s">
        <v>747</v>
      </c>
      <c r="B90" s="6" t="s">
        <v>748</v>
      </c>
      <c r="C90" s="6" t="s">
        <v>749</v>
      </c>
      <c r="D90" s="5" t="s">
        <v>750</v>
      </c>
      <c r="E90" s="5">
        <v>1</v>
      </c>
      <c r="F90" s="7" t="s">
        <v>41</v>
      </c>
      <c r="G90" s="7" t="s">
        <v>42</v>
      </c>
      <c r="H90" s="5">
        <v>833.7188</v>
      </c>
      <c r="I90" s="14" t="s">
        <v>751</v>
      </c>
      <c r="J90" s="8" t="s">
        <v>44</v>
      </c>
      <c r="K90" s="8"/>
      <c r="L90" s="8" t="s">
        <v>45</v>
      </c>
      <c r="M90" s="8"/>
      <c r="N90" s="8" t="s">
        <v>46</v>
      </c>
      <c r="O90" s="5">
        <v>1448</v>
      </c>
      <c r="P90" s="14" t="s">
        <v>752</v>
      </c>
      <c r="Q90" s="9" t="s">
        <v>733</v>
      </c>
      <c r="R90" s="7" t="s">
        <v>753</v>
      </c>
      <c r="S90" s="15" t="s">
        <v>754</v>
      </c>
      <c r="T90" s="3" t="s">
        <v>50</v>
      </c>
      <c r="U90" s="3"/>
      <c r="V90" s="3">
        <v>7229109</v>
      </c>
      <c r="W90" s="3">
        <v>13.290800207456</v>
      </c>
      <c r="X90" s="5" t="str">
        <f>_xlfn.DISPIMG("ID_0146DE5FA82C4BFD8BDE299F9C7417EF",1)</f>
        <v>=DISPIMG("ID_0146DE5FA82C4BFD8BDE299F9C7417EF",1)</v>
      </c>
      <c r="Y90" s="24" t="s">
        <v>51</v>
      </c>
      <c r="Z90" s="24" t="s">
        <v>52</v>
      </c>
      <c r="AA90" s="5">
        <v>0.4</v>
      </c>
      <c r="AB90" s="5">
        <v>0.885</v>
      </c>
      <c r="AC90" s="5"/>
      <c r="AD90" s="5"/>
      <c r="AE90" s="5"/>
      <c r="AF90" s="5"/>
      <c r="AG90" s="5"/>
      <c r="AH90" s="5"/>
      <c r="AI90" s="5"/>
      <c r="AJ90" s="5"/>
      <c r="AK90" s="5"/>
    </row>
    <row r="91" s="5" customFormat="1" hidden="1" customHeight="1" spans="1:37">
      <c r="A91" s="6" t="s">
        <v>755</v>
      </c>
      <c r="B91" s="6" t="s">
        <v>756</v>
      </c>
      <c r="C91" s="6" t="s">
        <v>757</v>
      </c>
      <c r="D91" s="4" t="s">
        <v>758</v>
      </c>
      <c r="E91" s="4">
        <v>0</v>
      </c>
      <c r="F91" s="6" t="s">
        <v>193</v>
      </c>
      <c r="G91" s="6" t="s">
        <v>211</v>
      </c>
      <c r="H91" s="4">
        <v>604.9313</v>
      </c>
      <c r="I91" s="1" t="s">
        <v>759</v>
      </c>
      <c r="J91" s="6" t="s">
        <v>760</v>
      </c>
      <c r="K91" s="6"/>
      <c r="L91" s="6" t="s">
        <v>46</v>
      </c>
      <c r="M91" s="6"/>
      <c r="N91" s="6" t="s">
        <v>46</v>
      </c>
      <c r="O91" s="4">
        <v>10</v>
      </c>
      <c r="P91" s="1" t="s">
        <v>761</v>
      </c>
      <c r="Q91" s="9" t="s">
        <v>762</v>
      </c>
      <c r="R91" s="6" t="s">
        <v>46</v>
      </c>
      <c r="S91" s="1" t="s">
        <v>763</v>
      </c>
      <c r="T91" s="20" t="s">
        <v>50</v>
      </c>
      <c r="U91" s="20"/>
      <c r="V91" s="20"/>
      <c r="W91" s="20"/>
      <c r="X91" s="4"/>
      <c r="Y91" s="4"/>
      <c r="Z91" s="4"/>
      <c r="AA91" s="4"/>
      <c r="AB91" s="4"/>
      <c r="AC91" s="4"/>
      <c r="AD91" s="4"/>
      <c r="AE91" s="4"/>
      <c r="AF91" s="27"/>
      <c r="AG91" s="4"/>
      <c r="AH91" s="4"/>
      <c r="AI91" s="4"/>
      <c r="AJ91" s="4"/>
      <c r="AK91" s="6">
        <v>1</v>
      </c>
    </row>
    <row r="92" s="4" customFormat="1" customHeight="1" spans="1:37">
      <c r="A92" s="6" t="s">
        <v>764</v>
      </c>
      <c r="B92" s="6" t="s">
        <v>765</v>
      </c>
      <c r="C92" s="6" t="s">
        <v>766</v>
      </c>
      <c r="D92" s="5" t="s">
        <v>767</v>
      </c>
      <c r="E92" s="5">
        <v>2</v>
      </c>
      <c r="F92" s="7" t="s">
        <v>155</v>
      </c>
      <c r="G92" s="7" t="s">
        <v>768</v>
      </c>
      <c r="H92" s="5">
        <v>1152.9704</v>
      </c>
      <c r="I92" s="15" t="s">
        <v>769</v>
      </c>
      <c r="J92" s="8" t="s">
        <v>770</v>
      </c>
      <c r="K92" s="8"/>
      <c r="L92" s="8" t="s">
        <v>771</v>
      </c>
      <c r="M92" s="8"/>
      <c r="N92" s="8" t="s">
        <v>46</v>
      </c>
      <c r="O92" s="5">
        <v>397</v>
      </c>
      <c r="P92" s="14" t="s">
        <v>772</v>
      </c>
      <c r="Q92" s="9" t="s">
        <v>762</v>
      </c>
      <c r="R92" s="8" t="s">
        <v>46</v>
      </c>
      <c r="S92" s="15" t="s">
        <v>773</v>
      </c>
      <c r="T92" s="3" t="s">
        <v>50</v>
      </c>
      <c r="U92" s="3"/>
      <c r="V92" s="3">
        <v>9978839</v>
      </c>
      <c r="W92" s="3">
        <f>100-100*V92/H92/10000</f>
        <v>13.4510391593748</v>
      </c>
      <c r="X92" s="5" t="str">
        <f>_xlfn.DISPIMG("ID_8307465918884F7CA7DEBB860F177C68",1)</f>
        <v>=DISPIMG("ID_8307465918884F7CA7DEBB860F177C68",1)</v>
      </c>
      <c r="Y92" s="5" t="s">
        <v>774</v>
      </c>
      <c r="Z92" s="5" t="s">
        <v>305</v>
      </c>
      <c r="AA92" s="5"/>
      <c r="AB92" s="5"/>
      <c r="AC92" s="5" t="s">
        <v>775</v>
      </c>
      <c r="AD92" s="5"/>
      <c r="AE92" s="5"/>
      <c r="AF92" s="5"/>
      <c r="AG92" s="5"/>
      <c r="AH92" s="5"/>
      <c r="AI92" s="5"/>
      <c r="AJ92" s="5"/>
      <c r="AK92" s="5"/>
    </row>
    <row r="93" s="4" customFormat="1" customHeight="1" spans="1:37">
      <c r="A93" s="6" t="s">
        <v>776</v>
      </c>
      <c r="B93" s="6" t="s">
        <v>777</v>
      </c>
      <c r="C93" s="6" t="s">
        <v>778</v>
      </c>
      <c r="D93" s="5" t="s">
        <v>779</v>
      </c>
      <c r="E93" s="5">
        <v>1</v>
      </c>
      <c r="F93" s="7" t="s">
        <v>41</v>
      </c>
      <c r="G93" s="7" t="s">
        <v>211</v>
      </c>
      <c r="H93" s="5">
        <v>15842</v>
      </c>
      <c r="I93" s="15" t="s">
        <v>780</v>
      </c>
      <c r="J93" s="8" t="s">
        <v>470</v>
      </c>
      <c r="K93" s="8" t="s">
        <v>471</v>
      </c>
      <c r="L93" s="8" t="s">
        <v>472</v>
      </c>
      <c r="M93" s="8" t="s">
        <v>482</v>
      </c>
      <c r="N93" s="8" t="s">
        <v>46</v>
      </c>
      <c r="O93" s="5">
        <v>36</v>
      </c>
      <c r="P93" s="14" t="s">
        <v>781</v>
      </c>
      <c r="Q93" s="9" t="s">
        <v>762</v>
      </c>
      <c r="R93" s="7" t="s">
        <v>782</v>
      </c>
      <c r="S93" s="15" t="s">
        <v>783</v>
      </c>
      <c r="T93" s="3" t="s">
        <v>50</v>
      </c>
      <c r="U93" s="3"/>
      <c r="V93" s="3">
        <v>124083178</v>
      </c>
      <c r="W93" s="3">
        <v>21.6745499305643</v>
      </c>
      <c r="X93" s="5" t="str">
        <f>_xlfn.DISPIMG("ID_0146DE5FA82C4BFD8BDE299F9C7417EF",1)</f>
        <v>=DISPIMG("ID_0146DE5FA82C4BFD8BDE299F9C7417EF",1)</v>
      </c>
      <c r="Y93" s="24" t="s">
        <v>218</v>
      </c>
      <c r="Z93" s="24" t="s">
        <v>52</v>
      </c>
      <c r="AA93" s="5">
        <v>0.45</v>
      </c>
      <c r="AB93" s="5">
        <v>0.915</v>
      </c>
      <c r="AC93" s="5"/>
      <c r="AD93" s="5"/>
      <c r="AE93" s="5"/>
      <c r="AF93" s="5"/>
      <c r="AG93" s="5"/>
      <c r="AH93" s="5"/>
      <c r="AI93" s="5"/>
      <c r="AJ93" s="5"/>
      <c r="AK93" s="5"/>
    </row>
    <row r="94" s="4" customFormat="1" customHeight="1" spans="1:37">
      <c r="A94" s="6" t="s">
        <v>784</v>
      </c>
      <c r="B94" s="6" t="s">
        <v>785</v>
      </c>
      <c r="C94" s="6" t="s">
        <v>786</v>
      </c>
      <c r="D94" s="5" t="s">
        <v>787</v>
      </c>
      <c r="E94" s="5">
        <v>2</v>
      </c>
      <c r="F94" s="7" t="s">
        <v>155</v>
      </c>
      <c r="G94" s="7" t="s">
        <v>768</v>
      </c>
      <c r="H94" s="5">
        <v>1608.3461</v>
      </c>
      <c r="I94" s="15" t="s">
        <v>788</v>
      </c>
      <c r="J94" s="8" t="s">
        <v>770</v>
      </c>
      <c r="K94" s="8"/>
      <c r="L94" s="8" t="s">
        <v>771</v>
      </c>
      <c r="M94" s="8"/>
      <c r="N94" s="8" t="s">
        <v>46</v>
      </c>
      <c r="O94" s="5">
        <v>398</v>
      </c>
      <c r="P94" s="14" t="s">
        <v>789</v>
      </c>
      <c r="Q94" s="9" t="s">
        <v>762</v>
      </c>
      <c r="R94" s="8" t="s">
        <v>46</v>
      </c>
      <c r="S94" s="15" t="s">
        <v>790</v>
      </c>
      <c r="T94" s="3" t="s">
        <v>50</v>
      </c>
      <c r="U94" s="3"/>
      <c r="V94" s="3">
        <v>13803569</v>
      </c>
      <c r="W94" s="3">
        <f>100-100*V94/H94/10000</f>
        <v>14.1753817788348</v>
      </c>
      <c r="X94" s="5" t="str">
        <f>_xlfn.DISPIMG("ID_8307465918884F7CA7DEBB860F177C68",1)</f>
        <v>=DISPIMG("ID_8307465918884F7CA7DEBB860F177C68",1)</v>
      </c>
      <c r="Y94" s="5" t="s">
        <v>774</v>
      </c>
      <c r="Z94" s="5" t="s">
        <v>305</v>
      </c>
      <c r="AA94" s="5"/>
      <c r="AB94" s="5"/>
      <c r="AC94" s="5" t="s">
        <v>791</v>
      </c>
      <c r="AD94" s="5"/>
      <c r="AE94" s="5"/>
      <c r="AF94" s="5"/>
      <c r="AG94" s="5"/>
      <c r="AH94" s="5"/>
      <c r="AI94" s="5"/>
      <c r="AJ94" s="5"/>
      <c r="AK94" s="5"/>
    </row>
    <row r="95" s="5" customFormat="1" customHeight="1" spans="1:32">
      <c r="A95" s="6" t="s">
        <v>792</v>
      </c>
      <c r="B95" s="6" t="s">
        <v>793</v>
      </c>
      <c r="C95" s="6" t="s">
        <v>794</v>
      </c>
      <c r="D95" s="5" t="s">
        <v>795</v>
      </c>
      <c r="E95" s="5">
        <v>1</v>
      </c>
      <c r="F95" s="7" t="s">
        <v>41</v>
      </c>
      <c r="G95" s="7" t="s">
        <v>211</v>
      </c>
      <c r="H95" s="5">
        <v>559.3953</v>
      </c>
      <c r="I95" s="14" t="s">
        <v>796</v>
      </c>
      <c r="J95" s="8" t="s">
        <v>534</v>
      </c>
      <c r="K95" s="8" t="s">
        <v>473</v>
      </c>
      <c r="L95" s="8" t="s">
        <v>472</v>
      </c>
      <c r="M95" s="8" t="s">
        <v>473</v>
      </c>
      <c r="N95" s="8" t="s">
        <v>252</v>
      </c>
      <c r="O95" s="5">
        <v>328</v>
      </c>
      <c r="P95" s="14" t="s">
        <v>797</v>
      </c>
      <c r="Q95" s="9" t="s">
        <v>762</v>
      </c>
      <c r="R95" s="7" t="s">
        <v>798</v>
      </c>
      <c r="S95" s="15" t="s">
        <v>799</v>
      </c>
      <c r="T95" s="3" t="s">
        <v>50</v>
      </c>
      <c r="U95" s="3"/>
      <c r="V95" s="3">
        <v>4945054</v>
      </c>
      <c r="W95" s="3">
        <v>11.6000080801537</v>
      </c>
      <c r="X95" s="5" t="str">
        <f>_xlfn.DISPIMG("ID_0146DE5FA82C4BFD8BDE299F9C7417EF",1)</f>
        <v>=DISPIMG("ID_0146DE5FA82C4BFD8BDE299F9C7417EF",1)</v>
      </c>
      <c r="Y95" s="24" t="s">
        <v>218</v>
      </c>
      <c r="Z95" s="24" t="s">
        <v>52</v>
      </c>
      <c r="AA95" s="5">
        <v>0.5</v>
      </c>
      <c r="AB95" s="5">
        <v>0.88</v>
      </c>
      <c r="AF95" s="10"/>
    </row>
    <row r="96" s="5" customFormat="1" customHeight="1" spans="1:32">
      <c r="A96" s="6" t="s">
        <v>800</v>
      </c>
      <c r="B96" s="6" t="s">
        <v>801</v>
      </c>
      <c r="C96" s="6" t="s">
        <v>802</v>
      </c>
      <c r="D96" s="5" t="s">
        <v>803</v>
      </c>
      <c r="E96" s="5">
        <v>1</v>
      </c>
      <c r="F96" s="7" t="s">
        <v>41</v>
      </c>
      <c r="G96" s="7" t="s">
        <v>211</v>
      </c>
      <c r="H96" s="5">
        <v>7256.2593</v>
      </c>
      <c r="I96" s="14" t="s">
        <v>804</v>
      </c>
      <c r="J96" s="8" t="s">
        <v>805</v>
      </c>
      <c r="K96" s="8" t="s">
        <v>471</v>
      </c>
      <c r="L96" s="8" t="s">
        <v>472</v>
      </c>
      <c r="M96" s="8" t="s">
        <v>473</v>
      </c>
      <c r="N96" s="8" t="s">
        <v>46</v>
      </c>
      <c r="O96" s="5">
        <v>48</v>
      </c>
      <c r="P96" s="14" t="s">
        <v>806</v>
      </c>
      <c r="Q96" s="9" t="s">
        <v>762</v>
      </c>
      <c r="R96" s="7" t="s">
        <v>807</v>
      </c>
      <c r="S96" s="15" t="s">
        <v>808</v>
      </c>
      <c r="T96" s="3" t="s">
        <v>50</v>
      </c>
      <c r="U96" s="3"/>
      <c r="V96" s="3">
        <v>67624433</v>
      </c>
      <c r="W96" s="3">
        <v>6.80537973608523</v>
      </c>
      <c r="X96" s="5" t="str">
        <f>_xlfn.DISPIMG("ID_0146DE5FA82C4BFD8BDE299F9C7417EF",1)</f>
        <v>=DISPIMG("ID_0146DE5FA82C4BFD8BDE299F9C7417EF",1)</v>
      </c>
      <c r="Y96" s="24" t="s">
        <v>218</v>
      </c>
      <c r="Z96" s="24" t="s">
        <v>52</v>
      </c>
      <c r="AA96" s="5">
        <v>0.55</v>
      </c>
      <c r="AB96" s="5">
        <v>0.935</v>
      </c>
      <c r="AF96" s="10"/>
    </row>
    <row r="97" s="4" customFormat="1" hidden="1" customHeight="1" spans="1:37">
      <c r="A97" s="6" t="s">
        <v>809</v>
      </c>
      <c r="B97" s="6" t="s">
        <v>810</v>
      </c>
      <c r="C97" s="6" t="s">
        <v>811</v>
      </c>
      <c r="D97" s="6" t="s">
        <v>812</v>
      </c>
      <c r="E97" s="6">
        <v>0</v>
      </c>
      <c r="F97" s="6" t="s">
        <v>267</v>
      </c>
      <c r="G97" s="6" t="e">
        <v>#N/A</v>
      </c>
      <c r="H97" s="6" t="e">
        <v>#N/A</v>
      </c>
      <c r="I97" s="6" t="e">
        <v>#N/A</v>
      </c>
      <c r="J97" s="6" t="e">
        <v>#N/A</v>
      </c>
      <c r="K97" s="6"/>
      <c r="L97" s="6" t="e">
        <v>#N/A</v>
      </c>
      <c r="M97" s="6"/>
      <c r="N97" s="6" t="e">
        <v>#N/A</v>
      </c>
      <c r="O97" s="6">
        <v>6</v>
      </c>
      <c r="P97" s="16" t="s">
        <v>813</v>
      </c>
      <c r="Q97" s="9" t="s">
        <v>814</v>
      </c>
      <c r="R97" s="6" t="s">
        <v>46</v>
      </c>
      <c r="S97" s="1" t="s">
        <v>815</v>
      </c>
      <c r="T97" s="6" t="e">
        <v>#N/A</v>
      </c>
      <c r="U97" s="6"/>
      <c r="V97" s="6"/>
      <c r="W97" s="6"/>
      <c r="X97" s="6"/>
      <c r="Y97" s="6"/>
      <c r="Z97" s="6"/>
      <c r="AA97" s="6"/>
      <c r="AB97" s="6"/>
      <c r="AC97" s="6"/>
      <c r="AD97" s="6"/>
      <c r="AE97" s="6"/>
      <c r="AF97" s="6"/>
      <c r="AG97" s="6"/>
      <c r="AH97" s="6"/>
      <c r="AI97" s="6"/>
      <c r="AJ97" s="6"/>
      <c r="AK97" s="6">
        <v>1</v>
      </c>
    </row>
    <row r="98" s="4" customFormat="1" hidden="1" customHeight="1" spans="1:37">
      <c r="A98" s="6" t="s">
        <v>816</v>
      </c>
      <c r="B98" s="6" t="s">
        <v>817</v>
      </c>
      <c r="C98" s="6" t="s">
        <v>818</v>
      </c>
      <c r="D98" s="4" t="s">
        <v>819</v>
      </c>
      <c r="E98" s="4">
        <v>0</v>
      </c>
      <c r="F98" s="6" t="s">
        <v>267</v>
      </c>
      <c r="G98" s="6" t="s">
        <v>211</v>
      </c>
      <c r="H98" s="4">
        <v>3965.32</v>
      </c>
      <c r="I98" s="1" t="s">
        <v>820</v>
      </c>
      <c r="J98" s="6" t="s">
        <v>543</v>
      </c>
      <c r="K98" s="6"/>
      <c r="L98" s="6" t="s">
        <v>46</v>
      </c>
      <c r="M98" s="6"/>
      <c r="N98" s="6" t="s">
        <v>429</v>
      </c>
      <c r="O98" s="4">
        <v>8</v>
      </c>
      <c r="P98" s="1" t="s">
        <v>821</v>
      </c>
      <c r="Q98" s="9" t="s">
        <v>822</v>
      </c>
      <c r="R98" s="6" t="s">
        <v>46</v>
      </c>
      <c r="S98" s="1" t="s">
        <v>823</v>
      </c>
      <c r="T98" s="20" t="s">
        <v>89</v>
      </c>
      <c r="U98" s="20"/>
      <c r="V98" s="20"/>
      <c r="W98" s="20"/>
      <c r="AK98" s="6">
        <v>1</v>
      </c>
    </row>
    <row r="99" s="4" customFormat="1" customHeight="1" spans="1:37">
      <c r="A99" s="6" t="s">
        <v>824</v>
      </c>
      <c r="B99" s="6" t="s">
        <v>825</v>
      </c>
      <c r="C99" s="6" t="s">
        <v>826</v>
      </c>
      <c r="D99" s="5" t="s">
        <v>827</v>
      </c>
      <c r="E99" s="5">
        <v>2</v>
      </c>
      <c r="F99" s="7" t="s">
        <v>65</v>
      </c>
      <c r="G99" s="7" t="s">
        <v>66</v>
      </c>
      <c r="H99" s="5">
        <v>301.9014</v>
      </c>
      <c r="I99" s="15" t="s">
        <v>828</v>
      </c>
      <c r="J99" s="8" t="s">
        <v>829</v>
      </c>
      <c r="K99" s="8"/>
      <c r="L99" s="8" t="s">
        <v>830</v>
      </c>
      <c r="M99" s="8"/>
      <c r="N99" s="8" t="s">
        <v>46</v>
      </c>
      <c r="O99" s="5">
        <v>17</v>
      </c>
      <c r="P99" s="14" t="s">
        <v>831</v>
      </c>
      <c r="Q99" s="9" t="s">
        <v>822</v>
      </c>
      <c r="R99" s="8" t="s">
        <v>46</v>
      </c>
      <c r="S99" s="15" t="s">
        <v>832</v>
      </c>
      <c r="T99" s="3" t="s">
        <v>50</v>
      </c>
      <c r="U99" s="3">
        <f>100-100*(V99/(H99*10000*AH99*(1-0.01*AG99))-AF99)/(1-AF99)</f>
        <v>8.6256398200475</v>
      </c>
      <c r="V99" s="3">
        <v>2626526</v>
      </c>
      <c r="W99" s="3">
        <f>100-100*V99/H99/10000</f>
        <v>13.0005359365674</v>
      </c>
      <c r="X99" s="5" t="str">
        <f>_xlfn.DISPIMG("ID_8EBB7DD70A294DC4A5BB6B96D3978A20",1)</f>
        <v>=DISPIMG("ID_8EBB7DD70A294DC4A5BB6B96D3978A20",1)</v>
      </c>
      <c r="Y99" s="24" t="s">
        <v>833</v>
      </c>
      <c r="Z99" s="24" t="s">
        <v>834</v>
      </c>
      <c r="AA99" s="5"/>
      <c r="AB99" s="5"/>
      <c r="AC99" s="5"/>
      <c r="AD99" s="5"/>
      <c r="AE99" s="5"/>
      <c r="AF99" s="5">
        <v>0.3</v>
      </c>
      <c r="AG99" s="5">
        <v>1.5</v>
      </c>
      <c r="AH99" s="5">
        <v>0.94</v>
      </c>
      <c r="AI99" s="5" t="s">
        <v>835</v>
      </c>
      <c r="AJ99" s="5"/>
      <c r="AK99" s="5"/>
    </row>
    <row r="100" s="4" customFormat="1" customHeight="1" spans="1:37">
      <c r="A100" s="6" t="s">
        <v>836</v>
      </c>
      <c r="B100" s="6" t="s">
        <v>837</v>
      </c>
      <c r="C100" s="6" t="s">
        <v>838</v>
      </c>
      <c r="D100" s="5" t="s">
        <v>839</v>
      </c>
      <c r="E100" s="5">
        <v>2</v>
      </c>
      <c r="F100" s="7" t="s">
        <v>65</v>
      </c>
      <c r="G100" s="7" t="s">
        <v>66</v>
      </c>
      <c r="H100" s="5">
        <v>1130.5349</v>
      </c>
      <c r="I100" s="15" t="s">
        <v>840</v>
      </c>
      <c r="J100" s="8" t="s">
        <v>46</v>
      </c>
      <c r="K100" s="8"/>
      <c r="L100" s="8" t="s">
        <v>46</v>
      </c>
      <c r="M100" s="8"/>
      <c r="N100" s="8" t="s">
        <v>46</v>
      </c>
      <c r="O100" s="5">
        <v>11</v>
      </c>
      <c r="P100" s="14" t="s">
        <v>841</v>
      </c>
      <c r="Q100" s="9" t="s">
        <v>842</v>
      </c>
      <c r="R100" s="8" t="s">
        <v>46</v>
      </c>
      <c r="S100" s="15" t="s">
        <v>843</v>
      </c>
      <c r="T100" s="3" t="s">
        <v>50</v>
      </c>
      <c r="U100" s="3"/>
      <c r="V100" s="3">
        <v>10135245</v>
      </c>
      <c r="W100" s="3">
        <f>100-100*V100/H100/10000</f>
        <v>10.3500033479727</v>
      </c>
      <c r="X100" s="5" t="str">
        <f>_xlfn.DISPIMG("ID_C29F9D9F79E64F3AAAE7D03688DE2AE0",1)</f>
        <v>=DISPIMG("ID_C29F9D9F79E64F3AAAE7D03688DE2AE0",1)</v>
      </c>
      <c r="Y100" s="24" t="s">
        <v>844</v>
      </c>
      <c r="Z100" s="24" t="s">
        <v>834</v>
      </c>
      <c r="AA100" s="5"/>
      <c r="AB100" s="5"/>
      <c r="AC100" s="5"/>
      <c r="AD100" s="5"/>
      <c r="AE100" s="5"/>
      <c r="AF100" s="5">
        <v>0.4</v>
      </c>
      <c r="AG100" s="5">
        <v>3</v>
      </c>
      <c r="AH100" s="5">
        <v>0.96</v>
      </c>
      <c r="AI100" s="5"/>
      <c r="AJ100" s="5"/>
      <c r="AK100" s="5"/>
    </row>
    <row r="101" s="5" customFormat="1" customHeight="1" spans="1:37">
      <c r="A101" s="6" t="s">
        <v>845</v>
      </c>
      <c r="B101" s="6" t="s">
        <v>846</v>
      </c>
      <c r="C101" s="6" t="s">
        <v>847</v>
      </c>
      <c r="D101" s="4" t="s">
        <v>848</v>
      </c>
      <c r="E101" s="4">
        <v>0</v>
      </c>
      <c r="F101" s="6" t="s">
        <v>101</v>
      </c>
      <c r="G101" s="6" t="s">
        <v>268</v>
      </c>
      <c r="H101" s="4">
        <v>2881.111</v>
      </c>
      <c r="I101" s="1" t="s">
        <v>849</v>
      </c>
      <c r="J101" s="6" t="s">
        <v>850</v>
      </c>
      <c r="K101" s="6"/>
      <c r="L101" s="6" t="s">
        <v>851</v>
      </c>
      <c r="M101" s="6"/>
      <c r="N101" s="6" t="s">
        <v>46</v>
      </c>
      <c r="O101" s="4">
        <v>4</v>
      </c>
      <c r="P101" s="1" t="s">
        <v>852</v>
      </c>
      <c r="Q101" s="9" t="s">
        <v>853</v>
      </c>
      <c r="R101" s="6" t="s">
        <v>46</v>
      </c>
      <c r="S101" s="4" t="e">
        <v>#N/A</v>
      </c>
      <c r="T101" s="20" t="s">
        <v>50</v>
      </c>
      <c r="U101" s="20"/>
      <c r="V101" s="20"/>
      <c r="W101" s="20"/>
      <c r="X101" s="4"/>
      <c r="Y101" s="4"/>
      <c r="Z101" s="4"/>
      <c r="AA101" s="4"/>
      <c r="AB101" s="4"/>
      <c r="AC101" s="4"/>
      <c r="AD101" s="4"/>
      <c r="AE101" s="4"/>
      <c r="AF101" s="27"/>
      <c r="AG101" s="4"/>
      <c r="AH101" s="4"/>
      <c r="AI101" s="4"/>
      <c r="AJ101" s="4"/>
      <c r="AK101" s="4"/>
    </row>
    <row r="102" s="5" customFormat="1" customHeight="1" spans="1:32">
      <c r="A102" s="6" t="s">
        <v>854</v>
      </c>
      <c r="B102" s="6" t="s">
        <v>855</v>
      </c>
      <c r="C102" s="6" t="s">
        <v>856</v>
      </c>
      <c r="D102" s="5" t="s">
        <v>857</v>
      </c>
      <c r="E102" s="5">
        <v>1</v>
      </c>
      <c r="F102" s="7" t="s">
        <v>41</v>
      </c>
      <c r="G102" s="7" t="s">
        <v>211</v>
      </c>
      <c r="H102" s="5">
        <v>2221.4283</v>
      </c>
      <c r="I102" s="14" t="s">
        <v>858</v>
      </c>
      <c r="J102" s="8" t="s">
        <v>470</v>
      </c>
      <c r="K102" s="8" t="s">
        <v>471</v>
      </c>
      <c r="L102" s="8" t="s">
        <v>472</v>
      </c>
      <c r="M102" s="8" t="s">
        <v>473</v>
      </c>
      <c r="N102" s="8" t="s">
        <v>46</v>
      </c>
      <c r="O102" s="5">
        <v>248</v>
      </c>
      <c r="P102" s="14" t="s">
        <v>859</v>
      </c>
      <c r="Q102" s="9" t="s">
        <v>853</v>
      </c>
      <c r="R102" s="7" t="s">
        <v>860</v>
      </c>
      <c r="S102" s="15" t="s">
        <v>861</v>
      </c>
      <c r="T102" s="3" t="s">
        <v>50</v>
      </c>
      <c r="U102" s="3"/>
      <c r="V102" s="3">
        <v>19619800</v>
      </c>
      <c r="W102" s="3">
        <v>11.6793461215921</v>
      </c>
      <c r="X102" s="5" t="str">
        <f>_xlfn.DISPIMG("ID_0146DE5FA82C4BFD8BDE299F9C7417EF",1)</f>
        <v>=DISPIMG("ID_0146DE5FA82C4BFD8BDE299F9C7417EF",1)</v>
      </c>
      <c r="Y102" s="24" t="s">
        <v>218</v>
      </c>
      <c r="Z102" s="24" t="s">
        <v>52</v>
      </c>
      <c r="AA102" s="5">
        <v>0.4</v>
      </c>
      <c r="AB102" s="5">
        <v>0.855</v>
      </c>
      <c r="AF102" s="10"/>
    </row>
    <row r="103" s="5" customFormat="1" customHeight="1" spans="1:32">
      <c r="A103" s="6" t="s">
        <v>862</v>
      </c>
      <c r="B103" s="6" t="s">
        <v>863</v>
      </c>
      <c r="C103" s="6" t="s">
        <v>864</v>
      </c>
      <c r="D103" s="5" t="s">
        <v>865</v>
      </c>
      <c r="E103" s="5">
        <v>1</v>
      </c>
      <c r="F103" s="7" t="s">
        <v>41</v>
      </c>
      <c r="G103" s="7" t="s">
        <v>268</v>
      </c>
      <c r="H103" s="5">
        <v>469.8167</v>
      </c>
      <c r="I103" s="15" t="s">
        <v>866</v>
      </c>
      <c r="J103" s="8" t="s">
        <v>867</v>
      </c>
      <c r="K103" s="8" t="s">
        <v>473</v>
      </c>
      <c r="L103" s="8" t="s">
        <v>472</v>
      </c>
      <c r="M103" s="8" t="s">
        <v>473</v>
      </c>
      <c r="N103" s="8" t="s">
        <v>868</v>
      </c>
      <c r="O103" s="5">
        <v>171</v>
      </c>
      <c r="P103" s="14" t="s">
        <v>869</v>
      </c>
      <c r="Q103" s="9" t="s">
        <v>853</v>
      </c>
      <c r="R103" s="7" t="s">
        <v>870</v>
      </c>
      <c r="S103" s="15" t="s">
        <v>871</v>
      </c>
      <c r="T103" s="3" t="s">
        <v>50</v>
      </c>
      <c r="U103" s="3"/>
      <c r="V103" s="3">
        <v>4319725</v>
      </c>
      <c r="W103" s="3">
        <v>8.05509893539332</v>
      </c>
      <c r="X103" s="5" t="str">
        <f>_xlfn.DISPIMG("ID_0146DE5FA82C4BFD8BDE299F9C7417EF",1)</f>
        <v>=DISPIMG("ID_0146DE5FA82C4BFD8BDE299F9C7417EF",1)</v>
      </c>
      <c r="Y103" s="24" t="s">
        <v>218</v>
      </c>
      <c r="Z103" s="24" t="s">
        <v>52</v>
      </c>
      <c r="AA103" s="5">
        <v>0.4</v>
      </c>
      <c r="AB103" s="5">
        <v>0.94</v>
      </c>
      <c r="AF103" s="10"/>
    </row>
    <row r="104" s="5" customFormat="1" hidden="1" customHeight="1" spans="1:37">
      <c r="A104" s="6" t="s">
        <v>872</v>
      </c>
      <c r="B104" s="6" t="s">
        <v>873</v>
      </c>
      <c r="C104" s="6" t="s">
        <v>874</v>
      </c>
      <c r="D104" s="4" t="s">
        <v>875</v>
      </c>
      <c r="E104" s="4">
        <v>0</v>
      </c>
      <c r="F104" s="6" t="s">
        <v>193</v>
      </c>
      <c r="G104" s="6" t="s">
        <v>268</v>
      </c>
      <c r="H104" s="4">
        <v>50.8662</v>
      </c>
      <c r="I104" s="1" t="s">
        <v>876</v>
      </c>
      <c r="J104" s="6" t="s">
        <v>877</v>
      </c>
      <c r="K104" s="6"/>
      <c r="L104" s="6" t="s">
        <v>46</v>
      </c>
      <c r="M104" s="6"/>
      <c r="N104" s="6" t="s">
        <v>46</v>
      </c>
      <c r="O104" s="4">
        <v>3</v>
      </c>
      <c r="P104" s="1" t="s">
        <v>878</v>
      </c>
      <c r="Q104" s="9" t="s">
        <v>879</v>
      </c>
      <c r="R104" s="6" t="s">
        <v>46</v>
      </c>
      <c r="S104" s="1" t="s">
        <v>880</v>
      </c>
      <c r="T104" s="20" t="s">
        <v>50</v>
      </c>
      <c r="U104" s="20"/>
      <c r="V104" s="20"/>
      <c r="W104" s="20"/>
      <c r="X104" s="4"/>
      <c r="Y104" s="4"/>
      <c r="Z104" s="4"/>
      <c r="AA104" s="4"/>
      <c r="AB104" s="4"/>
      <c r="AC104" s="4"/>
      <c r="AD104" s="4"/>
      <c r="AE104" s="4"/>
      <c r="AF104" s="27"/>
      <c r="AG104" s="4"/>
      <c r="AH104" s="4"/>
      <c r="AI104" s="4"/>
      <c r="AJ104" s="4"/>
      <c r="AK104" s="6">
        <v>1</v>
      </c>
    </row>
    <row r="105" s="5" customFormat="1" customHeight="1" spans="1:37">
      <c r="A105" s="6" t="s">
        <v>881</v>
      </c>
      <c r="B105" s="6" t="s">
        <v>882</v>
      </c>
      <c r="C105" s="6" t="s">
        <v>883</v>
      </c>
      <c r="D105" s="4" t="s">
        <v>884</v>
      </c>
      <c r="E105" s="4">
        <v>0</v>
      </c>
      <c r="F105" s="6" t="s">
        <v>148</v>
      </c>
      <c r="G105" s="6" t="s">
        <v>570</v>
      </c>
      <c r="H105" s="4">
        <v>765.0779</v>
      </c>
      <c r="I105" s="1" t="s">
        <v>885</v>
      </c>
      <c r="J105" s="6" t="s">
        <v>46</v>
      </c>
      <c r="K105" s="6"/>
      <c r="L105" s="6" t="s">
        <v>46</v>
      </c>
      <c r="M105" s="6"/>
      <c r="N105" s="6" t="s">
        <v>252</v>
      </c>
      <c r="O105" s="4">
        <v>288</v>
      </c>
      <c r="P105" s="1" t="s">
        <v>886</v>
      </c>
      <c r="Q105" s="9" t="s">
        <v>879</v>
      </c>
      <c r="R105" s="6" t="s">
        <v>46</v>
      </c>
      <c r="S105" s="1" t="s">
        <v>887</v>
      </c>
      <c r="T105" s="20" t="s">
        <v>50</v>
      </c>
      <c r="U105" s="20"/>
      <c r="V105" s="20"/>
      <c r="W105" s="20"/>
      <c r="X105" s="4"/>
      <c r="Y105" s="4"/>
      <c r="Z105" s="4"/>
      <c r="AA105" s="4"/>
      <c r="AB105" s="4"/>
      <c r="AC105" s="4"/>
      <c r="AD105" s="4"/>
      <c r="AE105" s="4"/>
      <c r="AF105" s="27"/>
      <c r="AG105" s="4"/>
      <c r="AH105" s="4"/>
      <c r="AI105" s="4"/>
      <c r="AJ105" s="4"/>
      <c r="AK105" s="4"/>
    </row>
    <row r="106" s="4" customFormat="1" customHeight="1" spans="1:23">
      <c r="A106" s="6" t="s">
        <v>888</v>
      </c>
      <c r="B106" s="6" t="s">
        <v>889</v>
      </c>
      <c r="C106" s="6" t="s">
        <v>890</v>
      </c>
      <c r="D106" s="4" t="s">
        <v>891</v>
      </c>
      <c r="E106" s="4">
        <v>0</v>
      </c>
      <c r="F106" s="6" t="s">
        <v>148</v>
      </c>
      <c r="G106" s="6" t="s">
        <v>570</v>
      </c>
      <c r="H106" s="4">
        <v>1024.0448</v>
      </c>
      <c r="I106" s="1" t="s">
        <v>892</v>
      </c>
      <c r="J106" s="6" t="s">
        <v>46</v>
      </c>
      <c r="K106" s="6"/>
      <c r="L106" s="6" t="s">
        <v>46</v>
      </c>
      <c r="M106" s="6"/>
      <c r="N106" s="6" t="s">
        <v>252</v>
      </c>
      <c r="O106" s="4">
        <v>251</v>
      </c>
      <c r="P106" s="1" t="s">
        <v>893</v>
      </c>
      <c r="Q106" s="9" t="s">
        <v>879</v>
      </c>
      <c r="R106" s="6" t="s">
        <v>46</v>
      </c>
      <c r="S106" s="1" t="s">
        <v>894</v>
      </c>
      <c r="T106" s="20" t="s">
        <v>50</v>
      </c>
      <c r="U106" s="20"/>
      <c r="V106" s="20"/>
      <c r="W106" s="20"/>
    </row>
    <row r="107" s="4" customFormat="1" hidden="1" customHeight="1" spans="1:37">
      <c r="A107" s="6" t="s">
        <v>895</v>
      </c>
      <c r="B107" s="6" t="s">
        <v>896</v>
      </c>
      <c r="C107" s="6" t="s">
        <v>897</v>
      </c>
      <c r="D107" s="4" t="s">
        <v>898</v>
      </c>
      <c r="E107" s="4">
        <v>0</v>
      </c>
      <c r="F107" s="6" t="s">
        <v>193</v>
      </c>
      <c r="G107" s="6" t="s">
        <v>211</v>
      </c>
      <c r="H107" s="4">
        <v>85</v>
      </c>
      <c r="I107" s="1" t="s">
        <v>899</v>
      </c>
      <c r="J107" s="6" t="s">
        <v>900</v>
      </c>
      <c r="K107" s="6"/>
      <c r="L107" s="6" t="s">
        <v>46</v>
      </c>
      <c r="M107" s="6"/>
      <c r="N107" s="6" t="s">
        <v>901</v>
      </c>
      <c r="O107" s="4">
        <v>3</v>
      </c>
      <c r="P107" s="1" t="s">
        <v>902</v>
      </c>
      <c r="Q107" s="9" t="s">
        <v>879</v>
      </c>
      <c r="R107" s="6" t="s">
        <v>46</v>
      </c>
      <c r="S107" s="1" t="s">
        <v>903</v>
      </c>
      <c r="T107" s="20" t="s">
        <v>50</v>
      </c>
      <c r="U107" s="20"/>
      <c r="V107" s="20"/>
      <c r="W107" s="20"/>
      <c r="AK107" s="6">
        <v>1</v>
      </c>
    </row>
    <row r="108" s="4" customFormat="1" hidden="1" customHeight="1" spans="1:37">
      <c r="A108" s="6" t="s">
        <v>904</v>
      </c>
      <c r="B108" s="6" t="s">
        <v>905</v>
      </c>
      <c r="C108" s="6" t="s">
        <v>906</v>
      </c>
      <c r="D108" s="4" t="s">
        <v>907</v>
      </c>
      <c r="E108" s="4">
        <v>0</v>
      </c>
      <c r="F108" s="6" t="s">
        <v>193</v>
      </c>
      <c r="G108" s="6" t="s">
        <v>211</v>
      </c>
      <c r="H108" s="4">
        <v>1175</v>
      </c>
      <c r="I108" s="1" t="s">
        <v>908</v>
      </c>
      <c r="J108" s="6" t="s">
        <v>909</v>
      </c>
      <c r="K108" s="6"/>
      <c r="L108" s="6" t="s">
        <v>46</v>
      </c>
      <c r="M108" s="6"/>
      <c r="N108" s="6" t="s">
        <v>910</v>
      </c>
      <c r="O108" s="4">
        <v>10</v>
      </c>
      <c r="P108" s="1" t="s">
        <v>911</v>
      </c>
      <c r="Q108" s="9" t="s">
        <v>879</v>
      </c>
      <c r="R108" s="6" t="s">
        <v>46</v>
      </c>
      <c r="S108" s="1" t="s">
        <v>912</v>
      </c>
      <c r="T108" s="20" t="s">
        <v>50</v>
      </c>
      <c r="U108" s="20"/>
      <c r="V108" s="20"/>
      <c r="W108" s="20"/>
      <c r="AK108" s="6">
        <v>1</v>
      </c>
    </row>
    <row r="109" s="5" customFormat="1" hidden="1" customHeight="1" spans="1:37">
      <c r="A109" s="6" t="s">
        <v>913</v>
      </c>
      <c r="B109" s="6" t="s">
        <v>914</v>
      </c>
      <c r="C109" s="6" t="s">
        <v>915</v>
      </c>
      <c r="D109" s="6" t="s">
        <v>916</v>
      </c>
      <c r="E109" s="6">
        <v>1</v>
      </c>
      <c r="F109" s="6" t="s">
        <v>41</v>
      </c>
      <c r="G109" s="6" t="e">
        <v>#N/A</v>
      </c>
      <c r="H109" s="6" t="e">
        <v>#N/A</v>
      </c>
      <c r="I109" s="6" t="e">
        <v>#N/A</v>
      </c>
      <c r="J109" s="6" t="e">
        <v>#N/A</v>
      </c>
      <c r="K109" s="6"/>
      <c r="L109" s="6" t="e">
        <v>#N/A</v>
      </c>
      <c r="M109" s="6"/>
      <c r="N109" s="6" t="e">
        <v>#N/A</v>
      </c>
      <c r="O109" s="6">
        <v>47</v>
      </c>
      <c r="P109" s="16" t="s">
        <v>917</v>
      </c>
      <c r="Q109" s="9" t="s">
        <v>879</v>
      </c>
      <c r="R109" s="6" t="s">
        <v>918</v>
      </c>
      <c r="S109" s="1" t="s">
        <v>919</v>
      </c>
      <c r="T109" s="6" t="e">
        <v>#N/A</v>
      </c>
      <c r="U109" s="6"/>
      <c r="V109" s="6"/>
      <c r="W109" s="6"/>
      <c r="X109" s="6"/>
      <c r="Y109" s="6"/>
      <c r="Z109" s="6"/>
      <c r="AA109" s="6"/>
      <c r="AB109" s="6"/>
      <c r="AC109" s="6"/>
      <c r="AD109" s="6"/>
      <c r="AE109" s="6"/>
      <c r="AF109" s="25"/>
      <c r="AG109" s="6"/>
      <c r="AH109" s="6"/>
      <c r="AI109" s="6"/>
      <c r="AJ109" s="6"/>
      <c r="AK109" s="6">
        <v>1</v>
      </c>
    </row>
    <row r="110" s="5" customFormat="1" customHeight="1" spans="1:32">
      <c r="A110" s="6" t="s">
        <v>920</v>
      </c>
      <c r="B110" s="6" t="s">
        <v>921</v>
      </c>
      <c r="C110" s="6" t="s">
        <v>922</v>
      </c>
      <c r="D110" s="5" t="s">
        <v>923</v>
      </c>
      <c r="E110" s="5">
        <v>2</v>
      </c>
      <c r="F110" s="7" t="s">
        <v>155</v>
      </c>
      <c r="G110" s="7" t="s">
        <v>768</v>
      </c>
      <c r="H110" s="5">
        <v>2230.2217</v>
      </c>
      <c r="I110" s="15" t="s">
        <v>924</v>
      </c>
      <c r="J110" s="8" t="s">
        <v>770</v>
      </c>
      <c r="K110" s="8"/>
      <c r="L110" s="8" t="s">
        <v>771</v>
      </c>
      <c r="M110" s="8"/>
      <c r="N110" s="8" t="s">
        <v>46</v>
      </c>
      <c r="O110" s="5">
        <v>395</v>
      </c>
      <c r="P110" s="14" t="s">
        <v>925</v>
      </c>
      <c r="Q110" s="9" t="s">
        <v>879</v>
      </c>
      <c r="R110" s="8" t="s">
        <v>46</v>
      </c>
      <c r="S110" s="15" t="s">
        <v>926</v>
      </c>
      <c r="T110" s="3" t="s">
        <v>50</v>
      </c>
      <c r="U110" s="3"/>
      <c r="V110" s="3">
        <v>19079471</v>
      </c>
      <c r="W110" s="3">
        <f>100-100*V110/H110/10000</f>
        <v>14.4503391748004</v>
      </c>
      <c r="X110" s="5" t="str">
        <f>_xlfn.DISPIMG("ID_8307465918884F7CA7DEBB860F177C68",1)</f>
        <v>=DISPIMG("ID_8307465918884F7CA7DEBB860F177C68",1)</v>
      </c>
      <c r="Y110" s="5" t="s">
        <v>774</v>
      </c>
      <c r="Z110" s="5" t="s">
        <v>305</v>
      </c>
      <c r="AC110" s="5" t="s">
        <v>927</v>
      </c>
      <c r="AF110" s="10"/>
    </row>
    <row r="111" s="5" customFormat="1" customHeight="1" spans="1:32">
      <c r="A111" s="6" t="s">
        <v>928</v>
      </c>
      <c r="B111" s="6" t="s">
        <v>929</v>
      </c>
      <c r="C111" s="6" t="s">
        <v>930</v>
      </c>
      <c r="D111" s="5" t="s">
        <v>931</v>
      </c>
      <c r="E111" s="5">
        <v>1</v>
      </c>
      <c r="F111" s="7" t="s">
        <v>41</v>
      </c>
      <c r="G111" s="7" t="s">
        <v>42</v>
      </c>
      <c r="H111" s="5">
        <v>548.0026</v>
      </c>
      <c r="I111" s="14" t="s">
        <v>932</v>
      </c>
      <c r="J111" s="8" t="s">
        <v>933</v>
      </c>
      <c r="K111" s="8"/>
      <c r="L111" s="8" t="s">
        <v>516</v>
      </c>
      <c r="M111" s="8"/>
      <c r="N111" s="8" t="s">
        <v>46</v>
      </c>
      <c r="O111" s="5">
        <v>1112</v>
      </c>
      <c r="P111" s="14" t="s">
        <v>934</v>
      </c>
      <c r="Q111" s="9" t="s">
        <v>879</v>
      </c>
      <c r="R111" s="7" t="s">
        <v>935</v>
      </c>
      <c r="S111" s="15" t="s">
        <v>936</v>
      </c>
      <c r="T111" s="3" t="s">
        <v>50</v>
      </c>
      <c r="U111" s="3"/>
      <c r="V111" s="3">
        <v>4521536</v>
      </c>
      <c r="W111" s="3">
        <v>17.4906104460088</v>
      </c>
      <c r="X111" s="5" t="str">
        <f>_xlfn.DISPIMG("ID_0146DE5FA82C4BFD8BDE299F9C7417EF",1)</f>
        <v>=DISPIMG("ID_0146DE5FA82C4BFD8BDE299F9C7417EF",1)</v>
      </c>
      <c r="Y111" s="24" t="s">
        <v>51</v>
      </c>
      <c r="Z111" s="24" t="s">
        <v>52</v>
      </c>
      <c r="AA111" s="5">
        <v>0.55</v>
      </c>
      <c r="AB111" s="5">
        <v>0.81</v>
      </c>
      <c r="AF111" s="10"/>
    </row>
    <row r="112" s="4" customFormat="1" customHeight="1" spans="1:37">
      <c r="A112" s="6" t="s">
        <v>937</v>
      </c>
      <c r="B112" s="6" t="s">
        <v>938</v>
      </c>
      <c r="C112" s="6" t="s">
        <v>939</v>
      </c>
      <c r="D112" s="5" t="s">
        <v>940</v>
      </c>
      <c r="E112" s="5">
        <v>1</v>
      </c>
      <c r="F112" s="7" t="s">
        <v>41</v>
      </c>
      <c r="G112" s="7" t="s">
        <v>42</v>
      </c>
      <c r="H112" s="5">
        <v>878.8161</v>
      </c>
      <c r="I112" s="14" t="s">
        <v>941</v>
      </c>
      <c r="J112" s="8" t="s">
        <v>44</v>
      </c>
      <c r="K112" s="8"/>
      <c r="L112" s="8" t="s">
        <v>45</v>
      </c>
      <c r="M112" s="8"/>
      <c r="N112" s="8" t="s">
        <v>280</v>
      </c>
      <c r="O112" s="5">
        <v>1439</v>
      </c>
      <c r="P112" s="14" t="s">
        <v>942</v>
      </c>
      <c r="Q112" s="9" t="s">
        <v>879</v>
      </c>
      <c r="R112" s="7" t="s">
        <v>943</v>
      </c>
      <c r="S112" s="15" t="s">
        <v>944</v>
      </c>
      <c r="T112" s="3" t="s">
        <v>50</v>
      </c>
      <c r="U112" s="3"/>
      <c r="V112" s="3">
        <v>7354302</v>
      </c>
      <c r="W112" s="3">
        <v>16.3158025894155</v>
      </c>
      <c r="X112" s="5" t="str">
        <f>_xlfn.DISPIMG("ID_0146DE5FA82C4BFD8BDE299F9C7417EF",1)</f>
        <v>=DISPIMG("ID_0146DE5FA82C4BFD8BDE299F9C7417EF",1)</v>
      </c>
      <c r="Y112" s="24" t="s">
        <v>51</v>
      </c>
      <c r="Z112" s="24" t="s">
        <v>52</v>
      </c>
      <c r="AA112" s="5">
        <v>0.4</v>
      </c>
      <c r="AB112" s="5">
        <v>0.835</v>
      </c>
      <c r="AC112" s="5"/>
      <c r="AD112" s="5"/>
      <c r="AE112" s="5"/>
      <c r="AF112" s="5"/>
      <c r="AG112" s="5"/>
      <c r="AH112" s="5"/>
      <c r="AI112" s="5"/>
      <c r="AJ112" s="5"/>
      <c r="AK112" s="5"/>
    </row>
    <row r="113" s="5" customFormat="1" customHeight="1" spans="1:32">
      <c r="A113" s="6" t="s">
        <v>945</v>
      </c>
      <c r="B113" s="6" t="s">
        <v>946</v>
      </c>
      <c r="C113" s="6" t="s">
        <v>947</v>
      </c>
      <c r="D113" s="5" t="s">
        <v>948</v>
      </c>
      <c r="E113" s="5">
        <v>1</v>
      </c>
      <c r="F113" s="7" t="s">
        <v>41</v>
      </c>
      <c r="G113" s="7" t="s">
        <v>42</v>
      </c>
      <c r="H113" s="5">
        <v>2011.0723</v>
      </c>
      <c r="I113" s="14" t="s">
        <v>949</v>
      </c>
      <c r="J113" s="8" t="s">
        <v>44</v>
      </c>
      <c r="K113" s="8"/>
      <c r="L113" s="8" t="s">
        <v>45</v>
      </c>
      <c r="M113" s="8"/>
      <c r="N113" s="8" t="s">
        <v>46</v>
      </c>
      <c r="O113" s="5">
        <v>390</v>
      </c>
      <c r="P113" s="14" t="s">
        <v>950</v>
      </c>
      <c r="Q113" s="9" t="s">
        <v>879</v>
      </c>
      <c r="R113" s="7" t="s">
        <v>951</v>
      </c>
      <c r="S113" s="15" t="s">
        <v>952</v>
      </c>
      <c r="T113" s="3" t="s">
        <v>50</v>
      </c>
      <c r="U113" s="3"/>
      <c r="V113" s="3">
        <v>17217292</v>
      </c>
      <c r="W113" s="3">
        <v>14.387503621824</v>
      </c>
      <c r="X113" s="5" t="str">
        <f>_xlfn.DISPIMG("ID_0146DE5FA82C4BFD8BDE299F9C7417EF",1)</f>
        <v>=DISPIMG("ID_0146DE5FA82C4BFD8BDE299F9C7417EF",1)</v>
      </c>
      <c r="Y113" s="24" t="s">
        <v>51</v>
      </c>
      <c r="Z113" s="24" t="s">
        <v>52</v>
      </c>
      <c r="AA113" s="5">
        <v>0.4</v>
      </c>
      <c r="AB113" s="5">
        <v>0.87</v>
      </c>
      <c r="AF113" s="10"/>
    </row>
    <row r="114" s="5" customFormat="1" customHeight="1" spans="1:32">
      <c r="A114" s="6" t="s">
        <v>953</v>
      </c>
      <c r="B114" s="6" t="s">
        <v>954</v>
      </c>
      <c r="C114" s="6" t="s">
        <v>955</v>
      </c>
      <c r="D114" s="5" t="s">
        <v>956</v>
      </c>
      <c r="E114" s="5">
        <v>1</v>
      </c>
      <c r="F114" s="7" t="s">
        <v>41</v>
      </c>
      <c r="G114" s="7" t="s">
        <v>268</v>
      </c>
      <c r="H114" s="5">
        <v>342.0139</v>
      </c>
      <c r="I114" s="15" t="s">
        <v>957</v>
      </c>
      <c r="J114" s="8" t="s">
        <v>958</v>
      </c>
      <c r="K114" s="8"/>
      <c r="L114" s="8" t="s">
        <v>45</v>
      </c>
      <c r="M114" s="8"/>
      <c r="N114" s="8" t="s">
        <v>252</v>
      </c>
      <c r="O114" s="5">
        <v>6</v>
      </c>
      <c r="P114" s="14" t="s">
        <v>959</v>
      </c>
      <c r="Q114" s="9" t="s">
        <v>879</v>
      </c>
      <c r="R114" s="7" t="s">
        <v>960</v>
      </c>
      <c r="S114" s="15" t="s">
        <v>961</v>
      </c>
      <c r="T114" s="3" t="s">
        <v>50</v>
      </c>
      <c r="U114" s="3"/>
      <c r="V114" s="3">
        <v>3345000</v>
      </c>
      <c r="W114" s="3">
        <v>2.19695749207852</v>
      </c>
      <c r="X114" s="5" t="str">
        <f>_xlfn.DISPIMG("ID_FA91BF84958B4F26B9426F2CC66A6D9A",1)</f>
        <v>=DISPIMG("ID_FA91BF84958B4F26B9426F2CC66A6D9A",1)</v>
      </c>
      <c r="Y114" s="24" t="s">
        <v>51</v>
      </c>
      <c r="Z114" s="24" t="s">
        <v>52</v>
      </c>
      <c r="AA114" s="5">
        <v>0.4</v>
      </c>
      <c r="AB114" s="5">
        <v>0.835</v>
      </c>
      <c r="AF114" s="10"/>
    </row>
    <row r="115" s="4" customFormat="1" hidden="1" customHeight="1" spans="1:37">
      <c r="A115" s="6" t="s">
        <v>962</v>
      </c>
      <c r="B115" s="6" t="s">
        <v>963</v>
      </c>
      <c r="C115" s="6" t="s">
        <v>964</v>
      </c>
      <c r="D115" s="6" t="s">
        <v>965</v>
      </c>
      <c r="E115" s="6">
        <v>1</v>
      </c>
      <c r="F115" s="6" t="s">
        <v>41</v>
      </c>
      <c r="G115" s="6" t="e">
        <v>#N/A</v>
      </c>
      <c r="H115" s="6" t="e">
        <v>#N/A</v>
      </c>
      <c r="I115" s="6" t="e">
        <v>#N/A</v>
      </c>
      <c r="J115" s="6" t="e">
        <v>#N/A</v>
      </c>
      <c r="K115" s="6"/>
      <c r="L115" s="6" t="e">
        <v>#N/A</v>
      </c>
      <c r="M115" s="6"/>
      <c r="N115" s="6" t="e">
        <v>#N/A</v>
      </c>
      <c r="O115" s="6">
        <v>581</v>
      </c>
      <c r="P115" s="16" t="s">
        <v>966</v>
      </c>
      <c r="Q115" s="9" t="s">
        <v>967</v>
      </c>
      <c r="R115" s="6" t="s">
        <v>968</v>
      </c>
      <c r="S115" s="4" t="e">
        <v>#N/A</v>
      </c>
      <c r="T115" s="6" t="e">
        <v>#N/A</v>
      </c>
      <c r="U115" s="6"/>
      <c r="V115" s="6"/>
      <c r="W115" s="6"/>
      <c r="X115" s="6"/>
      <c r="Y115" s="6"/>
      <c r="Z115" s="6"/>
      <c r="AA115" s="6"/>
      <c r="AB115" s="6"/>
      <c r="AC115" s="6"/>
      <c r="AD115" s="6"/>
      <c r="AE115" s="6"/>
      <c r="AF115" s="6"/>
      <c r="AG115" s="6"/>
      <c r="AH115" s="6"/>
      <c r="AI115" s="6"/>
      <c r="AJ115" s="6"/>
      <c r="AK115" s="6">
        <v>1</v>
      </c>
    </row>
    <row r="116" s="4" customFormat="1" hidden="1" customHeight="1" spans="1:37">
      <c r="A116" s="6" t="s">
        <v>969</v>
      </c>
      <c r="B116" s="6" t="s">
        <v>970</v>
      </c>
      <c r="C116" s="6" t="s">
        <v>971</v>
      </c>
      <c r="D116" s="6" t="s">
        <v>972</v>
      </c>
      <c r="E116" s="6">
        <v>0</v>
      </c>
      <c r="F116" s="6" t="s">
        <v>41</v>
      </c>
      <c r="G116" s="6" t="e">
        <v>#N/A</v>
      </c>
      <c r="H116" s="6" t="e">
        <v>#N/A</v>
      </c>
      <c r="I116" s="6" t="e">
        <v>#N/A</v>
      </c>
      <c r="J116" s="6" t="e">
        <v>#N/A</v>
      </c>
      <c r="K116" s="6"/>
      <c r="L116" s="6" t="e">
        <v>#N/A</v>
      </c>
      <c r="M116" s="6"/>
      <c r="N116" s="6" t="e">
        <v>#N/A</v>
      </c>
      <c r="O116" s="6">
        <v>4</v>
      </c>
      <c r="P116" s="16" t="s">
        <v>973</v>
      </c>
      <c r="Q116" s="9" t="s">
        <v>974</v>
      </c>
      <c r="R116" s="6" t="s">
        <v>46</v>
      </c>
      <c r="S116" s="4" t="e">
        <v>#N/A</v>
      </c>
      <c r="T116" s="6" t="e">
        <v>#N/A</v>
      </c>
      <c r="U116" s="6"/>
      <c r="V116" s="6"/>
      <c r="W116" s="6"/>
      <c r="X116" s="6"/>
      <c r="Y116" s="6"/>
      <c r="Z116" s="6"/>
      <c r="AA116" s="6"/>
      <c r="AB116" s="6"/>
      <c r="AC116" s="6"/>
      <c r="AD116" s="6"/>
      <c r="AE116" s="6"/>
      <c r="AF116" s="6"/>
      <c r="AG116" s="6"/>
      <c r="AH116" s="6"/>
      <c r="AI116" s="6"/>
      <c r="AJ116" s="6"/>
      <c r="AK116" s="6">
        <v>1</v>
      </c>
    </row>
    <row r="117" s="4" customFormat="1" hidden="1" customHeight="1" spans="1:37">
      <c r="A117" s="6" t="s">
        <v>975</v>
      </c>
      <c r="B117" s="6" t="s">
        <v>976</v>
      </c>
      <c r="C117" s="6" t="s">
        <v>977</v>
      </c>
      <c r="D117" s="6" t="s">
        <v>978</v>
      </c>
      <c r="E117" s="6">
        <v>0</v>
      </c>
      <c r="F117" s="6" t="s">
        <v>65</v>
      </c>
      <c r="G117" s="6" t="e">
        <v>#N/A</v>
      </c>
      <c r="H117" s="6" t="e">
        <v>#N/A</v>
      </c>
      <c r="I117" s="6" t="e">
        <v>#N/A</v>
      </c>
      <c r="J117" s="6" t="e">
        <v>#N/A</v>
      </c>
      <c r="K117" s="6"/>
      <c r="L117" s="6" t="e">
        <v>#N/A</v>
      </c>
      <c r="M117" s="6"/>
      <c r="N117" s="6" t="e">
        <v>#N/A</v>
      </c>
      <c r="O117" s="6">
        <v>7</v>
      </c>
      <c r="P117" s="16" t="s">
        <v>979</v>
      </c>
      <c r="Q117" s="9" t="s">
        <v>974</v>
      </c>
      <c r="R117" s="6" t="s">
        <v>46</v>
      </c>
      <c r="S117" s="4" t="e">
        <v>#N/A</v>
      </c>
      <c r="T117" s="6" t="e">
        <v>#N/A</v>
      </c>
      <c r="U117" s="6"/>
      <c r="V117" s="6"/>
      <c r="W117" s="6"/>
      <c r="X117" s="6"/>
      <c r="Y117" s="6"/>
      <c r="Z117" s="6"/>
      <c r="AA117" s="6"/>
      <c r="AB117" s="6"/>
      <c r="AC117" s="6"/>
      <c r="AD117" s="6"/>
      <c r="AE117" s="6"/>
      <c r="AF117" s="26"/>
      <c r="AG117" s="6"/>
      <c r="AH117" s="6"/>
      <c r="AI117" s="6"/>
      <c r="AJ117" s="6"/>
      <c r="AK117" s="6">
        <v>1</v>
      </c>
    </row>
    <row r="118" s="4" customFormat="1" hidden="1" customHeight="1" spans="1:37">
      <c r="A118" s="6" t="s">
        <v>980</v>
      </c>
      <c r="B118" s="6" t="s">
        <v>981</v>
      </c>
      <c r="C118" s="6" t="s">
        <v>982</v>
      </c>
      <c r="D118" s="6" t="s">
        <v>983</v>
      </c>
      <c r="E118" s="6">
        <v>0</v>
      </c>
      <c r="F118" s="6" t="s">
        <v>65</v>
      </c>
      <c r="G118" s="6" t="e">
        <v>#N/A</v>
      </c>
      <c r="H118" s="6" t="e">
        <v>#N/A</v>
      </c>
      <c r="I118" s="6" t="e">
        <v>#N/A</v>
      </c>
      <c r="J118" s="6" t="e">
        <v>#N/A</v>
      </c>
      <c r="K118" s="6"/>
      <c r="L118" s="6" t="e">
        <v>#N/A</v>
      </c>
      <c r="M118" s="6"/>
      <c r="N118" s="6" t="e">
        <v>#N/A</v>
      </c>
      <c r="O118" s="6">
        <v>7</v>
      </c>
      <c r="P118" s="16" t="s">
        <v>984</v>
      </c>
      <c r="Q118" s="9" t="s">
        <v>974</v>
      </c>
      <c r="R118" s="6" t="s">
        <v>46</v>
      </c>
      <c r="S118" s="4" t="e">
        <v>#N/A</v>
      </c>
      <c r="T118" s="6" t="e">
        <v>#N/A</v>
      </c>
      <c r="U118" s="6"/>
      <c r="V118" s="6"/>
      <c r="W118" s="6"/>
      <c r="X118" s="6"/>
      <c r="Y118" s="6"/>
      <c r="Z118" s="6"/>
      <c r="AA118" s="6"/>
      <c r="AB118" s="6"/>
      <c r="AC118" s="6"/>
      <c r="AD118" s="6"/>
      <c r="AE118" s="6"/>
      <c r="AF118" s="26"/>
      <c r="AG118" s="6"/>
      <c r="AH118" s="6"/>
      <c r="AI118" s="6"/>
      <c r="AJ118" s="6"/>
      <c r="AK118" s="6">
        <v>1</v>
      </c>
    </row>
    <row r="119" s="5" customFormat="1" hidden="1" customHeight="1" spans="1:37">
      <c r="A119" s="6" t="s">
        <v>985</v>
      </c>
      <c r="B119" s="6" t="s">
        <v>986</v>
      </c>
      <c r="C119" s="6" t="s">
        <v>987</v>
      </c>
      <c r="D119" s="6" t="s">
        <v>988</v>
      </c>
      <c r="E119" s="6">
        <v>0</v>
      </c>
      <c r="F119" s="6" t="s">
        <v>148</v>
      </c>
      <c r="G119" s="6" t="e">
        <v>#N/A</v>
      </c>
      <c r="H119" s="6" t="e">
        <v>#N/A</v>
      </c>
      <c r="I119" s="6" t="e">
        <v>#N/A</v>
      </c>
      <c r="J119" s="6" t="e">
        <v>#N/A</v>
      </c>
      <c r="K119" s="6"/>
      <c r="L119" s="6" t="e">
        <v>#N/A</v>
      </c>
      <c r="M119" s="6"/>
      <c r="N119" s="6" t="e">
        <v>#N/A</v>
      </c>
      <c r="O119" s="6">
        <v>285</v>
      </c>
      <c r="P119" s="16" t="s">
        <v>989</v>
      </c>
      <c r="Q119" s="9" t="s">
        <v>990</v>
      </c>
      <c r="R119" s="6" t="s">
        <v>46</v>
      </c>
      <c r="S119" s="4" t="e">
        <v>#N/A</v>
      </c>
      <c r="T119" s="6" t="e">
        <v>#N/A</v>
      </c>
      <c r="U119" s="6"/>
      <c r="V119" s="6"/>
      <c r="W119" s="6"/>
      <c r="X119" s="6"/>
      <c r="Y119" s="6"/>
      <c r="Z119" s="6"/>
      <c r="AA119" s="6"/>
      <c r="AB119" s="6"/>
      <c r="AC119" s="6"/>
      <c r="AD119" s="6"/>
      <c r="AE119" s="6"/>
      <c r="AF119" s="25"/>
      <c r="AG119" s="6"/>
      <c r="AH119" s="6"/>
      <c r="AI119" s="6"/>
      <c r="AJ119" s="6"/>
      <c r="AK119" s="6">
        <v>1</v>
      </c>
    </row>
    <row r="120" s="5" customFormat="1" hidden="1" customHeight="1" spans="1:37">
      <c r="A120" s="6" t="s">
        <v>991</v>
      </c>
      <c r="B120" s="6" t="s">
        <v>992</v>
      </c>
      <c r="C120" s="6" t="s">
        <v>993</v>
      </c>
      <c r="D120" s="4" t="s">
        <v>994</v>
      </c>
      <c r="E120" s="4">
        <v>0</v>
      </c>
      <c r="F120" s="6" t="s">
        <v>193</v>
      </c>
      <c r="G120" s="6" t="s">
        <v>211</v>
      </c>
      <c r="H120" s="4">
        <v>3883.1912</v>
      </c>
      <c r="I120" s="1" t="s">
        <v>995</v>
      </c>
      <c r="J120" s="6" t="s">
        <v>996</v>
      </c>
      <c r="K120" s="6"/>
      <c r="L120" s="6" t="s">
        <v>46</v>
      </c>
      <c r="M120" s="6"/>
      <c r="N120" s="6" t="s">
        <v>46</v>
      </c>
      <c r="O120" s="4">
        <v>10</v>
      </c>
      <c r="P120" s="1" t="s">
        <v>997</v>
      </c>
      <c r="Q120" s="9" t="s">
        <v>990</v>
      </c>
      <c r="R120" s="6" t="s">
        <v>46</v>
      </c>
      <c r="S120" s="4" t="e">
        <v>#N/A</v>
      </c>
      <c r="T120" s="20" t="s">
        <v>50</v>
      </c>
      <c r="U120" s="20"/>
      <c r="V120" s="20"/>
      <c r="W120" s="20"/>
      <c r="X120" s="4"/>
      <c r="Y120" s="4"/>
      <c r="Z120" s="4"/>
      <c r="AA120" s="4"/>
      <c r="AB120" s="4"/>
      <c r="AC120" s="4"/>
      <c r="AD120" s="4"/>
      <c r="AE120" s="4"/>
      <c r="AF120" s="27"/>
      <c r="AG120" s="4"/>
      <c r="AH120" s="4"/>
      <c r="AI120" s="4"/>
      <c r="AJ120" s="4"/>
      <c r="AK120" s="6">
        <v>1</v>
      </c>
    </row>
    <row r="121" s="5" customFormat="1" hidden="1" customHeight="1" spans="1:37">
      <c r="A121" s="6" t="s">
        <v>998</v>
      </c>
      <c r="B121" s="6" t="s">
        <v>999</v>
      </c>
      <c r="C121" s="6" t="s">
        <v>1000</v>
      </c>
      <c r="D121" s="6" t="s">
        <v>1001</v>
      </c>
      <c r="E121" s="6">
        <v>1</v>
      </c>
      <c r="F121" s="6" t="s">
        <v>141</v>
      </c>
      <c r="G121" s="6" t="e">
        <v>#N/A</v>
      </c>
      <c r="H121" s="6" t="e">
        <v>#N/A</v>
      </c>
      <c r="I121" s="6" t="e">
        <v>#N/A</v>
      </c>
      <c r="J121" s="6" t="e">
        <v>#N/A</v>
      </c>
      <c r="K121" s="6"/>
      <c r="L121" s="6" t="e">
        <v>#N/A</v>
      </c>
      <c r="M121" s="6"/>
      <c r="N121" s="6" t="e">
        <v>#N/A</v>
      </c>
      <c r="O121" s="6">
        <v>30</v>
      </c>
      <c r="P121" s="16" t="s">
        <v>1002</v>
      </c>
      <c r="Q121" s="9" t="s">
        <v>990</v>
      </c>
      <c r="R121" s="6" t="s">
        <v>1003</v>
      </c>
      <c r="S121" s="4" t="e">
        <v>#N/A</v>
      </c>
      <c r="T121" s="6" t="e">
        <v>#N/A</v>
      </c>
      <c r="U121" s="6"/>
      <c r="V121" s="6"/>
      <c r="W121" s="6"/>
      <c r="X121" s="6"/>
      <c r="Y121" s="6"/>
      <c r="Z121" s="6"/>
      <c r="AA121" s="6"/>
      <c r="AB121" s="6"/>
      <c r="AC121" s="6"/>
      <c r="AD121" s="6"/>
      <c r="AE121" s="6"/>
      <c r="AF121" s="25"/>
      <c r="AG121" s="6"/>
      <c r="AH121" s="6"/>
      <c r="AI121" s="6"/>
      <c r="AJ121" s="6"/>
      <c r="AK121" s="6">
        <v>1</v>
      </c>
    </row>
    <row r="122" s="4" customFormat="1" hidden="1" customHeight="1" spans="1:37">
      <c r="A122" s="6" t="s">
        <v>1004</v>
      </c>
      <c r="B122" s="6" t="s">
        <v>1005</v>
      </c>
      <c r="C122" s="6" t="s">
        <v>1006</v>
      </c>
      <c r="D122" s="6" t="s">
        <v>1007</v>
      </c>
      <c r="E122" s="6">
        <v>1</v>
      </c>
      <c r="F122" s="6" t="s">
        <v>41</v>
      </c>
      <c r="G122" s="6" t="e">
        <v>#N/A</v>
      </c>
      <c r="H122" s="6" t="e">
        <v>#N/A</v>
      </c>
      <c r="I122" s="6" t="e">
        <v>#N/A</v>
      </c>
      <c r="J122" s="6" t="e">
        <v>#N/A</v>
      </c>
      <c r="K122" s="6"/>
      <c r="L122" s="6" t="e">
        <v>#N/A</v>
      </c>
      <c r="M122" s="6"/>
      <c r="N122" s="6" t="e">
        <v>#N/A</v>
      </c>
      <c r="O122" s="6">
        <v>54</v>
      </c>
      <c r="P122" s="16" t="s">
        <v>1008</v>
      </c>
      <c r="Q122" s="9" t="s">
        <v>990</v>
      </c>
      <c r="R122" s="6" t="s">
        <v>1009</v>
      </c>
      <c r="S122" s="4" t="e">
        <v>#N/A</v>
      </c>
      <c r="T122" s="6" t="e">
        <v>#N/A</v>
      </c>
      <c r="U122" s="6"/>
      <c r="V122" s="6"/>
      <c r="W122" s="6"/>
      <c r="X122" s="6"/>
      <c r="Y122" s="6"/>
      <c r="Z122" s="6"/>
      <c r="AA122" s="6"/>
      <c r="AB122" s="6"/>
      <c r="AC122" s="6"/>
      <c r="AD122" s="6"/>
      <c r="AE122" s="6"/>
      <c r="AF122" s="6"/>
      <c r="AG122" s="6"/>
      <c r="AH122" s="6"/>
      <c r="AI122" s="6"/>
      <c r="AJ122" s="6"/>
      <c r="AK122" s="6">
        <v>1</v>
      </c>
    </row>
    <row r="123" s="5" customFormat="1" hidden="1" customHeight="1" spans="1:37">
      <c r="A123" s="6" t="s">
        <v>1010</v>
      </c>
      <c r="B123" s="6" t="s">
        <v>1011</v>
      </c>
      <c r="C123" s="6" t="s">
        <v>1012</v>
      </c>
      <c r="D123" s="6" t="s">
        <v>1013</v>
      </c>
      <c r="E123" s="6">
        <v>1</v>
      </c>
      <c r="F123" s="6" t="s">
        <v>41</v>
      </c>
      <c r="G123" s="6" t="e">
        <v>#N/A</v>
      </c>
      <c r="H123" s="6" t="e">
        <v>#N/A</v>
      </c>
      <c r="I123" s="6" t="e">
        <v>#N/A</v>
      </c>
      <c r="J123" s="6" t="e">
        <v>#N/A</v>
      </c>
      <c r="K123" s="6"/>
      <c r="L123" s="6" t="e">
        <v>#N/A</v>
      </c>
      <c r="M123" s="6"/>
      <c r="N123" s="6" t="e">
        <v>#N/A</v>
      </c>
      <c r="O123" s="6">
        <v>18</v>
      </c>
      <c r="P123" s="16" t="s">
        <v>1014</v>
      </c>
      <c r="Q123" s="9" t="s">
        <v>990</v>
      </c>
      <c r="R123" s="6" t="s">
        <v>1015</v>
      </c>
      <c r="S123" s="4" t="e">
        <v>#N/A</v>
      </c>
      <c r="T123" s="6" t="e">
        <v>#N/A</v>
      </c>
      <c r="U123" s="6"/>
      <c r="V123" s="6"/>
      <c r="W123" s="6"/>
      <c r="X123" s="6"/>
      <c r="Y123" s="6"/>
      <c r="Z123" s="6"/>
      <c r="AA123" s="6"/>
      <c r="AB123" s="6"/>
      <c r="AC123" s="6"/>
      <c r="AD123" s="6"/>
      <c r="AE123" s="6"/>
      <c r="AF123" s="25"/>
      <c r="AG123" s="6"/>
      <c r="AH123" s="6"/>
      <c r="AI123" s="6"/>
      <c r="AJ123" s="6"/>
      <c r="AK123" s="6">
        <v>1</v>
      </c>
    </row>
    <row r="124" s="5" customFormat="1" hidden="1" customHeight="1" spans="1:37">
      <c r="A124" s="6" t="s">
        <v>1016</v>
      </c>
      <c r="B124" s="6" t="s">
        <v>1017</v>
      </c>
      <c r="C124" s="6" t="s">
        <v>1018</v>
      </c>
      <c r="D124" s="6" t="s">
        <v>1019</v>
      </c>
      <c r="E124" s="6">
        <v>1</v>
      </c>
      <c r="F124" s="6" t="s">
        <v>41</v>
      </c>
      <c r="G124" s="6" t="e">
        <v>#N/A</v>
      </c>
      <c r="H124" s="6" t="e">
        <v>#N/A</v>
      </c>
      <c r="I124" s="6" t="e">
        <v>#N/A</v>
      </c>
      <c r="J124" s="6" t="e">
        <v>#N/A</v>
      </c>
      <c r="K124" s="6"/>
      <c r="L124" s="6" t="e">
        <v>#N/A</v>
      </c>
      <c r="M124" s="6"/>
      <c r="N124" s="6" t="e">
        <v>#N/A</v>
      </c>
      <c r="O124" s="6">
        <v>918</v>
      </c>
      <c r="P124" s="16" t="s">
        <v>1020</v>
      </c>
      <c r="Q124" s="9" t="s">
        <v>990</v>
      </c>
      <c r="R124" s="6" t="s">
        <v>1021</v>
      </c>
      <c r="S124" s="4" t="e">
        <v>#N/A</v>
      </c>
      <c r="T124" s="6" t="e">
        <v>#N/A</v>
      </c>
      <c r="U124" s="6"/>
      <c r="V124" s="6"/>
      <c r="W124" s="6"/>
      <c r="X124" s="6"/>
      <c r="Y124" s="6"/>
      <c r="Z124" s="6"/>
      <c r="AA124" s="6"/>
      <c r="AB124" s="6"/>
      <c r="AC124" s="6"/>
      <c r="AD124" s="6"/>
      <c r="AE124" s="6"/>
      <c r="AF124" s="25"/>
      <c r="AG124" s="6"/>
      <c r="AH124" s="6"/>
      <c r="AI124" s="6"/>
      <c r="AJ124" s="6"/>
      <c r="AK124" s="6">
        <v>1</v>
      </c>
    </row>
    <row r="125" s="4" customFormat="1" hidden="1" customHeight="1" spans="1:37">
      <c r="A125" s="6" t="s">
        <v>1022</v>
      </c>
      <c r="B125" s="6" t="s">
        <v>1023</v>
      </c>
      <c r="C125" s="6" t="s">
        <v>1024</v>
      </c>
      <c r="D125" s="6" t="s">
        <v>1025</v>
      </c>
      <c r="E125" s="6">
        <v>1</v>
      </c>
      <c r="F125" s="6" t="s">
        <v>41</v>
      </c>
      <c r="G125" s="6" t="e">
        <v>#N/A</v>
      </c>
      <c r="H125" s="6" t="e">
        <v>#N/A</v>
      </c>
      <c r="I125" s="6" t="e">
        <v>#N/A</v>
      </c>
      <c r="J125" s="6" t="e">
        <v>#N/A</v>
      </c>
      <c r="K125" s="6"/>
      <c r="L125" s="6" t="e">
        <v>#N/A</v>
      </c>
      <c r="M125" s="6"/>
      <c r="N125" s="6" t="e">
        <v>#N/A</v>
      </c>
      <c r="O125" s="6">
        <v>1234</v>
      </c>
      <c r="P125" s="16" t="s">
        <v>1026</v>
      </c>
      <c r="Q125" s="9" t="s">
        <v>990</v>
      </c>
      <c r="R125" s="6" t="s">
        <v>1027</v>
      </c>
      <c r="S125" s="4" t="e">
        <v>#N/A</v>
      </c>
      <c r="T125" s="6" t="e">
        <v>#N/A</v>
      </c>
      <c r="U125" s="6"/>
      <c r="V125" s="6"/>
      <c r="W125" s="6"/>
      <c r="X125" s="6"/>
      <c r="Y125" s="6"/>
      <c r="Z125" s="6"/>
      <c r="AA125" s="6"/>
      <c r="AB125" s="6"/>
      <c r="AC125" s="6"/>
      <c r="AD125" s="6"/>
      <c r="AE125" s="6"/>
      <c r="AF125" s="6"/>
      <c r="AG125" s="6"/>
      <c r="AH125" s="6"/>
      <c r="AI125" s="6"/>
      <c r="AJ125" s="6"/>
      <c r="AK125" s="6">
        <v>1</v>
      </c>
    </row>
    <row r="126" s="5" customFormat="1" hidden="1" customHeight="1" spans="1:37">
      <c r="A126" s="6" t="s">
        <v>1028</v>
      </c>
      <c r="B126" s="6" t="s">
        <v>1029</v>
      </c>
      <c r="C126" s="6" t="s">
        <v>1030</v>
      </c>
      <c r="D126" s="6" t="s">
        <v>1031</v>
      </c>
      <c r="E126" s="6">
        <v>1</v>
      </c>
      <c r="F126" s="6" t="s">
        <v>41</v>
      </c>
      <c r="G126" s="6" t="e">
        <v>#N/A</v>
      </c>
      <c r="H126" s="6" t="e">
        <v>#N/A</v>
      </c>
      <c r="I126" s="6" t="e">
        <v>#N/A</v>
      </c>
      <c r="J126" s="6" t="e">
        <v>#N/A</v>
      </c>
      <c r="K126" s="6"/>
      <c r="L126" s="6" t="e">
        <v>#N/A</v>
      </c>
      <c r="M126" s="6"/>
      <c r="N126" s="6" t="e">
        <v>#N/A</v>
      </c>
      <c r="O126" s="6">
        <v>957</v>
      </c>
      <c r="P126" s="16" t="s">
        <v>1032</v>
      </c>
      <c r="Q126" s="9" t="s">
        <v>990</v>
      </c>
      <c r="R126" s="6" t="s">
        <v>1033</v>
      </c>
      <c r="S126" s="4" t="e">
        <v>#N/A</v>
      </c>
      <c r="T126" s="6" t="e">
        <v>#N/A</v>
      </c>
      <c r="U126" s="6"/>
      <c r="V126" s="6"/>
      <c r="W126" s="6"/>
      <c r="X126" s="6"/>
      <c r="Y126" s="6"/>
      <c r="Z126" s="6"/>
      <c r="AA126" s="6"/>
      <c r="AB126" s="6"/>
      <c r="AC126" s="6"/>
      <c r="AD126" s="6"/>
      <c r="AE126" s="6"/>
      <c r="AF126" s="25"/>
      <c r="AG126" s="6"/>
      <c r="AH126" s="6"/>
      <c r="AI126" s="6"/>
      <c r="AJ126" s="6"/>
      <c r="AK126" s="6">
        <v>1</v>
      </c>
    </row>
    <row r="127" s="5" customFormat="1" customHeight="1" spans="1:32">
      <c r="A127" s="6" t="s">
        <v>1034</v>
      </c>
      <c r="B127" s="6" t="s">
        <v>1035</v>
      </c>
      <c r="C127" s="6" t="s">
        <v>1036</v>
      </c>
      <c r="D127" s="5" t="s">
        <v>1037</v>
      </c>
      <c r="E127" s="5">
        <v>1</v>
      </c>
      <c r="F127" s="7" t="s">
        <v>41</v>
      </c>
      <c r="G127" s="7" t="s">
        <v>211</v>
      </c>
      <c r="H127" s="5">
        <v>1231.365</v>
      </c>
      <c r="I127" s="14" t="s">
        <v>1038</v>
      </c>
      <c r="J127" s="8" t="s">
        <v>1039</v>
      </c>
      <c r="K127" s="8"/>
      <c r="L127" s="8" t="s">
        <v>214</v>
      </c>
      <c r="M127" s="8"/>
      <c r="N127" s="8" t="s">
        <v>280</v>
      </c>
      <c r="O127" s="5">
        <v>69</v>
      </c>
      <c r="P127" s="14" t="s">
        <v>1040</v>
      </c>
      <c r="Q127" s="9" t="s">
        <v>1041</v>
      </c>
      <c r="R127" s="7" t="s">
        <v>1042</v>
      </c>
      <c r="S127" s="5" t="e">
        <v>#N/A</v>
      </c>
      <c r="T127" s="3" t="s">
        <v>50</v>
      </c>
      <c r="U127" s="3"/>
      <c r="V127" s="3"/>
      <c r="W127" s="3"/>
      <c r="X127" s="5" t="str">
        <f>_xlfn.DISPIMG("ID_0146DE5FA82C4BFD8BDE299F9C7417EF",1)</f>
        <v>=DISPIMG("ID_0146DE5FA82C4BFD8BDE299F9C7417EF",1)</v>
      </c>
      <c r="Y127" s="24" t="s">
        <v>218</v>
      </c>
      <c r="Z127" s="24" t="s">
        <v>52</v>
      </c>
      <c r="AA127" s="5">
        <v>0.4</v>
      </c>
      <c r="AB127" s="5">
        <v>0.85</v>
      </c>
      <c r="AF127" s="10"/>
    </row>
    <row r="128" s="5" customFormat="1" hidden="1" customHeight="1" spans="1:37">
      <c r="A128" s="6" t="s">
        <v>1043</v>
      </c>
      <c r="B128" s="6" t="s">
        <v>1044</v>
      </c>
      <c r="C128" s="6" t="s">
        <v>1045</v>
      </c>
      <c r="D128" s="6" t="s">
        <v>1046</v>
      </c>
      <c r="E128" s="6">
        <v>1</v>
      </c>
      <c r="F128" s="6" t="s">
        <v>41</v>
      </c>
      <c r="G128" s="6" t="e">
        <v>#N/A</v>
      </c>
      <c r="H128" s="6" t="e">
        <v>#N/A</v>
      </c>
      <c r="I128" s="6" t="e">
        <v>#N/A</v>
      </c>
      <c r="J128" s="6" t="e">
        <v>#N/A</v>
      </c>
      <c r="K128" s="6"/>
      <c r="L128" s="6" t="e">
        <v>#N/A</v>
      </c>
      <c r="M128" s="6"/>
      <c r="N128" s="6" t="e">
        <v>#N/A</v>
      </c>
      <c r="O128" s="6">
        <v>443</v>
      </c>
      <c r="P128" s="16" t="s">
        <v>1047</v>
      </c>
      <c r="Q128" s="9" t="s">
        <v>1041</v>
      </c>
      <c r="R128" s="6" t="s">
        <v>1048</v>
      </c>
      <c r="S128" s="4" t="e">
        <v>#N/A</v>
      </c>
      <c r="T128" s="6" t="e">
        <v>#N/A</v>
      </c>
      <c r="U128" s="6"/>
      <c r="V128" s="6"/>
      <c r="W128" s="6"/>
      <c r="X128" s="6"/>
      <c r="Y128" s="6"/>
      <c r="Z128" s="6"/>
      <c r="AA128" s="6"/>
      <c r="AB128" s="6"/>
      <c r="AC128" s="6"/>
      <c r="AD128" s="6"/>
      <c r="AE128" s="6"/>
      <c r="AF128" s="25"/>
      <c r="AG128" s="6"/>
      <c r="AH128" s="6"/>
      <c r="AI128" s="6"/>
      <c r="AJ128" s="6"/>
      <c r="AK128" s="6">
        <v>1</v>
      </c>
    </row>
    <row r="129" s="5" customFormat="1" hidden="1" customHeight="1" spans="1:37">
      <c r="A129" s="6" t="s">
        <v>1049</v>
      </c>
      <c r="B129" s="6" t="s">
        <v>1050</v>
      </c>
      <c r="C129" s="6" t="s">
        <v>1051</v>
      </c>
      <c r="D129" s="6" t="s">
        <v>1052</v>
      </c>
      <c r="E129" s="6">
        <v>1</v>
      </c>
      <c r="F129" s="6" t="s">
        <v>41</v>
      </c>
      <c r="G129" s="6" t="e">
        <v>#N/A</v>
      </c>
      <c r="H129" s="6" t="e">
        <v>#N/A</v>
      </c>
      <c r="I129" s="6" t="e">
        <v>#N/A</v>
      </c>
      <c r="J129" s="6" t="e">
        <v>#N/A</v>
      </c>
      <c r="K129" s="6"/>
      <c r="L129" s="6" t="e">
        <v>#N/A</v>
      </c>
      <c r="M129" s="6"/>
      <c r="N129" s="6" t="e">
        <v>#N/A</v>
      </c>
      <c r="O129" s="6">
        <v>358</v>
      </c>
      <c r="P129" s="16" t="s">
        <v>1053</v>
      </c>
      <c r="Q129" s="9" t="s">
        <v>1041</v>
      </c>
      <c r="R129" s="6" t="s">
        <v>1054</v>
      </c>
      <c r="S129" s="4" t="e">
        <v>#N/A</v>
      </c>
      <c r="T129" s="6" t="e">
        <v>#N/A</v>
      </c>
      <c r="U129" s="6"/>
      <c r="V129" s="6"/>
      <c r="W129" s="6"/>
      <c r="X129" s="6"/>
      <c r="Y129" s="6"/>
      <c r="Z129" s="6"/>
      <c r="AA129" s="6"/>
      <c r="AB129" s="6"/>
      <c r="AC129" s="6"/>
      <c r="AD129" s="6"/>
      <c r="AE129" s="6"/>
      <c r="AF129" s="25"/>
      <c r="AG129" s="6"/>
      <c r="AH129" s="6"/>
      <c r="AI129" s="6"/>
      <c r="AJ129" s="6"/>
      <c r="AK129" s="6">
        <v>1</v>
      </c>
    </row>
    <row r="130" s="5" customFormat="1" hidden="1" customHeight="1" spans="1:37">
      <c r="A130" s="6" t="s">
        <v>1055</v>
      </c>
      <c r="B130" s="6" t="s">
        <v>1056</v>
      </c>
      <c r="C130" s="6" t="s">
        <v>1057</v>
      </c>
      <c r="D130" s="6" t="s">
        <v>1058</v>
      </c>
      <c r="E130" s="6">
        <v>1</v>
      </c>
      <c r="F130" s="6" t="s">
        <v>41</v>
      </c>
      <c r="G130" s="6" t="e">
        <v>#N/A</v>
      </c>
      <c r="H130" s="6" t="e">
        <v>#N/A</v>
      </c>
      <c r="I130" s="6" t="e">
        <v>#N/A</v>
      </c>
      <c r="J130" s="6" t="e">
        <v>#N/A</v>
      </c>
      <c r="K130" s="6"/>
      <c r="L130" s="6" t="e">
        <v>#N/A</v>
      </c>
      <c r="M130" s="6"/>
      <c r="N130" s="6" t="e">
        <v>#N/A</v>
      </c>
      <c r="O130" s="6">
        <v>445</v>
      </c>
      <c r="P130" s="16" t="s">
        <v>1059</v>
      </c>
      <c r="Q130" s="9" t="s">
        <v>1041</v>
      </c>
      <c r="R130" s="6" t="s">
        <v>1060</v>
      </c>
      <c r="S130" s="4" t="e">
        <v>#N/A</v>
      </c>
      <c r="T130" s="6" t="e">
        <v>#N/A</v>
      </c>
      <c r="U130" s="6"/>
      <c r="V130" s="6"/>
      <c r="W130" s="6"/>
      <c r="X130" s="6"/>
      <c r="Y130" s="6"/>
      <c r="Z130" s="6"/>
      <c r="AA130" s="6"/>
      <c r="AB130" s="6"/>
      <c r="AC130" s="6"/>
      <c r="AD130" s="6"/>
      <c r="AE130" s="6"/>
      <c r="AF130" s="25"/>
      <c r="AG130" s="6"/>
      <c r="AH130" s="6"/>
      <c r="AI130" s="6"/>
      <c r="AJ130" s="6"/>
      <c r="AK130" s="6">
        <v>1</v>
      </c>
    </row>
    <row r="131" s="5" customFormat="1" hidden="1" customHeight="1" spans="1:37">
      <c r="A131" s="6" t="s">
        <v>1061</v>
      </c>
      <c r="B131" s="6" t="s">
        <v>1062</v>
      </c>
      <c r="C131" s="6" t="s">
        <v>1063</v>
      </c>
      <c r="D131" s="4" t="s">
        <v>1064</v>
      </c>
      <c r="E131" s="4">
        <v>0</v>
      </c>
      <c r="F131" s="6" t="s">
        <v>193</v>
      </c>
      <c r="G131" s="6" t="s">
        <v>211</v>
      </c>
      <c r="H131" s="4">
        <v>276.5</v>
      </c>
      <c r="I131" s="1" t="s">
        <v>1065</v>
      </c>
      <c r="J131" s="6" t="s">
        <v>760</v>
      </c>
      <c r="K131" s="6"/>
      <c r="L131" s="6" t="s">
        <v>46</v>
      </c>
      <c r="M131" s="6"/>
      <c r="N131" s="6" t="s">
        <v>46</v>
      </c>
      <c r="O131" s="4">
        <v>21</v>
      </c>
      <c r="P131" s="1" t="s">
        <v>1066</v>
      </c>
      <c r="Q131" s="9" t="s">
        <v>1067</v>
      </c>
      <c r="R131" s="6" t="s">
        <v>46</v>
      </c>
      <c r="S131" s="1" t="s">
        <v>1068</v>
      </c>
      <c r="T131" s="20" t="s">
        <v>50</v>
      </c>
      <c r="U131" s="20"/>
      <c r="V131" s="20"/>
      <c r="W131" s="20"/>
      <c r="X131" s="4"/>
      <c r="Y131" s="4"/>
      <c r="Z131" s="4"/>
      <c r="AA131" s="4"/>
      <c r="AB131" s="4"/>
      <c r="AC131" s="4"/>
      <c r="AD131" s="4"/>
      <c r="AE131" s="4"/>
      <c r="AF131" s="27"/>
      <c r="AG131" s="4"/>
      <c r="AH131" s="4"/>
      <c r="AI131" s="4"/>
      <c r="AJ131" s="4"/>
      <c r="AK131" s="6">
        <v>1</v>
      </c>
    </row>
    <row r="132" s="5" customFormat="1" hidden="1" customHeight="1" spans="1:37">
      <c r="A132" s="6" t="s">
        <v>1069</v>
      </c>
      <c r="B132" s="6" t="s">
        <v>1070</v>
      </c>
      <c r="C132" s="6" t="s">
        <v>1071</v>
      </c>
      <c r="D132" s="6" t="s">
        <v>1072</v>
      </c>
      <c r="E132" s="6">
        <v>0</v>
      </c>
      <c r="F132" s="6" t="s">
        <v>267</v>
      </c>
      <c r="G132" s="6" t="e">
        <v>#N/A</v>
      </c>
      <c r="H132" s="6" t="e">
        <v>#N/A</v>
      </c>
      <c r="I132" s="6" t="e">
        <v>#N/A</v>
      </c>
      <c r="J132" s="6" t="e">
        <v>#N/A</v>
      </c>
      <c r="K132" s="6"/>
      <c r="L132" s="6" t="e">
        <v>#N/A</v>
      </c>
      <c r="M132" s="6"/>
      <c r="N132" s="6" t="e">
        <v>#N/A</v>
      </c>
      <c r="O132" s="6">
        <v>10</v>
      </c>
      <c r="P132" s="16" t="s">
        <v>1073</v>
      </c>
      <c r="Q132" s="9" t="s">
        <v>1067</v>
      </c>
      <c r="R132" s="6" t="s">
        <v>46</v>
      </c>
      <c r="S132" s="1" t="s">
        <v>1074</v>
      </c>
      <c r="T132" s="6" t="e">
        <v>#N/A</v>
      </c>
      <c r="U132" s="6"/>
      <c r="V132" s="6"/>
      <c r="W132" s="6"/>
      <c r="X132" s="6"/>
      <c r="Y132" s="6"/>
      <c r="Z132" s="6"/>
      <c r="AA132" s="6"/>
      <c r="AB132" s="6"/>
      <c r="AC132" s="6"/>
      <c r="AD132" s="6"/>
      <c r="AE132" s="6"/>
      <c r="AF132" s="25"/>
      <c r="AG132" s="6"/>
      <c r="AH132" s="6"/>
      <c r="AI132" s="6"/>
      <c r="AJ132" s="6"/>
      <c r="AK132" s="6">
        <v>1</v>
      </c>
    </row>
    <row r="133" s="5" customFormat="1" customHeight="1" spans="1:32">
      <c r="A133" s="6" t="s">
        <v>1075</v>
      </c>
      <c r="B133" s="6" t="s">
        <v>1076</v>
      </c>
      <c r="C133" s="6" t="s">
        <v>1077</v>
      </c>
      <c r="D133" s="5" t="s">
        <v>1078</v>
      </c>
      <c r="E133" s="5">
        <v>1</v>
      </c>
      <c r="F133" s="7" t="s">
        <v>41</v>
      </c>
      <c r="G133" s="7" t="s">
        <v>42</v>
      </c>
      <c r="H133" s="5">
        <v>713.7985</v>
      </c>
      <c r="I133" s="14" t="s">
        <v>1079</v>
      </c>
      <c r="J133" s="8" t="s">
        <v>44</v>
      </c>
      <c r="K133" s="8"/>
      <c r="L133" s="8" t="s">
        <v>45</v>
      </c>
      <c r="M133" s="8"/>
      <c r="N133" s="8" t="s">
        <v>46</v>
      </c>
      <c r="O133" s="5">
        <v>507</v>
      </c>
      <c r="P133" s="14" t="s">
        <v>1080</v>
      </c>
      <c r="Q133" s="9" t="s">
        <v>1081</v>
      </c>
      <c r="R133" s="7" t="s">
        <v>1082</v>
      </c>
      <c r="S133" s="15" t="s">
        <v>1083</v>
      </c>
      <c r="T133" s="3" t="s">
        <v>50</v>
      </c>
      <c r="U133" s="3"/>
      <c r="V133" s="3">
        <v>6103952</v>
      </c>
      <c r="W133" s="3">
        <v>14.4863431346521</v>
      </c>
      <c r="X133" s="5" t="str">
        <f>_xlfn.DISPIMG("ID_0146DE5FA82C4BFD8BDE299F9C7417EF",1)</f>
        <v>=DISPIMG("ID_0146DE5FA82C4BFD8BDE299F9C7417EF",1)</v>
      </c>
      <c r="Y133" s="24" t="s">
        <v>51</v>
      </c>
      <c r="Z133" s="24" t="s">
        <v>52</v>
      </c>
      <c r="AA133" s="5">
        <v>0.6</v>
      </c>
      <c r="AB133" s="5">
        <v>0.88</v>
      </c>
      <c r="AF133" s="10"/>
    </row>
    <row r="134" s="5" customFormat="1" customHeight="1" spans="1:37">
      <c r="A134" s="6" t="s">
        <v>1084</v>
      </c>
      <c r="B134" s="6" t="s">
        <v>1085</v>
      </c>
      <c r="C134" s="6" t="s">
        <v>1086</v>
      </c>
      <c r="D134" s="4" t="s">
        <v>1087</v>
      </c>
      <c r="E134" s="4">
        <v>0</v>
      </c>
      <c r="F134" s="6" t="s">
        <v>148</v>
      </c>
      <c r="G134" s="6" t="s">
        <v>570</v>
      </c>
      <c r="H134" s="4">
        <v>648.667</v>
      </c>
      <c r="I134" s="1" t="s">
        <v>1088</v>
      </c>
      <c r="J134" s="6" t="s">
        <v>46</v>
      </c>
      <c r="K134" s="6"/>
      <c r="L134" s="6" t="s">
        <v>46</v>
      </c>
      <c r="M134" s="6"/>
      <c r="N134" s="6" t="s">
        <v>252</v>
      </c>
      <c r="O134" s="4">
        <v>266</v>
      </c>
      <c r="P134" s="1" t="s">
        <v>1089</v>
      </c>
      <c r="Q134" s="9" t="s">
        <v>1090</v>
      </c>
      <c r="R134" s="6" t="s">
        <v>46</v>
      </c>
      <c r="S134" s="1" t="s">
        <v>1091</v>
      </c>
      <c r="T134" s="20" t="s">
        <v>50</v>
      </c>
      <c r="U134" s="20"/>
      <c r="V134" s="20"/>
      <c r="W134" s="20"/>
      <c r="X134" s="4"/>
      <c r="Y134" s="4"/>
      <c r="Z134" s="4"/>
      <c r="AA134" s="4"/>
      <c r="AB134" s="4"/>
      <c r="AC134" s="4"/>
      <c r="AD134" s="4"/>
      <c r="AE134" s="4"/>
      <c r="AF134" s="27"/>
      <c r="AG134" s="4"/>
      <c r="AH134" s="4"/>
      <c r="AI134" s="4"/>
      <c r="AJ134" s="4"/>
      <c r="AK134" s="4"/>
    </row>
    <row r="135" s="5" customFormat="1" customHeight="1" spans="1:32">
      <c r="A135" s="6" t="s">
        <v>1092</v>
      </c>
      <c r="B135" s="6" t="s">
        <v>1093</v>
      </c>
      <c r="C135" s="6" t="s">
        <v>1094</v>
      </c>
      <c r="D135" s="5" t="s">
        <v>1095</v>
      </c>
      <c r="E135" s="5">
        <v>1</v>
      </c>
      <c r="F135" s="7" t="s">
        <v>41</v>
      </c>
      <c r="G135" s="7" t="s">
        <v>42</v>
      </c>
      <c r="H135" s="5">
        <v>550.6794</v>
      </c>
      <c r="I135" s="14" t="s">
        <v>1096</v>
      </c>
      <c r="J135" s="8" t="s">
        <v>44</v>
      </c>
      <c r="K135" s="8"/>
      <c r="L135" s="8" t="s">
        <v>45</v>
      </c>
      <c r="M135" s="8"/>
      <c r="N135" s="8" t="s">
        <v>1097</v>
      </c>
      <c r="O135" s="5">
        <v>718</v>
      </c>
      <c r="P135" s="14" t="s">
        <v>1098</v>
      </c>
      <c r="Q135" s="9" t="s">
        <v>1090</v>
      </c>
      <c r="R135" s="7" t="s">
        <v>1099</v>
      </c>
      <c r="S135" s="15" t="s">
        <v>1100</v>
      </c>
      <c r="T135" s="3" t="s">
        <v>50</v>
      </c>
      <c r="U135" s="3"/>
      <c r="V135" s="3">
        <v>4638852</v>
      </c>
      <c r="W135" s="3">
        <v>15.7612941395665</v>
      </c>
      <c r="X135" s="5" t="str">
        <f>_xlfn.DISPIMG("ID_0146DE5FA82C4BFD8BDE299F9C7417EF",1)</f>
        <v>=DISPIMG("ID_0146DE5FA82C4BFD8BDE299F9C7417EF",1)</v>
      </c>
      <c r="Y135" s="24" t="s">
        <v>51</v>
      </c>
      <c r="Z135" s="24" t="s">
        <v>52</v>
      </c>
      <c r="AA135" s="5">
        <v>0.6</v>
      </c>
      <c r="AB135" s="5">
        <v>0.85</v>
      </c>
      <c r="AF135" s="10"/>
    </row>
    <row r="136" s="4" customFormat="1" customHeight="1" spans="1:37">
      <c r="A136" s="6" t="s">
        <v>1101</v>
      </c>
      <c r="B136" s="6" t="s">
        <v>1102</v>
      </c>
      <c r="C136" s="6" t="s">
        <v>1103</v>
      </c>
      <c r="D136" s="5" t="s">
        <v>1104</v>
      </c>
      <c r="E136" s="5">
        <v>1</v>
      </c>
      <c r="F136" s="7" t="s">
        <v>41</v>
      </c>
      <c r="G136" s="7" t="s">
        <v>42</v>
      </c>
      <c r="H136" s="5">
        <v>1148.6692</v>
      </c>
      <c r="I136" s="14" t="s">
        <v>1105</v>
      </c>
      <c r="J136" s="8" t="s">
        <v>44</v>
      </c>
      <c r="K136" s="8"/>
      <c r="L136" s="8" t="s">
        <v>45</v>
      </c>
      <c r="M136" s="8"/>
      <c r="N136" s="8" t="s">
        <v>46</v>
      </c>
      <c r="O136" s="5">
        <v>745</v>
      </c>
      <c r="P136" s="14" t="s">
        <v>1106</v>
      </c>
      <c r="Q136" s="9" t="s">
        <v>1090</v>
      </c>
      <c r="R136" s="7" t="s">
        <v>1107</v>
      </c>
      <c r="S136" s="15" t="s">
        <v>1108</v>
      </c>
      <c r="T136" s="3" t="s">
        <v>50</v>
      </c>
      <c r="U136" s="3"/>
      <c r="V136" s="3">
        <v>9877480</v>
      </c>
      <c r="W136" s="3">
        <v>14.0093597007737</v>
      </c>
      <c r="X136" s="5" t="str">
        <f>_xlfn.DISPIMG("ID_0146DE5FA82C4BFD8BDE299F9C7417EF",1)</f>
        <v>=DISPIMG("ID_0146DE5FA82C4BFD8BDE299F9C7417EF",1)</v>
      </c>
      <c r="Y136" s="24" t="s">
        <v>51</v>
      </c>
      <c r="Z136" s="24" t="s">
        <v>52</v>
      </c>
      <c r="AA136" s="5">
        <v>0.45</v>
      </c>
      <c r="AB136" s="5">
        <v>0.88</v>
      </c>
      <c r="AC136" s="5"/>
      <c r="AD136" s="5"/>
      <c r="AE136" s="5"/>
      <c r="AF136" s="5"/>
      <c r="AG136" s="5"/>
      <c r="AH136" s="5"/>
      <c r="AI136" s="5"/>
      <c r="AJ136" s="5"/>
      <c r="AK136" s="5"/>
    </row>
    <row r="137" s="4" customFormat="1" customHeight="1" spans="1:23">
      <c r="A137" s="6" t="s">
        <v>1109</v>
      </c>
      <c r="B137" s="6" t="s">
        <v>1110</v>
      </c>
      <c r="C137" s="6" t="s">
        <v>1111</v>
      </c>
      <c r="D137" s="4" t="s">
        <v>1112</v>
      </c>
      <c r="E137" s="4">
        <v>0</v>
      </c>
      <c r="F137" s="6" t="s">
        <v>148</v>
      </c>
      <c r="G137" s="6" t="s">
        <v>570</v>
      </c>
      <c r="H137" s="4">
        <v>902.452</v>
      </c>
      <c r="I137" s="1" t="s">
        <v>1113</v>
      </c>
      <c r="J137" s="6" t="s">
        <v>46</v>
      </c>
      <c r="K137" s="6"/>
      <c r="L137" s="6" t="s">
        <v>46</v>
      </c>
      <c r="M137" s="6"/>
      <c r="N137" s="6" t="s">
        <v>252</v>
      </c>
      <c r="O137" s="4">
        <v>285</v>
      </c>
      <c r="P137" s="1" t="s">
        <v>1114</v>
      </c>
      <c r="Q137" s="9" t="s">
        <v>1115</v>
      </c>
      <c r="R137" s="6" t="s">
        <v>46</v>
      </c>
      <c r="S137" s="1" t="s">
        <v>1116</v>
      </c>
      <c r="T137" s="20" t="s">
        <v>50</v>
      </c>
      <c r="U137" s="20"/>
      <c r="V137" s="20"/>
      <c r="W137" s="20"/>
    </row>
    <row r="138" s="4" customFormat="1" customHeight="1" spans="1:23">
      <c r="A138" s="6" t="s">
        <v>1117</v>
      </c>
      <c r="B138" s="6" t="s">
        <v>1118</v>
      </c>
      <c r="C138" s="6" t="s">
        <v>1119</v>
      </c>
      <c r="D138" s="4" t="s">
        <v>1120</v>
      </c>
      <c r="E138" s="4">
        <v>0</v>
      </c>
      <c r="F138" s="6" t="s">
        <v>148</v>
      </c>
      <c r="G138" s="6" t="s">
        <v>570</v>
      </c>
      <c r="H138" s="4">
        <v>812.3458</v>
      </c>
      <c r="I138" s="1" t="s">
        <v>1121</v>
      </c>
      <c r="J138" s="6" t="s">
        <v>46</v>
      </c>
      <c r="K138" s="6"/>
      <c r="L138" s="6" t="s">
        <v>46</v>
      </c>
      <c r="M138" s="6"/>
      <c r="N138" s="6" t="s">
        <v>252</v>
      </c>
      <c r="O138" s="4">
        <v>285</v>
      </c>
      <c r="P138" s="1" t="s">
        <v>1122</v>
      </c>
      <c r="Q138" s="9" t="s">
        <v>1115</v>
      </c>
      <c r="R138" s="6" t="s">
        <v>46</v>
      </c>
      <c r="S138" s="1" t="s">
        <v>1123</v>
      </c>
      <c r="T138" s="20" t="s">
        <v>50</v>
      </c>
      <c r="U138" s="20"/>
      <c r="V138" s="20"/>
      <c r="W138" s="20"/>
    </row>
    <row r="139" s="5" customFormat="1" hidden="1" customHeight="1" spans="1:37">
      <c r="A139" s="6" t="s">
        <v>1124</v>
      </c>
      <c r="B139" s="6" t="s">
        <v>1125</v>
      </c>
      <c r="C139" s="6" t="s">
        <v>1126</v>
      </c>
      <c r="D139" s="6" t="s">
        <v>1127</v>
      </c>
      <c r="E139" s="6">
        <v>0</v>
      </c>
      <c r="F139" s="6" t="s">
        <v>1128</v>
      </c>
      <c r="G139" s="6" t="e">
        <v>#N/A</v>
      </c>
      <c r="H139" s="6" t="e">
        <v>#N/A</v>
      </c>
      <c r="I139" s="6" t="e">
        <v>#N/A</v>
      </c>
      <c r="J139" s="6" t="e">
        <v>#N/A</v>
      </c>
      <c r="K139" s="6"/>
      <c r="L139" s="6" t="e">
        <v>#N/A</v>
      </c>
      <c r="M139" s="6"/>
      <c r="N139" s="6" t="e">
        <v>#N/A</v>
      </c>
      <c r="O139" s="6">
        <v>5</v>
      </c>
      <c r="P139" s="16" t="s">
        <v>1129</v>
      </c>
      <c r="Q139" s="9" t="s">
        <v>1115</v>
      </c>
      <c r="R139" s="6" t="s">
        <v>46</v>
      </c>
      <c r="S139" s="1" t="s">
        <v>1130</v>
      </c>
      <c r="T139" s="6" t="e">
        <v>#N/A</v>
      </c>
      <c r="U139" s="6"/>
      <c r="V139" s="6"/>
      <c r="W139" s="6"/>
      <c r="X139" s="6"/>
      <c r="Y139" s="6"/>
      <c r="Z139" s="6"/>
      <c r="AA139" s="6"/>
      <c r="AB139" s="6"/>
      <c r="AC139" s="6"/>
      <c r="AD139" s="6"/>
      <c r="AE139" s="6"/>
      <c r="AF139" s="25"/>
      <c r="AG139" s="6"/>
      <c r="AH139" s="6"/>
      <c r="AI139" s="6"/>
      <c r="AJ139" s="6"/>
      <c r="AK139" s="6">
        <v>1</v>
      </c>
    </row>
    <row r="140" s="4" customFormat="1" customHeight="1" spans="1:37">
      <c r="A140" s="6" t="s">
        <v>1131</v>
      </c>
      <c r="B140" s="6" t="s">
        <v>1132</v>
      </c>
      <c r="C140" s="6" t="s">
        <v>1133</v>
      </c>
      <c r="D140" s="5" t="s">
        <v>1134</v>
      </c>
      <c r="E140" s="5">
        <v>2</v>
      </c>
      <c r="F140" s="7" t="s">
        <v>155</v>
      </c>
      <c r="G140" s="7" t="s">
        <v>768</v>
      </c>
      <c r="H140" s="5">
        <v>1206</v>
      </c>
      <c r="I140" s="14" t="s">
        <v>1135</v>
      </c>
      <c r="J140" s="8" t="s">
        <v>770</v>
      </c>
      <c r="K140" s="8"/>
      <c r="L140" s="8" t="s">
        <v>771</v>
      </c>
      <c r="M140" s="8"/>
      <c r="N140" s="8" t="s">
        <v>46</v>
      </c>
      <c r="O140" s="5">
        <v>386</v>
      </c>
      <c r="P140" s="14" t="s">
        <v>1136</v>
      </c>
      <c r="Q140" s="9" t="s">
        <v>1115</v>
      </c>
      <c r="R140" s="8" t="s">
        <v>46</v>
      </c>
      <c r="S140" s="15" t="s">
        <v>1137</v>
      </c>
      <c r="T140" s="3" t="s">
        <v>50</v>
      </c>
      <c r="U140" s="3"/>
      <c r="V140" s="3">
        <v>9649301</v>
      </c>
      <c r="W140" s="3">
        <f>100-100*V140/H140/10000</f>
        <v>19.9892122719735</v>
      </c>
      <c r="X140" s="5" t="str">
        <f>_xlfn.DISPIMG("ID_8307465918884F7CA7DEBB860F177C68",1)</f>
        <v>=DISPIMG("ID_8307465918884F7CA7DEBB860F177C68",1)</v>
      </c>
      <c r="Y140" s="5" t="s">
        <v>774</v>
      </c>
      <c r="Z140" s="5" t="s">
        <v>305</v>
      </c>
      <c r="AA140" s="5"/>
      <c r="AB140" s="5"/>
      <c r="AC140" s="5" t="s">
        <v>927</v>
      </c>
      <c r="AD140" s="5"/>
      <c r="AE140" s="5"/>
      <c r="AF140" s="5"/>
      <c r="AG140" s="5"/>
      <c r="AH140" s="5"/>
      <c r="AI140" s="5"/>
      <c r="AJ140" s="5"/>
      <c r="AK140" s="5"/>
    </row>
    <row r="141" s="4" customFormat="1" customHeight="1" spans="1:37">
      <c r="A141" s="6" t="s">
        <v>1138</v>
      </c>
      <c r="B141" s="6" t="s">
        <v>1139</v>
      </c>
      <c r="C141" s="6" t="s">
        <v>1140</v>
      </c>
      <c r="D141" s="5" t="s">
        <v>1141</v>
      </c>
      <c r="E141" s="5">
        <v>1</v>
      </c>
      <c r="F141" s="7" t="s">
        <v>41</v>
      </c>
      <c r="G141" s="7" t="s">
        <v>211</v>
      </c>
      <c r="H141" s="5">
        <v>3746.6391</v>
      </c>
      <c r="I141" s="14" t="s">
        <v>1142</v>
      </c>
      <c r="J141" s="8" t="s">
        <v>470</v>
      </c>
      <c r="K141" s="8" t="s">
        <v>471</v>
      </c>
      <c r="L141" s="8" t="s">
        <v>472</v>
      </c>
      <c r="M141" s="8" t="s">
        <v>473</v>
      </c>
      <c r="N141" s="8" t="s">
        <v>46</v>
      </c>
      <c r="O141" s="5">
        <v>1287</v>
      </c>
      <c r="P141" s="14" t="s">
        <v>1143</v>
      </c>
      <c r="Q141" s="9" t="s">
        <v>1115</v>
      </c>
      <c r="R141" s="7" t="s">
        <v>1144</v>
      </c>
      <c r="S141" s="15" t="s">
        <v>1145</v>
      </c>
      <c r="T141" s="3" t="s">
        <v>50</v>
      </c>
      <c r="U141" s="3"/>
      <c r="V141" s="3">
        <v>33951669</v>
      </c>
      <c r="W141" s="3">
        <v>9.38099962710579</v>
      </c>
      <c r="X141" s="5" t="str">
        <f>_xlfn.DISPIMG("ID_0146DE5FA82C4BFD8BDE299F9C7417EF",1)</f>
        <v>=DISPIMG("ID_0146DE5FA82C4BFD8BDE299F9C7417EF",1)</v>
      </c>
      <c r="Y141" s="24" t="s">
        <v>218</v>
      </c>
      <c r="Z141" s="24" t="s">
        <v>52</v>
      </c>
      <c r="AA141" s="5">
        <v>0.5</v>
      </c>
      <c r="AB141" s="5">
        <v>0.92</v>
      </c>
      <c r="AC141" s="5"/>
      <c r="AD141" s="5"/>
      <c r="AE141" s="5"/>
      <c r="AF141" s="5"/>
      <c r="AG141" s="5"/>
      <c r="AH141" s="5"/>
      <c r="AI141" s="5"/>
      <c r="AJ141" s="5"/>
      <c r="AK141" s="5"/>
    </row>
    <row r="142" s="5" customFormat="1" customHeight="1" spans="1:32">
      <c r="A142" s="6" t="s">
        <v>1146</v>
      </c>
      <c r="B142" s="6" t="s">
        <v>1147</v>
      </c>
      <c r="C142" s="6" t="s">
        <v>1148</v>
      </c>
      <c r="D142" s="5" t="s">
        <v>1149</v>
      </c>
      <c r="E142" s="5">
        <v>1</v>
      </c>
      <c r="F142" s="7" t="s">
        <v>41</v>
      </c>
      <c r="G142" s="7" t="s">
        <v>211</v>
      </c>
      <c r="H142" s="5">
        <v>859.8652</v>
      </c>
      <c r="I142" s="14" t="s">
        <v>1150</v>
      </c>
      <c r="J142" s="8" t="s">
        <v>534</v>
      </c>
      <c r="K142" s="8" t="s">
        <v>473</v>
      </c>
      <c r="L142" s="8" t="s">
        <v>472</v>
      </c>
      <c r="M142" s="8" t="s">
        <v>473</v>
      </c>
      <c r="N142" s="8" t="s">
        <v>252</v>
      </c>
      <c r="O142" s="5">
        <v>1739</v>
      </c>
      <c r="P142" s="14" t="s">
        <v>1151</v>
      </c>
      <c r="Q142" s="9" t="s">
        <v>1115</v>
      </c>
      <c r="R142" s="7" t="s">
        <v>1152</v>
      </c>
      <c r="S142" s="15" t="s">
        <v>1153</v>
      </c>
      <c r="T142" s="3" t="s">
        <v>50</v>
      </c>
      <c r="U142" s="3"/>
      <c r="V142" s="3">
        <v>7816608</v>
      </c>
      <c r="W142" s="3">
        <v>9.09496046589628</v>
      </c>
      <c r="X142" s="5" t="str">
        <f>_xlfn.DISPIMG("ID_0146DE5FA82C4BFD8BDE299F9C7417EF",1)</f>
        <v>=DISPIMG("ID_0146DE5FA82C4BFD8BDE299F9C7417EF",1)</v>
      </c>
      <c r="Y142" s="24" t="s">
        <v>218</v>
      </c>
      <c r="Z142" s="24" t="s">
        <v>52</v>
      </c>
      <c r="AA142" s="5">
        <v>0.55</v>
      </c>
      <c r="AB142" s="5">
        <v>0.935</v>
      </c>
      <c r="AF142" s="10"/>
    </row>
    <row r="143" s="5" customFormat="1" customHeight="1" spans="1:32">
      <c r="A143" s="6" t="s">
        <v>1154</v>
      </c>
      <c r="B143" s="6" t="s">
        <v>1155</v>
      </c>
      <c r="C143" s="6" t="s">
        <v>1156</v>
      </c>
      <c r="D143" s="5" t="s">
        <v>1157</v>
      </c>
      <c r="E143" s="5">
        <v>1</v>
      </c>
      <c r="F143" s="7" t="s">
        <v>41</v>
      </c>
      <c r="G143" s="7" t="s">
        <v>211</v>
      </c>
      <c r="H143" s="5">
        <v>2288.771</v>
      </c>
      <c r="I143" s="14" t="s">
        <v>1158</v>
      </c>
      <c r="J143" s="8" t="s">
        <v>470</v>
      </c>
      <c r="K143" s="8" t="s">
        <v>471</v>
      </c>
      <c r="L143" s="8" t="s">
        <v>472</v>
      </c>
      <c r="M143" s="8" t="s">
        <v>473</v>
      </c>
      <c r="N143" s="8" t="s">
        <v>1159</v>
      </c>
      <c r="O143" s="5">
        <v>292</v>
      </c>
      <c r="P143" s="14" t="s">
        <v>1160</v>
      </c>
      <c r="Q143" s="9" t="s">
        <v>1161</v>
      </c>
      <c r="R143" s="7" t="s">
        <v>1162</v>
      </c>
      <c r="S143" s="15" t="s">
        <v>1163</v>
      </c>
      <c r="T143" s="3" t="s">
        <v>50</v>
      </c>
      <c r="U143" s="3"/>
      <c r="V143" s="3">
        <v>20183350</v>
      </c>
      <c r="W143" s="3">
        <v>11.8157736182432</v>
      </c>
      <c r="X143" s="5" t="str">
        <f>_xlfn.DISPIMG("ID_0146DE5FA82C4BFD8BDE299F9C7417EF",1)</f>
        <v>=DISPIMG("ID_0146DE5FA82C4BFD8BDE299F9C7417EF",1)</v>
      </c>
      <c r="Y143" s="24" t="s">
        <v>218</v>
      </c>
      <c r="Z143" s="24" t="s">
        <v>52</v>
      </c>
      <c r="AA143" s="5">
        <v>0.55</v>
      </c>
      <c r="AB143" s="5">
        <v>0.925</v>
      </c>
      <c r="AF143" s="10"/>
    </row>
    <row r="144" s="5" customFormat="1" hidden="1" customHeight="1" spans="1:37">
      <c r="A144" s="6" t="s">
        <v>1164</v>
      </c>
      <c r="B144" s="6" t="s">
        <v>1165</v>
      </c>
      <c r="C144" s="6" t="s">
        <v>1166</v>
      </c>
      <c r="D144" s="6" t="s">
        <v>1167</v>
      </c>
      <c r="E144" s="6">
        <v>0</v>
      </c>
      <c r="F144" s="6" t="s">
        <v>41</v>
      </c>
      <c r="G144" s="6" t="e">
        <v>#N/A</v>
      </c>
      <c r="H144" s="6" t="e">
        <v>#N/A</v>
      </c>
      <c r="I144" s="6" t="e">
        <v>#N/A</v>
      </c>
      <c r="J144" s="6" t="e">
        <v>#N/A</v>
      </c>
      <c r="K144" s="6"/>
      <c r="L144" s="6" t="e">
        <v>#N/A</v>
      </c>
      <c r="M144" s="6"/>
      <c r="N144" s="6" t="e">
        <v>#N/A</v>
      </c>
      <c r="O144" s="6">
        <v>10</v>
      </c>
      <c r="P144" s="16" t="s">
        <v>1168</v>
      </c>
      <c r="Q144" s="9" t="s">
        <v>1169</v>
      </c>
      <c r="R144" s="6" t="s">
        <v>46</v>
      </c>
      <c r="S144" s="1" t="s">
        <v>1170</v>
      </c>
      <c r="T144" s="6" t="e">
        <v>#N/A</v>
      </c>
      <c r="U144" s="6"/>
      <c r="V144" s="6"/>
      <c r="W144" s="6"/>
      <c r="X144" s="6"/>
      <c r="Y144" s="6"/>
      <c r="Z144" s="6"/>
      <c r="AA144" s="6"/>
      <c r="AB144" s="6"/>
      <c r="AC144" s="6"/>
      <c r="AD144" s="6"/>
      <c r="AE144" s="6"/>
      <c r="AF144" s="25"/>
      <c r="AG144" s="6"/>
      <c r="AH144" s="6"/>
      <c r="AI144" s="6"/>
      <c r="AJ144" s="6"/>
      <c r="AK144" s="6">
        <v>1</v>
      </c>
    </row>
    <row r="145" s="5" customFormat="1" customHeight="1" spans="1:35">
      <c r="A145" s="6" t="s">
        <v>1171</v>
      </c>
      <c r="B145" s="6" t="s">
        <v>1172</v>
      </c>
      <c r="C145" s="6" t="s">
        <v>1173</v>
      </c>
      <c r="D145" s="5" t="s">
        <v>1174</v>
      </c>
      <c r="E145" s="5">
        <v>2</v>
      </c>
      <c r="F145" s="7" t="s">
        <v>65</v>
      </c>
      <c r="G145" s="7" t="s">
        <v>66</v>
      </c>
      <c r="H145" s="5">
        <v>1322.174</v>
      </c>
      <c r="I145" s="15" t="s">
        <v>1175</v>
      </c>
      <c r="J145" s="8" t="s">
        <v>1176</v>
      </c>
      <c r="K145" s="8"/>
      <c r="L145" s="8" t="s">
        <v>1177</v>
      </c>
      <c r="M145" s="8"/>
      <c r="N145" s="8" t="s">
        <v>46</v>
      </c>
      <c r="O145" s="5">
        <v>220</v>
      </c>
      <c r="P145" s="14" t="s">
        <v>1178</v>
      </c>
      <c r="Q145" s="9" t="s">
        <v>1179</v>
      </c>
      <c r="R145" s="8" t="s">
        <v>46</v>
      </c>
      <c r="S145" s="15" t="s">
        <v>1180</v>
      </c>
      <c r="T145" s="3" t="s">
        <v>50</v>
      </c>
      <c r="U145" s="3">
        <f>100-100*(V145/(H145*10000*AH145*(1-0.01*AG145))-AF145)/(1-AF145)</f>
        <v>9.56516738448802</v>
      </c>
      <c r="V145" s="3">
        <v>11416668</v>
      </c>
      <c r="W145" s="3">
        <f>100-100*V145/H145/10000</f>
        <v>13.6523029495361</v>
      </c>
      <c r="X145" s="5" t="str">
        <f>_xlfn.DISPIMG("ID_D2B88AD277FD40BF99B3CB8526B1CAE5",1)</f>
        <v>=DISPIMG("ID_D2B88AD277FD40BF99B3CB8526B1CAE5",1)</v>
      </c>
      <c r="Y145" s="24" t="s">
        <v>1181</v>
      </c>
      <c r="Z145" s="24" t="s">
        <v>834</v>
      </c>
      <c r="AF145" s="10">
        <v>0.4</v>
      </c>
      <c r="AG145" s="5">
        <v>1.5</v>
      </c>
      <c r="AH145" s="5">
        <v>0.93</v>
      </c>
      <c r="AI145" s="5" t="s">
        <v>835</v>
      </c>
    </row>
    <row r="146" s="4" customFormat="1" customHeight="1" spans="1:37">
      <c r="A146" s="6" t="s">
        <v>1182</v>
      </c>
      <c r="B146" s="6" t="s">
        <v>1183</v>
      </c>
      <c r="C146" s="6" t="s">
        <v>1184</v>
      </c>
      <c r="D146" s="5" t="s">
        <v>1185</v>
      </c>
      <c r="E146" s="5">
        <v>2</v>
      </c>
      <c r="F146" s="7" t="s">
        <v>65</v>
      </c>
      <c r="G146" s="7" t="s">
        <v>66</v>
      </c>
      <c r="H146" s="5">
        <v>864.8584</v>
      </c>
      <c r="I146" s="15" t="s">
        <v>1186</v>
      </c>
      <c r="J146" s="8" t="s">
        <v>1176</v>
      </c>
      <c r="K146" s="8"/>
      <c r="L146" s="8" t="s">
        <v>1177</v>
      </c>
      <c r="M146" s="8"/>
      <c r="N146" s="8" t="s">
        <v>46</v>
      </c>
      <c r="O146" s="5">
        <v>141</v>
      </c>
      <c r="P146" s="15" t="s">
        <v>1187</v>
      </c>
      <c r="Q146" s="9" t="s">
        <v>1179</v>
      </c>
      <c r="R146" s="8" t="s">
        <v>46</v>
      </c>
      <c r="S146" s="15" t="s">
        <v>1188</v>
      </c>
      <c r="T146" s="3" t="s">
        <v>50</v>
      </c>
      <c r="U146" s="3">
        <f>100-100*(V146/(H146*10000*AH146*(1-0.01*AG146))-AF146)/(1-AF146)</f>
        <v>6.97649071762778</v>
      </c>
      <c r="V146" s="3">
        <v>7658617</v>
      </c>
      <c r="W146" s="3">
        <f>100-100*V146/H146/10000</f>
        <v>11.446579000678</v>
      </c>
      <c r="X146" s="5" t="str">
        <f>_xlfn.DISPIMG("ID_EFDB4848EEC0467E925C69325CD476C5",1)</f>
        <v>=DISPIMG("ID_EFDB4848EEC0467E925C69325CD476C5",1)</v>
      </c>
      <c r="Y146" s="24" t="s">
        <v>833</v>
      </c>
      <c r="Z146" s="24" t="s">
        <v>834</v>
      </c>
      <c r="AA146" s="5"/>
      <c r="AB146" s="5"/>
      <c r="AC146" s="5"/>
      <c r="AD146" s="5"/>
      <c r="AE146" s="5"/>
      <c r="AF146" s="5">
        <v>0.3</v>
      </c>
      <c r="AG146" s="5">
        <v>2</v>
      </c>
      <c r="AH146" s="5">
        <v>0.95</v>
      </c>
      <c r="AI146" s="5" t="s">
        <v>1189</v>
      </c>
      <c r="AJ146" s="5"/>
      <c r="AK146" s="5"/>
    </row>
    <row r="147" s="5" customFormat="1" hidden="1" customHeight="1" spans="1:37">
      <c r="A147" s="6" t="s">
        <v>1190</v>
      </c>
      <c r="B147" s="6" t="s">
        <v>1191</v>
      </c>
      <c r="C147" s="6" t="s">
        <v>1192</v>
      </c>
      <c r="D147" s="5" t="s">
        <v>1193</v>
      </c>
      <c r="E147" s="5">
        <v>1</v>
      </c>
      <c r="F147" s="7" t="s">
        <v>141</v>
      </c>
      <c r="G147" s="7" t="s">
        <v>42</v>
      </c>
      <c r="H147" s="5">
        <v>435.37</v>
      </c>
      <c r="I147" s="14" t="s">
        <v>1194</v>
      </c>
      <c r="J147" s="8" t="s">
        <v>1195</v>
      </c>
      <c r="K147" s="8"/>
      <c r="L147" s="8" t="s">
        <v>604</v>
      </c>
      <c r="M147" s="8"/>
      <c r="N147" s="8" t="s">
        <v>46</v>
      </c>
      <c r="O147" s="5">
        <v>46</v>
      </c>
      <c r="P147" s="14" t="s">
        <v>1196</v>
      </c>
      <c r="Q147" s="9" t="s">
        <v>1197</v>
      </c>
      <c r="R147" s="7" t="s">
        <v>1198</v>
      </c>
      <c r="S147" s="15" t="s">
        <v>1199</v>
      </c>
      <c r="T147" s="3" t="s">
        <v>50</v>
      </c>
      <c r="U147" s="3"/>
      <c r="V147" s="3">
        <v>3483000</v>
      </c>
      <c r="W147" s="3">
        <v>19.9990812412431</v>
      </c>
      <c r="X147" s="5" t="str">
        <f>_xlfn.DISPIMG("ID_349BFE9718324E3A925638328964DF44",1)</f>
        <v>=DISPIMG("ID_349BFE9718324E3A925638328964DF44",1)</v>
      </c>
      <c r="Y147" s="5" t="s">
        <v>304</v>
      </c>
      <c r="Z147" s="5" t="s">
        <v>305</v>
      </c>
      <c r="AC147" s="5" t="s">
        <v>736</v>
      </c>
      <c r="AF147" s="10"/>
      <c r="AK147" s="6">
        <v>1</v>
      </c>
    </row>
    <row r="148" s="4" customFormat="1" customHeight="1" spans="1:23">
      <c r="A148" s="6" t="s">
        <v>1200</v>
      </c>
      <c r="B148" s="6" t="s">
        <v>1201</v>
      </c>
      <c r="C148" s="6" t="s">
        <v>1202</v>
      </c>
      <c r="D148" s="4" t="s">
        <v>1203</v>
      </c>
      <c r="E148" s="4">
        <v>0</v>
      </c>
      <c r="F148" s="6" t="s">
        <v>148</v>
      </c>
      <c r="G148" s="6" t="s">
        <v>570</v>
      </c>
      <c r="H148" s="4">
        <v>462.4241</v>
      </c>
      <c r="I148" s="1" t="s">
        <v>1204</v>
      </c>
      <c r="J148" s="6" t="s">
        <v>46</v>
      </c>
      <c r="K148" s="6"/>
      <c r="L148" s="6" t="s">
        <v>46</v>
      </c>
      <c r="M148" s="6"/>
      <c r="N148" s="6" t="s">
        <v>252</v>
      </c>
      <c r="O148" s="4">
        <v>348</v>
      </c>
      <c r="P148" s="1" t="s">
        <v>1205</v>
      </c>
      <c r="Q148" s="9" t="s">
        <v>1206</v>
      </c>
      <c r="R148" s="6" t="s">
        <v>46</v>
      </c>
      <c r="S148" s="1" t="s">
        <v>1207</v>
      </c>
      <c r="T148" s="20" t="s">
        <v>50</v>
      </c>
      <c r="U148" s="20"/>
      <c r="V148" s="20"/>
      <c r="W148" s="20"/>
    </row>
    <row r="149" s="4" customFormat="1" customHeight="1" spans="1:37">
      <c r="A149" s="6" t="s">
        <v>1208</v>
      </c>
      <c r="B149" s="6" t="s">
        <v>1209</v>
      </c>
      <c r="C149" s="6" t="s">
        <v>1210</v>
      </c>
      <c r="D149" s="5" t="s">
        <v>1211</v>
      </c>
      <c r="E149" s="5">
        <v>1</v>
      </c>
      <c r="F149" s="7" t="s">
        <v>41</v>
      </c>
      <c r="G149" s="7" t="s">
        <v>42</v>
      </c>
      <c r="H149" s="5">
        <v>726.4858</v>
      </c>
      <c r="I149" s="14" t="s">
        <v>1212</v>
      </c>
      <c r="J149" s="8" t="s">
        <v>44</v>
      </c>
      <c r="K149" s="8"/>
      <c r="L149" s="8" t="s">
        <v>45</v>
      </c>
      <c r="M149" s="8"/>
      <c r="N149" s="8" t="s">
        <v>46</v>
      </c>
      <c r="O149" s="5">
        <v>1398</v>
      </c>
      <c r="P149" s="14" t="s">
        <v>1213</v>
      </c>
      <c r="Q149" s="9" t="s">
        <v>1206</v>
      </c>
      <c r="R149" s="7" t="s">
        <v>1214</v>
      </c>
      <c r="S149" s="15" t="s">
        <v>1215</v>
      </c>
      <c r="T149" s="3" t="s">
        <v>50</v>
      </c>
      <c r="U149" s="3"/>
      <c r="V149" s="3">
        <v>6247155</v>
      </c>
      <c r="W149" s="3">
        <v>14.0085738771494</v>
      </c>
      <c r="X149" s="5" t="str">
        <f>_xlfn.DISPIMG("ID_0146DE5FA82C4BFD8BDE299F9C7417EF",1)</f>
        <v>=DISPIMG("ID_0146DE5FA82C4BFD8BDE299F9C7417EF",1)</v>
      </c>
      <c r="Y149" s="24" t="s">
        <v>51</v>
      </c>
      <c r="Z149" s="24" t="s">
        <v>52</v>
      </c>
      <c r="AA149" s="5">
        <v>0.4</v>
      </c>
      <c r="AB149" s="5">
        <v>0.875</v>
      </c>
      <c r="AC149" s="5"/>
      <c r="AD149" s="5"/>
      <c r="AE149" s="5"/>
      <c r="AF149" s="5"/>
      <c r="AG149" s="5"/>
      <c r="AH149" s="5"/>
      <c r="AI149" s="5"/>
      <c r="AJ149" s="5"/>
      <c r="AK149" s="5"/>
    </row>
    <row r="150" s="5" customFormat="1" customHeight="1" spans="1:32">
      <c r="A150" s="6" t="s">
        <v>1216</v>
      </c>
      <c r="B150" s="6" t="s">
        <v>1217</v>
      </c>
      <c r="C150" s="6" t="s">
        <v>1218</v>
      </c>
      <c r="D150" s="5" t="s">
        <v>1219</v>
      </c>
      <c r="E150" s="5">
        <v>2</v>
      </c>
      <c r="F150" s="7" t="s">
        <v>155</v>
      </c>
      <c r="G150" s="7" t="s">
        <v>768</v>
      </c>
      <c r="H150" s="5">
        <v>412.0985</v>
      </c>
      <c r="I150" s="14" t="s">
        <v>1220</v>
      </c>
      <c r="J150" s="8" t="s">
        <v>1221</v>
      </c>
      <c r="K150" s="8"/>
      <c r="L150" s="8" t="s">
        <v>1222</v>
      </c>
      <c r="M150" s="8"/>
      <c r="N150" s="8" t="s">
        <v>46</v>
      </c>
      <c r="O150" s="5">
        <v>155</v>
      </c>
      <c r="P150" s="14" t="s">
        <v>1223</v>
      </c>
      <c r="Q150" s="9" t="s">
        <v>1206</v>
      </c>
      <c r="R150" s="8" t="s">
        <v>46</v>
      </c>
      <c r="S150" s="15" t="s">
        <v>1224</v>
      </c>
      <c r="T150" s="3" t="s">
        <v>50</v>
      </c>
      <c r="U150" s="3"/>
      <c r="V150" s="3">
        <v>3608402</v>
      </c>
      <c r="W150" s="3">
        <f>100-100*V150/H150/10000</f>
        <v>12.4383612170391</v>
      </c>
      <c r="X150" s="5" t="str">
        <f>_xlfn.DISPIMG("ID_8307465918884F7CA7DEBB860F177C68",1)</f>
        <v>=DISPIMG("ID_8307465918884F7CA7DEBB860F177C68",1)</v>
      </c>
      <c r="Y150" s="5" t="s">
        <v>774</v>
      </c>
      <c r="Z150" s="5" t="s">
        <v>305</v>
      </c>
      <c r="AC150" s="5" t="s">
        <v>1225</v>
      </c>
      <c r="AF150" s="10"/>
    </row>
    <row r="151" s="5" customFormat="1" hidden="1" customHeight="1" spans="1:37">
      <c r="A151" s="6" t="s">
        <v>1226</v>
      </c>
      <c r="B151" s="6" t="s">
        <v>1227</v>
      </c>
      <c r="C151" s="6" t="s">
        <v>1228</v>
      </c>
      <c r="D151" s="5" t="s">
        <v>1229</v>
      </c>
      <c r="E151" s="5">
        <v>1</v>
      </c>
      <c r="F151" s="7" t="s">
        <v>141</v>
      </c>
      <c r="G151" s="7" t="s">
        <v>211</v>
      </c>
      <c r="H151" s="5">
        <v>813.9664</v>
      </c>
      <c r="I151" s="14" t="s">
        <v>1230</v>
      </c>
      <c r="J151" s="8" t="s">
        <v>730</v>
      </c>
      <c r="K151" s="8"/>
      <c r="L151" s="8" t="s">
        <v>46</v>
      </c>
      <c r="M151" s="8"/>
      <c r="N151" s="8" t="s">
        <v>46</v>
      </c>
      <c r="O151" s="5">
        <v>39</v>
      </c>
      <c r="P151" s="14" t="s">
        <v>1231</v>
      </c>
      <c r="Q151" s="9" t="s">
        <v>1206</v>
      </c>
      <c r="R151" s="7" t="s">
        <v>1232</v>
      </c>
      <c r="S151" s="15" t="s">
        <v>1233</v>
      </c>
      <c r="T151" s="3" t="s">
        <v>50</v>
      </c>
      <c r="U151" s="3"/>
      <c r="V151" s="3">
        <v>7160000</v>
      </c>
      <c r="W151" s="3">
        <v>12.0356810797104</v>
      </c>
      <c r="X151" s="5" t="str">
        <f>_xlfn.DISPIMG("ID_349BFE9718324E3A925638328964DF44",1)</f>
        <v>=DISPIMG("ID_349BFE9718324E3A925638328964DF44",1)</v>
      </c>
      <c r="Y151" s="5" t="s">
        <v>304</v>
      </c>
      <c r="Z151" s="5" t="s">
        <v>305</v>
      </c>
      <c r="AC151" s="5" t="s">
        <v>408</v>
      </c>
      <c r="AF151" s="10"/>
      <c r="AK151" s="6">
        <v>1</v>
      </c>
    </row>
    <row r="152" s="5" customFormat="1" customHeight="1" spans="1:37">
      <c r="A152" s="6" t="s">
        <v>1234</v>
      </c>
      <c r="B152" s="6" t="s">
        <v>1235</v>
      </c>
      <c r="C152" s="6" t="s">
        <v>1236</v>
      </c>
      <c r="D152" s="4" t="s">
        <v>1237</v>
      </c>
      <c r="E152" s="4">
        <v>0</v>
      </c>
      <c r="F152" s="6" t="s">
        <v>1238</v>
      </c>
      <c r="G152" s="6" t="s">
        <v>1239</v>
      </c>
      <c r="H152" s="4">
        <v>1849.0135</v>
      </c>
      <c r="I152" s="1" t="s">
        <v>1240</v>
      </c>
      <c r="J152" s="6" t="s">
        <v>1241</v>
      </c>
      <c r="K152" s="6"/>
      <c r="L152" s="6" t="s">
        <v>1242</v>
      </c>
      <c r="M152" s="6"/>
      <c r="N152" s="6" t="s">
        <v>46</v>
      </c>
      <c r="O152" s="4">
        <v>799</v>
      </c>
      <c r="P152" s="1" t="s">
        <v>1243</v>
      </c>
      <c r="Q152" s="9" t="s">
        <v>1244</v>
      </c>
      <c r="R152" s="6" t="s">
        <v>46</v>
      </c>
      <c r="S152" s="1" t="s">
        <v>1245</v>
      </c>
      <c r="T152" s="20" t="s">
        <v>50</v>
      </c>
      <c r="U152" s="20"/>
      <c r="V152" s="20"/>
      <c r="W152" s="20"/>
      <c r="X152" s="4"/>
      <c r="Y152" s="4"/>
      <c r="Z152" s="4"/>
      <c r="AA152" s="4"/>
      <c r="AB152" s="4"/>
      <c r="AC152" s="4"/>
      <c r="AD152" s="4"/>
      <c r="AE152" s="4"/>
      <c r="AF152" s="27"/>
      <c r="AG152" s="4"/>
      <c r="AH152" s="4"/>
      <c r="AI152" s="4"/>
      <c r="AJ152" s="4"/>
      <c r="AK152" s="4"/>
    </row>
    <row r="153" s="5" customFormat="1" customHeight="1" spans="1:37">
      <c r="A153" s="6" t="s">
        <v>1246</v>
      </c>
      <c r="B153" s="6" t="s">
        <v>1247</v>
      </c>
      <c r="C153" s="6" t="s">
        <v>1248</v>
      </c>
      <c r="D153" s="4" t="s">
        <v>1249</v>
      </c>
      <c r="E153" s="4">
        <v>0</v>
      </c>
      <c r="F153" s="6" t="s">
        <v>148</v>
      </c>
      <c r="G153" s="6" t="s">
        <v>570</v>
      </c>
      <c r="H153" s="4">
        <v>1055.6502</v>
      </c>
      <c r="I153" s="1" t="s">
        <v>1250</v>
      </c>
      <c r="J153" s="6" t="s">
        <v>46</v>
      </c>
      <c r="K153" s="6"/>
      <c r="L153" s="6" t="s">
        <v>46</v>
      </c>
      <c r="M153" s="6"/>
      <c r="N153" s="6" t="s">
        <v>252</v>
      </c>
      <c r="O153" s="4">
        <v>288</v>
      </c>
      <c r="P153" s="1" t="s">
        <v>1251</v>
      </c>
      <c r="Q153" s="9" t="s">
        <v>1244</v>
      </c>
      <c r="R153" s="6" t="s">
        <v>46</v>
      </c>
      <c r="S153" s="1" t="s">
        <v>1252</v>
      </c>
      <c r="T153" s="20" t="s">
        <v>50</v>
      </c>
      <c r="U153" s="20"/>
      <c r="V153" s="20"/>
      <c r="W153" s="20"/>
      <c r="X153" s="4"/>
      <c r="Y153" s="4"/>
      <c r="Z153" s="4"/>
      <c r="AA153" s="4"/>
      <c r="AB153" s="4"/>
      <c r="AC153" s="4"/>
      <c r="AD153" s="4"/>
      <c r="AE153" s="4"/>
      <c r="AF153" s="27"/>
      <c r="AG153" s="4"/>
      <c r="AH153" s="4"/>
      <c r="AI153" s="4"/>
      <c r="AJ153" s="4"/>
      <c r="AK153" s="4"/>
    </row>
    <row r="154" s="4" customFormat="1" customHeight="1" spans="1:37">
      <c r="A154" s="6" t="s">
        <v>1253</v>
      </c>
      <c r="B154" s="6" t="s">
        <v>1254</v>
      </c>
      <c r="C154" s="6" t="s">
        <v>1255</v>
      </c>
      <c r="D154" s="5" t="s">
        <v>1256</v>
      </c>
      <c r="E154" s="5">
        <v>1</v>
      </c>
      <c r="F154" s="7" t="s">
        <v>41</v>
      </c>
      <c r="G154" s="7" t="s">
        <v>211</v>
      </c>
      <c r="H154" s="5">
        <v>70427.9259</v>
      </c>
      <c r="I154" s="14" t="s">
        <v>1257</v>
      </c>
      <c r="J154" s="8" t="s">
        <v>470</v>
      </c>
      <c r="K154" s="8" t="s">
        <v>473</v>
      </c>
      <c r="L154" s="8" t="s">
        <v>472</v>
      </c>
      <c r="M154" s="8" t="s">
        <v>482</v>
      </c>
      <c r="N154" s="8" t="s">
        <v>46</v>
      </c>
      <c r="O154" s="5">
        <v>116</v>
      </c>
      <c r="P154" s="14" t="s">
        <v>1258</v>
      </c>
      <c r="Q154" s="9" t="s">
        <v>1244</v>
      </c>
      <c r="R154" s="7" t="s">
        <v>1259</v>
      </c>
      <c r="S154" s="15" t="s">
        <v>1260</v>
      </c>
      <c r="T154" s="3" t="s">
        <v>89</v>
      </c>
      <c r="U154" s="3"/>
      <c r="V154" s="3">
        <v>596876921</v>
      </c>
      <c r="W154" s="3">
        <v>15.2499646450613</v>
      </c>
      <c r="X154" s="5" t="str">
        <f>_xlfn.DISPIMG("ID_0146DE5FA82C4BFD8BDE299F9C7417EF",1)</f>
        <v>=DISPIMG("ID_0146DE5FA82C4BFD8BDE299F9C7417EF",1)</v>
      </c>
      <c r="Y154" s="24" t="s">
        <v>218</v>
      </c>
      <c r="Z154" s="24" t="s">
        <v>52</v>
      </c>
      <c r="AA154" s="5">
        <v>0.4</v>
      </c>
      <c r="AB154" s="5">
        <v>0.95</v>
      </c>
      <c r="AC154" s="5"/>
      <c r="AD154" s="5"/>
      <c r="AE154" s="5"/>
      <c r="AF154" s="5"/>
      <c r="AG154" s="5"/>
      <c r="AH154" s="5"/>
      <c r="AI154" s="5"/>
      <c r="AJ154" s="5"/>
      <c r="AK154" s="5"/>
    </row>
    <row r="155" s="4" customFormat="1" customHeight="1" spans="1:37">
      <c r="A155" s="6" t="s">
        <v>1261</v>
      </c>
      <c r="B155" s="6" t="s">
        <v>1262</v>
      </c>
      <c r="C155" s="6" t="s">
        <v>1263</v>
      </c>
      <c r="D155" s="5" t="s">
        <v>1264</v>
      </c>
      <c r="E155" s="5">
        <v>1</v>
      </c>
      <c r="F155" s="7" t="s">
        <v>41</v>
      </c>
      <c r="G155" s="7" t="s">
        <v>211</v>
      </c>
      <c r="H155" s="5">
        <v>28381.3142</v>
      </c>
      <c r="I155" s="14" t="s">
        <v>1265</v>
      </c>
      <c r="J155" s="8" t="s">
        <v>470</v>
      </c>
      <c r="K155" s="8" t="s">
        <v>471</v>
      </c>
      <c r="L155" s="8" t="s">
        <v>472</v>
      </c>
      <c r="M155" s="8" t="s">
        <v>473</v>
      </c>
      <c r="N155" s="8" t="s">
        <v>46</v>
      </c>
      <c r="O155" s="5">
        <v>937</v>
      </c>
      <c r="P155" s="14" t="s">
        <v>1266</v>
      </c>
      <c r="Q155" s="9" t="s">
        <v>1244</v>
      </c>
      <c r="R155" s="7" t="s">
        <v>1267</v>
      </c>
      <c r="S155" s="15" t="s">
        <v>1268</v>
      </c>
      <c r="T155" s="3" t="s">
        <v>50</v>
      </c>
      <c r="U155" s="3"/>
      <c r="V155" s="3">
        <v>244058222</v>
      </c>
      <c r="W155" s="3">
        <v>14.0074274643702</v>
      </c>
      <c r="X155" s="5" t="str">
        <f>_xlfn.DISPIMG("ID_0146DE5FA82C4BFD8BDE299F9C7417EF",1)</f>
        <v>=DISPIMG("ID_0146DE5FA82C4BFD8BDE299F9C7417EF",1)</v>
      </c>
      <c r="Y155" s="24" t="s">
        <v>218</v>
      </c>
      <c r="Z155" s="24" t="s">
        <v>52</v>
      </c>
      <c r="AA155" s="5">
        <v>0.45</v>
      </c>
      <c r="AB155" s="5">
        <v>0.91</v>
      </c>
      <c r="AC155" s="5"/>
      <c r="AD155" s="5"/>
      <c r="AE155" s="5"/>
      <c r="AF155" s="5"/>
      <c r="AG155" s="5"/>
      <c r="AH155" s="5"/>
      <c r="AI155" s="5"/>
      <c r="AJ155" s="5"/>
      <c r="AK155" s="5"/>
    </row>
    <row r="156" s="4" customFormat="1" customHeight="1" spans="1:37">
      <c r="A156" s="6" t="s">
        <v>1269</v>
      </c>
      <c r="B156" s="6" t="s">
        <v>1270</v>
      </c>
      <c r="C156" s="6" t="s">
        <v>1271</v>
      </c>
      <c r="D156" s="5" t="s">
        <v>1272</v>
      </c>
      <c r="E156" s="5">
        <v>1</v>
      </c>
      <c r="F156" s="7" t="s">
        <v>41</v>
      </c>
      <c r="G156" s="7" t="s">
        <v>211</v>
      </c>
      <c r="H156" s="5">
        <v>1236.603</v>
      </c>
      <c r="I156" s="14" t="s">
        <v>1273</v>
      </c>
      <c r="J156" s="8" t="s">
        <v>470</v>
      </c>
      <c r="K156" s="8" t="s">
        <v>471</v>
      </c>
      <c r="L156" s="8" t="s">
        <v>472</v>
      </c>
      <c r="M156" s="8" t="s">
        <v>473</v>
      </c>
      <c r="N156" s="8" t="s">
        <v>46</v>
      </c>
      <c r="O156" s="5">
        <v>999</v>
      </c>
      <c r="P156" s="14" t="s">
        <v>1274</v>
      </c>
      <c r="Q156" s="9" t="s">
        <v>1244</v>
      </c>
      <c r="R156" s="7" t="s">
        <v>1275</v>
      </c>
      <c r="S156" s="15" t="s">
        <v>1276</v>
      </c>
      <c r="T156" s="3" t="s">
        <v>50</v>
      </c>
      <c r="U156" s="3"/>
      <c r="V156" s="3">
        <v>11331995</v>
      </c>
      <c r="W156" s="3">
        <v>8.36189949401708</v>
      </c>
      <c r="X156" s="5" t="str">
        <f>_xlfn.DISPIMG("ID_0146DE5FA82C4BFD8BDE299F9C7417EF",1)</f>
        <v>=DISPIMG("ID_0146DE5FA82C4BFD8BDE299F9C7417EF",1)</v>
      </c>
      <c r="Y156" s="24" t="s">
        <v>218</v>
      </c>
      <c r="Z156" s="24" t="s">
        <v>52</v>
      </c>
      <c r="AA156" s="5">
        <v>0.55</v>
      </c>
      <c r="AB156" s="5">
        <v>0.945</v>
      </c>
      <c r="AC156" s="5"/>
      <c r="AD156" s="5"/>
      <c r="AE156" s="5"/>
      <c r="AF156" s="5"/>
      <c r="AG156" s="5"/>
      <c r="AH156" s="5"/>
      <c r="AI156" s="5"/>
      <c r="AJ156" s="5"/>
      <c r="AK156" s="5"/>
    </row>
    <row r="157" s="4" customFormat="1" customHeight="1" spans="1:37">
      <c r="A157" s="6" t="s">
        <v>1277</v>
      </c>
      <c r="B157" s="6" t="s">
        <v>1278</v>
      </c>
      <c r="C157" s="6" t="s">
        <v>1279</v>
      </c>
      <c r="D157" s="5" t="s">
        <v>1280</v>
      </c>
      <c r="E157" s="5">
        <v>2</v>
      </c>
      <c r="F157" s="7" t="s">
        <v>65</v>
      </c>
      <c r="G157" s="7" t="s">
        <v>66</v>
      </c>
      <c r="H157" s="5"/>
      <c r="I157" s="15" t="s">
        <v>1281</v>
      </c>
      <c r="J157" s="8" t="s">
        <v>46</v>
      </c>
      <c r="K157" s="8"/>
      <c r="L157" s="8" t="s">
        <v>46</v>
      </c>
      <c r="M157" s="8"/>
      <c r="N157" s="8" t="s">
        <v>46</v>
      </c>
      <c r="O157" s="5">
        <v>272</v>
      </c>
      <c r="P157" s="14" t="s">
        <v>1282</v>
      </c>
      <c r="Q157" s="9" t="s">
        <v>1283</v>
      </c>
      <c r="R157" s="8" t="s">
        <v>46</v>
      </c>
      <c r="S157" s="15" t="s">
        <v>1284</v>
      </c>
      <c r="T157" s="3" t="s">
        <v>50</v>
      </c>
      <c r="U157" s="3"/>
      <c r="V157" s="3">
        <v>20970416</v>
      </c>
      <c r="W157" s="3"/>
      <c r="X157" s="5" t="str">
        <f>_xlfn.DISPIMG("ID_DB85E2FA9A60464C835D59C41A5B4924",1)</f>
        <v>=DISPIMG("ID_DB85E2FA9A60464C835D59C41A5B4924",1)</v>
      </c>
      <c r="Y157" s="24" t="s">
        <v>1285</v>
      </c>
      <c r="Z157" s="24" t="s">
        <v>834</v>
      </c>
      <c r="AA157" s="5"/>
      <c r="AB157" s="5"/>
      <c r="AC157" s="5"/>
      <c r="AD157" s="5"/>
      <c r="AE157" s="5"/>
      <c r="AF157" s="5">
        <v>0.3</v>
      </c>
      <c r="AG157" s="5">
        <v>3</v>
      </c>
      <c r="AH157" s="5">
        <v>0.95</v>
      </c>
      <c r="AI157" s="5" t="s">
        <v>835</v>
      </c>
      <c r="AJ157" s="5"/>
      <c r="AK157" s="5"/>
    </row>
    <row r="158" s="4" customFormat="1" hidden="1" customHeight="1" spans="1:37">
      <c r="A158" s="6" t="s">
        <v>1286</v>
      </c>
      <c r="B158" s="6" t="s">
        <v>1287</v>
      </c>
      <c r="C158" s="6" t="s">
        <v>1288</v>
      </c>
      <c r="D158" s="4" t="s">
        <v>1289</v>
      </c>
      <c r="E158" s="4">
        <v>0</v>
      </c>
      <c r="F158" s="6" t="s">
        <v>267</v>
      </c>
      <c r="G158" s="6" t="s">
        <v>211</v>
      </c>
      <c r="H158" s="4">
        <v>63743</v>
      </c>
      <c r="I158" s="1" t="s">
        <v>1290</v>
      </c>
      <c r="J158" s="6" t="s">
        <v>1291</v>
      </c>
      <c r="K158" s="6"/>
      <c r="L158" s="6" t="s">
        <v>1292</v>
      </c>
      <c r="M158" s="6"/>
      <c r="N158" s="6" t="s">
        <v>46</v>
      </c>
      <c r="O158" s="4">
        <v>3</v>
      </c>
      <c r="P158" s="1" t="s">
        <v>1293</v>
      </c>
      <c r="Q158" s="9" t="s">
        <v>1294</v>
      </c>
      <c r="R158" s="6" t="s">
        <v>46</v>
      </c>
      <c r="S158" s="1" t="s">
        <v>1295</v>
      </c>
      <c r="T158" s="20" t="s">
        <v>89</v>
      </c>
      <c r="U158" s="20"/>
      <c r="V158" s="20"/>
      <c r="W158" s="20"/>
      <c r="AK158" s="6">
        <v>1</v>
      </c>
    </row>
    <row r="159" s="5" customFormat="1" hidden="1" customHeight="1" spans="1:37">
      <c r="A159" s="6" t="s">
        <v>1296</v>
      </c>
      <c r="B159" s="6" t="s">
        <v>1297</v>
      </c>
      <c r="C159" s="6" t="s">
        <v>1298</v>
      </c>
      <c r="D159" s="4" t="s">
        <v>1299</v>
      </c>
      <c r="E159" s="4">
        <v>0</v>
      </c>
      <c r="F159" s="6" t="s">
        <v>193</v>
      </c>
      <c r="G159" s="6" t="s">
        <v>211</v>
      </c>
      <c r="H159" s="4">
        <v>735.2722</v>
      </c>
      <c r="I159" s="1" t="s">
        <v>1300</v>
      </c>
      <c r="J159" s="6" t="s">
        <v>900</v>
      </c>
      <c r="K159" s="6"/>
      <c r="L159" s="6" t="s">
        <v>46</v>
      </c>
      <c r="M159" s="6"/>
      <c r="N159" s="6" t="s">
        <v>1301</v>
      </c>
      <c r="O159" s="4">
        <v>8</v>
      </c>
      <c r="P159" s="1" t="s">
        <v>1302</v>
      </c>
      <c r="Q159" s="9" t="s">
        <v>1294</v>
      </c>
      <c r="R159" s="6" t="s">
        <v>46</v>
      </c>
      <c r="S159" s="1" t="s">
        <v>1303</v>
      </c>
      <c r="T159" s="20" t="s">
        <v>50</v>
      </c>
      <c r="U159" s="20"/>
      <c r="V159" s="20"/>
      <c r="W159" s="20"/>
      <c r="X159" s="4"/>
      <c r="Y159" s="4"/>
      <c r="Z159" s="4"/>
      <c r="AA159" s="4"/>
      <c r="AB159" s="4"/>
      <c r="AC159" s="4"/>
      <c r="AD159" s="4"/>
      <c r="AE159" s="4"/>
      <c r="AF159" s="27"/>
      <c r="AG159" s="4"/>
      <c r="AH159" s="4"/>
      <c r="AI159" s="4"/>
      <c r="AJ159" s="4"/>
      <c r="AK159" s="6">
        <v>1</v>
      </c>
    </row>
    <row r="160" s="4" customFormat="1" customHeight="1" spans="1:37">
      <c r="A160" s="6" t="s">
        <v>1304</v>
      </c>
      <c r="B160" s="6" t="s">
        <v>1305</v>
      </c>
      <c r="C160" s="6" t="s">
        <v>1306</v>
      </c>
      <c r="D160" s="5" t="s">
        <v>1307</v>
      </c>
      <c r="E160" s="5">
        <v>2</v>
      </c>
      <c r="F160" s="7" t="s">
        <v>65</v>
      </c>
      <c r="G160" s="7" t="s">
        <v>66</v>
      </c>
      <c r="H160" s="5">
        <v>1520</v>
      </c>
      <c r="I160" s="15" t="s">
        <v>1308</v>
      </c>
      <c r="J160" s="8" t="s">
        <v>1176</v>
      </c>
      <c r="K160" s="8"/>
      <c r="L160" s="8" t="s">
        <v>1177</v>
      </c>
      <c r="M160" s="8"/>
      <c r="N160" s="8" t="s">
        <v>46</v>
      </c>
      <c r="O160" s="5">
        <v>208</v>
      </c>
      <c r="P160" s="14" t="s">
        <v>1309</v>
      </c>
      <c r="Q160" s="9" t="s">
        <v>1294</v>
      </c>
      <c r="R160" s="8" t="s">
        <v>46</v>
      </c>
      <c r="S160" s="15" t="s">
        <v>1310</v>
      </c>
      <c r="T160" s="3" t="s">
        <v>50</v>
      </c>
      <c r="U160" s="3">
        <f>100-100*(V160/(H160*10000*AH160*(1-0.01*AG160))-AF160)/(1-AF160)</f>
        <v>22.1078176338522</v>
      </c>
      <c r="V160" s="3">
        <v>12336710</v>
      </c>
      <c r="W160" s="3">
        <f>100-100*V160/H160/10000</f>
        <v>18.8374342105263</v>
      </c>
      <c r="X160" s="5" t="str">
        <f>_xlfn.DISPIMG("ID_78531427A89E430BA7B509BA0D58B90A",1)</f>
        <v>=DISPIMG("ID_78531427A89E430BA7B509BA0D58B90A",1)</v>
      </c>
      <c r="Y160" s="24" t="s">
        <v>1181</v>
      </c>
      <c r="Z160" s="24" t="s">
        <v>834</v>
      </c>
      <c r="AA160" s="5"/>
      <c r="AB160" s="5"/>
      <c r="AC160" s="5"/>
      <c r="AD160" s="5"/>
      <c r="AE160" s="5"/>
      <c r="AF160" s="5">
        <v>0.4</v>
      </c>
      <c r="AG160" s="5">
        <v>1.5</v>
      </c>
      <c r="AH160" s="5">
        <v>0.95</v>
      </c>
      <c r="AI160" s="5" t="s">
        <v>1189</v>
      </c>
      <c r="AJ160" s="5"/>
      <c r="AK160" s="5"/>
    </row>
    <row r="161" s="5" customFormat="1" customHeight="1" spans="1:37">
      <c r="A161" s="6" t="s">
        <v>1311</v>
      </c>
      <c r="B161" s="6" t="s">
        <v>1312</v>
      </c>
      <c r="C161" s="6" t="s">
        <v>1313</v>
      </c>
      <c r="D161" s="4" t="s">
        <v>1314</v>
      </c>
      <c r="E161" s="4">
        <v>0</v>
      </c>
      <c r="F161" s="6" t="s">
        <v>155</v>
      </c>
      <c r="G161" s="6" t="s">
        <v>768</v>
      </c>
      <c r="H161" s="4">
        <v>5126.6507</v>
      </c>
      <c r="I161" s="1" t="s">
        <v>1315</v>
      </c>
      <c r="J161" s="6" t="s">
        <v>1241</v>
      </c>
      <c r="K161" s="6"/>
      <c r="L161" s="6" t="s">
        <v>1316</v>
      </c>
      <c r="M161" s="6"/>
      <c r="N161" s="6" t="s">
        <v>46</v>
      </c>
      <c r="O161" s="4">
        <v>88</v>
      </c>
      <c r="P161" s="1" t="s">
        <v>1317</v>
      </c>
      <c r="Q161" s="9" t="s">
        <v>1318</v>
      </c>
      <c r="R161" s="6" t="s">
        <v>46</v>
      </c>
      <c r="S161" s="1" t="s">
        <v>1319</v>
      </c>
      <c r="T161" s="20" t="s">
        <v>50</v>
      </c>
      <c r="U161" s="20"/>
      <c r="V161" s="20"/>
      <c r="W161" s="20"/>
      <c r="X161" s="4"/>
      <c r="Y161" s="4"/>
      <c r="Z161" s="4"/>
      <c r="AA161" s="4"/>
      <c r="AB161" s="4"/>
      <c r="AC161" s="4"/>
      <c r="AD161" s="4"/>
      <c r="AE161" s="4"/>
      <c r="AF161" s="27"/>
      <c r="AG161" s="4"/>
      <c r="AH161" s="4"/>
      <c r="AI161" s="4"/>
      <c r="AJ161" s="4"/>
      <c r="AK161" s="4"/>
    </row>
    <row r="162" s="5" customFormat="1" customHeight="1" spans="1:32">
      <c r="A162" s="6" t="s">
        <v>1320</v>
      </c>
      <c r="B162" s="6" t="s">
        <v>1321</v>
      </c>
      <c r="C162" s="6" t="s">
        <v>1322</v>
      </c>
      <c r="D162" s="5" t="s">
        <v>1323</v>
      </c>
      <c r="E162" s="5">
        <v>1</v>
      </c>
      <c r="F162" s="7" t="s">
        <v>41</v>
      </c>
      <c r="G162" s="7" t="s">
        <v>211</v>
      </c>
      <c r="H162" s="5">
        <v>3115.8533</v>
      </c>
      <c r="I162" s="14" t="s">
        <v>1324</v>
      </c>
      <c r="J162" s="8" t="s">
        <v>470</v>
      </c>
      <c r="K162" s="8" t="s">
        <v>471</v>
      </c>
      <c r="L162" s="8" t="s">
        <v>472</v>
      </c>
      <c r="M162" s="8" t="s">
        <v>473</v>
      </c>
      <c r="N162" s="8" t="s">
        <v>46</v>
      </c>
      <c r="O162" s="5">
        <v>478</v>
      </c>
      <c r="P162" s="14" t="s">
        <v>1325</v>
      </c>
      <c r="Q162" s="9" t="s">
        <v>1318</v>
      </c>
      <c r="R162" s="7" t="s">
        <v>1326</v>
      </c>
      <c r="S162" s="15" t="s">
        <v>1327</v>
      </c>
      <c r="T162" s="3" t="s">
        <v>50</v>
      </c>
      <c r="U162" s="3"/>
      <c r="V162" s="3">
        <v>27331670</v>
      </c>
      <c r="W162" s="3">
        <v>12.2819100629673</v>
      </c>
      <c r="X162" s="5" t="str">
        <f>_xlfn.DISPIMG("ID_0146DE5FA82C4BFD8BDE299F9C7417EF",1)</f>
        <v>=DISPIMG("ID_0146DE5FA82C4BFD8BDE299F9C7417EF",1)</v>
      </c>
      <c r="Y162" s="24" t="s">
        <v>218</v>
      </c>
      <c r="Z162" s="24" t="s">
        <v>52</v>
      </c>
      <c r="AA162" s="5">
        <v>0.5</v>
      </c>
      <c r="AB162" s="5">
        <v>0.86</v>
      </c>
      <c r="AF162" s="10"/>
    </row>
    <row r="163" s="5" customFormat="1" hidden="1" customHeight="1" spans="1:37">
      <c r="A163" s="6" t="s">
        <v>1328</v>
      </c>
      <c r="B163" s="6" t="s">
        <v>1329</v>
      </c>
      <c r="C163" s="6" t="s">
        <v>1330</v>
      </c>
      <c r="D163" s="5" t="s">
        <v>1331</v>
      </c>
      <c r="E163" s="5">
        <v>1</v>
      </c>
      <c r="F163" s="7" t="s">
        <v>141</v>
      </c>
      <c r="G163" s="7" t="s">
        <v>211</v>
      </c>
      <c r="H163" s="5">
        <v>294.1106</v>
      </c>
      <c r="I163" s="14" t="s">
        <v>1332</v>
      </c>
      <c r="J163" s="8" t="s">
        <v>1333</v>
      </c>
      <c r="K163" s="8"/>
      <c r="L163" s="8" t="s">
        <v>46</v>
      </c>
      <c r="M163" s="8"/>
      <c r="N163" s="8" t="s">
        <v>46</v>
      </c>
      <c r="O163" s="5">
        <v>10</v>
      </c>
      <c r="P163" s="14" t="s">
        <v>1334</v>
      </c>
      <c r="Q163" s="9" t="s">
        <v>1335</v>
      </c>
      <c r="R163" s="7" t="s">
        <v>1336</v>
      </c>
      <c r="S163" s="15" t="s">
        <v>1337</v>
      </c>
      <c r="T163" s="3" t="s">
        <v>50</v>
      </c>
      <c r="U163" s="3"/>
      <c r="V163" s="3">
        <v>2352885</v>
      </c>
      <c r="W163" s="3">
        <v>19.999993199837</v>
      </c>
      <c r="X163" s="5" t="str">
        <f>_xlfn.DISPIMG("ID_349BFE9718324E3A925638328964DF44",1)</f>
        <v>=DISPIMG("ID_349BFE9718324E3A925638328964DF44",1)</v>
      </c>
      <c r="Y163" s="5" t="s">
        <v>304</v>
      </c>
      <c r="Z163" s="5" t="s">
        <v>305</v>
      </c>
      <c r="AC163" s="5" t="s">
        <v>306</v>
      </c>
      <c r="AF163" s="10"/>
      <c r="AK163" s="6">
        <v>1</v>
      </c>
    </row>
    <row r="164" s="5" customFormat="1" customHeight="1" spans="1:32">
      <c r="A164" s="6" t="s">
        <v>1338</v>
      </c>
      <c r="B164" s="6" t="s">
        <v>1339</v>
      </c>
      <c r="C164" s="6" t="s">
        <v>1340</v>
      </c>
      <c r="D164" s="5" t="s">
        <v>1341</v>
      </c>
      <c r="E164" s="5">
        <v>1</v>
      </c>
      <c r="F164" s="7" t="s">
        <v>41</v>
      </c>
      <c r="G164" s="7" t="s">
        <v>42</v>
      </c>
      <c r="H164" s="5">
        <v>963.115</v>
      </c>
      <c r="I164" s="14" t="s">
        <v>1342</v>
      </c>
      <c r="J164" s="8" t="s">
        <v>44</v>
      </c>
      <c r="K164" s="8"/>
      <c r="L164" s="8" t="s">
        <v>45</v>
      </c>
      <c r="M164" s="8"/>
      <c r="N164" s="8" t="s">
        <v>46</v>
      </c>
      <c r="O164" s="5">
        <v>1230</v>
      </c>
      <c r="P164" s="14" t="s">
        <v>1343</v>
      </c>
      <c r="Q164" s="9" t="s">
        <v>1335</v>
      </c>
      <c r="R164" s="7" t="s">
        <v>1344</v>
      </c>
      <c r="S164" s="15" t="s">
        <v>1345</v>
      </c>
      <c r="T164" s="3" t="s">
        <v>50</v>
      </c>
      <c r="U164" s="3"/>
      <c r="V164" s="3">
        <v>7898510</v>
      </c>
      <c r="W164" s="3">
        <v>17.989959662138</v>
      </c>
      <c r="X164" s="5" t="str">
        <f>_xlfn.DISPIMG("ID_0146DE5FA82C4BFD8BDE299F9C7417EF",1)</f>
        <v>=DISPIMG("ID_0146DE5FA82C4BFD8BDE299F9C7417EF",1)</v>
      </c>
      <c r="Y164" s="24" t="s">
        <v>51</v>
      </c>
      <c r="Z164" s="24" t="s">
        <v>52</v>
      </c>
      <c r="AA164" s="5">
        <v>0.4</v>
      </c>
      <c r="AB164" s="5">
        <v>0.81</v>
      </c>
      <c r="AF164" s="10"/>
    </row>
    <row r="165" s="4" customFormat="1" customHeight="1" spans="1:37">
      <c r="A165" s="6" t="s">
        <v>1346</v>
      </c>
      <c r="B165" s="6" t="s">
        <v>1347</v>
      </c>
      <c r="C165" s="6" t="s">
        <v>1348</v>
      </c>
      <c r="D165" s="5" t="s">
        <v>1349</v>
      </c>
      <c r="E165" s="5">
        <v>1</v>
      </c>
      <c r="F165" s="7" t="s">
        <v>41</v>
      </c>
      <c r="G165" s="7" t="s">
        <v>42</v>
      </c>
      <c r="H165" s="5">
        <v>472.5628</v>
      </c>
      <c r="I165" s="14" t="s">
        <v>1350</v>
      </c>
      <c r="J165" s="8" t="s">
        <v>44</v>
      </c>
      <c r="K165" s="8"/>
      <c r="L165" s="8" t="s">
        <v>45</v>
      </c>
      <c r="M165" s="8"/>
      <c r="N165" s="8" t="s">
        <v>46</v>
      </c>
      <c r="O165" s="5">
        <v>1236</v>
      </c>
      <c r="P165" s="14" t="s">
        <v>1351</v>
      </c>
      <c r="Q165" s="9" t="s">
        <v>1335</v>
      </c>
      <c r="R165" s="7" t="s">
        <v>1352</v>
      </c>
      <c r="S165" s="15" t="s">
        <v>1353</v>
      </c>
      <c r="T165" s="3" t="s">
        <v>50</v>
      </c>
      <c r="U165" s="3"/>
      <c r="V165" s="3">
        <v>3964802</v>
      </c>
      <c r="W165" s="3">
        <v>16.0999977145895</v>
      </c>
      <c r="X165" s="5" t="str">
        <f>_xlfn.DISPIMG("ID_0146DE5FA82C4BFD8BDE299F9C7417EF",1)</f>
        <v>=DISPIMG("ID_0146DE5FA82C4BFD8BDE299F9C7417EF",1)</v>
      </c>
      <c r="Y165" s="24" t="s">
        <v>51</v>
      </c>
      <c r="Z165" s="24" t="s">
        <v>52</v>
      </c>
      <c r="AA165" s="5">
        <v>0.55</v>
      </c>
      <c r="AB165" s="5">
        <v>0.84</v>
      </c>
      <c r="AC165" s="5"/>
      <c r="AD165" s="5"/>
      <c r="AE165" s="5"/>
      <c r="AF165" s="5"/>
      <c r="AG165" s="5"/>
      <c r="AH165" s="5"/>
      <c r="AI165" s="5"/>
      <c r="AJ165" s="5"/>
      <c r="AK165" s="5"/>
    </row>
    <row r="166" s="4" customFormat="1" customHeight="1" spans="1:37">
      <c r="A166" s="6" t="s">
        <v>1354</v>
      </c>
      <c r="B166" s="6" t="s">
        <v>1355</v>
      </c>
      <c r="C166" s="6" t="s">
        <v>1356</v>
      </c>
      <c r="D166" s="5" t="s">
        <v>1357</v>
      </c>
      <c r="E166" s="5">
        <v>1</v>
      </c>
      <c r="F166" s="7" t="s">
        <v>41</v>
      </c>
      <c r="G166" s="7" t="s">
        <v>42</v>
      </c>
      <c r="H166" s="5">
        <v>874.6571</v>
      </c>
      <c r="I166" s="14" t="s">
        <v>1358</v>
      </c>
      <c r="J166" s="8" t="s">
        <v>44</v>
      </c>
      <c r="K166" s="8"/>
      <c r="L166" s="8" t="s">
        <v>45</v>
      </c>
      <c r="M166" s="8"/>
      <c r="N166" s="8" t="s">
        <v>46</v>
      </c>
      <c r="O166" s="5">
        <v>1754</v>
      </c>
      <c r="P166" s="14" t="s">
        <v>1359</v>
      </c>
      <c r="Q166" s="9" t="s">
        <v>1335</v>
      </c>
      <c r="R166" s="7" t="s">
        <v>1360</v>
      </c>
      <c r="S166" s="15" t="s">
        <v>1361</v>
      </c>
      <c r="T166" s="3" t="s">
        <v>50</v>
      </c>
      <c r="U166" s="3"/>
      <c r="V166" s="3">
        <v>7431526</v>
      </c>
      <c r="W166" s="3">
        <v>15.0349777072638</v>
      </c>
      <c r="X166" s="5" t="str">
        <f>_xlfn.DISPIMG("ID_0146DE5FA82C4BFD8BDE299F9C7417EF",1)</f>
        <v>=DISPIMG("ID_0146DE5FA82C4BFD8BDE299F9C7417EF",1)</v>
      </c>
      <c r="Y166" s="24" t="s">
        <v>51</v>
      </c>
      <c r="Z166" s="24" t="s">
        <v>52</v>
      </c>
      <c r="AA166" s="5">
        <v>0.55</v>
      </c>
      <c r="AB166" s="5">
        <v>0.865</v>
      </c>
      <c r="AC166" s="5"/>
      <c r="AD166" s="5"/>
      <c r="AE166" s="5"/>
      <c r="AF166" s="5"/>
      <c r="AG166" s="5"/>
      <c r="AH166" s="5"/>
      <c r="AI166" s="5"/>
      <c r="AJ166" s="5"/>
      <c r="AK166" s="5"/>
    </row>
    <row r="167" s="5" customFormat="1" customHeight="1" spans="1:32">
      <c r="A167" s="6" t="s">
        <v>1362</v>
      </c>
      <c r="B167" s="6" t="s">
        <v>1363</v>
      </c>
      <c r="C167" s="6" t="s">
        <v>1364</v>
      </c>
      <c r="D167" s="5" t="s">
        <v>1365</v>
      </c>
      <c r="E167" s="5">
        <v>1</v>
      </c>
      <c r="F167" s="7" t="s">
        <v>41</v>
      </c>
      <c r="G167" s="7" t="s">
        <v>1366</v>
      </c>
      <c r="H167" s="5">
        <v>1141.2968</v>
      </c>
      <c r="I167" s="15" t="s">
        <v>1367</v>
      </c>
      <c r="J167" s="8" t="s">
        <v>1368</v>
      </c>
      <c r="K167" s="8"/>
      <c r="L167" s="8" t="s">
        <v>1369</v>
      </c>
      <c r="M167" s="8"/>
      <c r="N167" s="8" t="s">
        <v>46</v>
      </c>
      <c r="O167" s="5">
        <v>23</v>
      </c>
      <c r="P167" s="14" t="s">
        <v>1370</v>
      </c>
      <c r="Q167" s="9" t="s">
        <v>1335</v>
      </c>
      <c r="R167" s="7" t="s">
        <v>1371</v>
      </c>
      <c r="S167" s="15" t="s">
        <v>1372</v>
      </c>
      <c r="T167" s="3" t="s">
        <v>89</v>
      </c>
      <c r="U167" s="3"/>
      <c r="V167" s="3">
        <v>9845967</v>
      </c>
      <c r="W167" s="3">
        <v>13.7300043249048</v>
      </c>
      <c r="X167" s="5" t="str">
        <f>_xlfn.DISPIMG("ID_FA91BF84958B4F26B9426F2CC66A6D9A",1)</f>
        <v>=DISPIMG("ID_FA91BF84958B4F26B9426F2CC66A6D9A",1)</v>
      </c>
      <c r="Y167" s="24" t="s">
        <v>51</v>
      </c>
      <c r="Z167" s="24" t="s">
        <v>52</v>
      </c>
      <c r="AA167" s="5">
        <v>0.4</v>
      </c>
      <c r="AB167" s="5">
        <v>0.89</v>
      </c>
      <c r="AF167" s="10"/>
    </row>
    <row r="168" s="4" customFormat="1" customHeight="1" spans="1:37">
      <c r="A168" s="6" t="s">
        <v>1373</v>
      </c>
      <c r="B168" s="6" t="s">
        <v>1374</v>
      </c>
      <c r="C168" s="6" t="s">
        <v>1375</v>
      </c>
      <c r="D168" s="5" t="s">
        <v>1376</v>
      </c>
      <c r="E168" s="5">
        <v>1</v>
      </c>
      <c r="F168" s="7" t="s">
        <v>41</v>
      </c>
      <c r="G168" s="7" t="s">
        <v>211</v>
      </c>
      <c r="H168" s="5">
        <v>3212.9751</v>
      </c>
      <c r="I168" s="14" t="s">
        <v>1377</v>
      </c>
      <c r="J168" s="8" t="s">
        <v>470</v>
      </c>
      <c r="K168" s="8" t="s">
        <v>471</v>
      </c>
      <c r="L168" s="8" t="s">
        <v>472</v>
      </c>
      <c r="M168" s="8" t="s">
        <v>473</v>
      </c>
      <c r="N168" s="8" t="s">
        <v>46</v>
      </c>
      <c r="O168" s="5">
        <v>1319</v>
      </c>
      <c r="P168" s="14" t="s">
        <v>1378</v>
      </c>
      <c r="Q168" s="9" t="s">
        <v>1335</v>
      </c>
      <c r="R168" s="7" t="s">
        <v>1379</v>
      </c>
      <c r="S168" s="15" t="s">
        <v>1380</v>
      </c>
      <c r="T168" s="3" t="s">
        <v>50</v>
      </c>
      <c r="U168" s="3"/>
      <c r="V168" s="3">
        <v>28659701</v>
      </c>
      <c r="W168" s="3">
        <v>10.8001148219294</v>
      </c>
      <c r="X168" s="5" t="str">
        <f>_xlfn.DISPIMG("ID_0146DE5FA82C4BFD8BDE299F9C7417EF",1)</f>
        <v>=DISPIMG("ID_0146DE5FA82C4BFD8BDE299F9C7417EF",1)</v>
      </c>
      <c r="Y168" s="24" t="s">
        <v>218</v>
      </c>
      <c r="Z168" s="24" t="s">
        <v>52</v>
      </c>
      <c r="AA168" s="5">
        <v>0.6</v>
      </c>
      <c r="AB168" s="5">
        <v>0.89</v>
      </c>
      <c r="AC168" s="5"/>
      <c r="AD168" s="5"/>
      <c r="AE168" s="5"/>
      <c r="AF168" s="5"/>
      <c r="AG168" s="5"/>
      <c r="AH168" s="5"/>
      <c r="AI168" s="5"/>
      <c r="AJ168" s="5"/>
      <c r="AK168" s="5"/>
    </row>
    <row r="169" s="5" customFormat="1" customHeight="1" spans="1:32">
      <c r="A169" s="6" t="s">
        <v>1381</v>
      </c>
      <c r="B169" s="6" t="s">
        <v>1382</v>
      </c>
      <c r="C169" s="6" t="s">
        <v>1383</v>
      </c>
      <c r="D169" s="5" t="s">
        <v>1384</v>
      </c>
      <c r="E169" s="5">
        <v>1</v>
      </c>
      <c r="F169" s="7" t="s">
        <v>41</v>
      </c>
      <c r="G169" s="7" t="s">
        <v>211</v>
      </c>
      <c r="H169" s="5">
        <v>1481.0304</v>
      </c>
      <c r="I169" s="14" t="s">
        <v>1385</v>
      </c>
      <c r="J169" s="8" t="s">
        <v>470</v>
      </c>
      <c r="K169" s="8" t="s">
        <v>471</v>
      </c>
      <c r="L169" s="8" t="s">
        <v>472</v>
      </c>
      <c r="M169" s="8" t="s">
        <v>473</v>
      </c>
      <c r="N169" s="8" t="s">
        <v>46</v>
      </c>
      <c r="O169" s="5">
        <v>1047</v>
      </c>
      <c r="P169" s="14" t="s">
        <v>1386</v>
      </c>
      <c r="Q169" s="9" t="s">
        <v>1387</v>
      </c>
      <c r="R169" s="7" t="s">
        <v>1388</v>
      </c>
      <c r="S169" s="15" t="s">
        <v>1389</v>
      </c>
      <c r="T169" s="3" t="s">
        <v>50</v>
      </c>
      <c r="U169" s="3"/>
      <c r="V169" s="3">
        <v>13465647</v>
      </c>
      <c r="W169" s="3">
        <v>9.07919918456773</v>
      </c>
      <c r="X169" s="5" t="str">
        <f>_xlfn.DISPIMG("ID_0146DE5FA82C4BFD8BDE299F9C7417EF",1)</f>
        <v>=DISPIMG("ID_0146DE5FA82C4BFD8BDE299F9C7417EF",1)</v>
      </c>
      <c r="Y169" s="24" t="s">
        <v>218</v>
      </c>
      <c r="Z169" s="24" t="s">
        <v>52</v>
      </c>
      <c r="AA169" s="5">
        <v>0.4</v>
      </c>
      <c r="AB169" s="5">
        <v>0.92</v>
      </c>
      <c r="AF169" s="10"/>
    </row>
    <row r="170" s="5" customFormat="1" hidden="1" customHeight="1" spans="1:37">
      <c r="A170" s="6" t="s">
        <v>1390</v>
      </c>
      <c r="B170" s="6" t="s">
        <v>1391</v>
      </c>
      <c r="C170" s="6" t="s">
        <v>1392</v>
      </c>
      <c r="D170" s="6" t="s">
        <v>1393</v>
      </c>
      <c r="E170" s="6">
        <v>0</v>
      </c>
      <c r="F170" s="6" t="s">
        <v>155</v>
      </c>
      <c r="G170" s="6" t="e">
        <v>#N/A</v>
      </c>
      <c r="H170" s="6" t="e">
        <v>#N/A</v>
      </c>
      <c r="I170" s="6" t="e">
        <v>#N/A</v>
      </c>
      <c r="J170" s="6" t="e">
        <v>#N/A</v>
      </c>
      <c r="K170" s="6"/>
      <c r="L170" s="6" t="e">
        <v>#N/A</v>
      </c>
      <c r="M170" s="6"/>
      <c r="N170" s="6" t="e">
        <v>#N/A</v>
      </c>
      <c r="O170" s="6">
        <v>4</v>
      </c>
      <c r="P170" s="16" t="s">
        <v>1394</v>
      </c>
      <c r="Q170" s="9" t="s">
        <v>1395</v>
      </c>
      <c r="R170" s="6" t="s">
        <v>46</v>
      </c>
      <c r="S170" s="1" t="s">
        <v>1396</v>
      </c>
      <c r="T170" s="6" t="e">
        <v>#N/A</v>
      </c>
      <c r="U170" s="6"/>
      <c r="V170" s="6"/>
      <c r="W170" s="6"/>
      <c r="X170" s="6"/>
      <c r="Y170" s="6"/>
      <c r="Z170" s="6"/>
      <c r="AA170" s="6"/>
      <c r="AB170" s="6"/>
      <c r="AC170" s="6"/>
      <c r="AD170" s="6"/>
      <c r="AE170" s="6"/>
      <c r="AF170" s="25"/>
      <c r="AG170" s="6"/>
      <c r="AH170" s="6"/>
      <c r="AI170" s="6"/>
      <c r="AJ170" s="6"/>
      <c r="AK170" s="6">
        <v>1</v>
      </c>
    </row>
    <row r="171" s="5" customFormat="1" customHeight="1" spans="1:37">
      <c r="A171" s="6" t="s">
        <v>1397</v>
      </c>
      <c r="B171" s="6" t="s">
        <v>1398</v>
      </c>
      <c r="C171" s="6" t="s">
        <v>1399</v>
      </c>
      <c r="D171" s="4" t="s">
        <v>1400</v>
      </c>
      <c r="E171" s="4">
        <v>0</v>
      </c>
      <c r="F171" s="6" t="s">
        <v>148</v>
      </c>
      <c r="G171" s="6" t="s">
        <v>570</v>
      </c>
      <c r="H171" s="4">
        <v>1386.3176</v>
      </c>
      <c r="I171" s="1" t="s">
        <v>1401</v>
      </c>
      <c r="J171" s="6" t="s">
        <v>46</v>
      </c>
      <c r="K171" s="6"/>
      <c r="L171" s="6" t="s">
        <v>46</v>
      </c>
      <c r="M171" s="6"/>
      <c r="N171" s="6" t="s">
        <v>252</v>
      </c>
      <c r="O171" s="4">
        <v>274</v>
      </c>
      <c r="P171" s="1" t="s">
        <v>1402</v>
      </c>
      <c r="Q171" s="9" t="s">
        <v>1395</v>
      </c>
      <c r="R171" s="6" t="s">
        <v>46</v>
      </c>
      <c r="S171" s="1" t="s">
        <v>1403</v>
      </c>
      <c r="T171" s="20" t="s">
        <v>50</v>
      </c>
      <c r="U171" s="20"/>
      <c r="V171" s="20"/>
      <c r="W171" s="20"/>
      <c r="X171" s="4"/>
      <c r="Y171" s="4"/>
      <c r="Z171" s="4"/>
      <c r="AA171" s="4"/>
      <c r="AB171" s="4"/>
      <c r="AC171" s="4"/>
      <c r="AD171" s="4"/>
      <c r="AE171" s="4"/>
      <c r="AF171" s="27"/>
      <c r="AG171" s="4"/>
      <c r="AH171" s="4"/>
      <c r="AI171" s="4"/>
      <c r="AJ171" s="4"/>
      <c r="AK171" s="4"/>
    </row>
    <row r="172" s="4" customFormat="1" customHeight="1" spans="1:37">
      <c r="A172" s="6" t="s">
        <v>1404</v>
      </c>
      <c r="B172" s="6" t="s">
        <v>1405</v>
      </c>
      <c r="C172" s="6" t="s">
        <v>1406</v>
      </c>
      <c r="D172" s="5" t="s">
        <v>1407</v>
      </c>
      <c r="E172" s="5">
        <v>1</v>
      </c>
      <c r="F172" s="7" t="s">
        <v>41</v>
      </c>
      <c r="G172" s="7" t="s">
        <v>42</v>
      </c>
      <c r="H172" s="5">
        <v>4971.4934</v>
      </c>
      <c r="I172" s="14" t="s">
        <v>1408</v>
      </c>
      <c r="J172" s="8" t="s">
        <v>1409</v>
      </c>
      <c r="K172" s="8"/>
      <c r="L172" s="8" t="s">
        <v>1410</v>
      </c>
      <c r="M172" s="8"/>
      <c r="N172" s="8" t="s">
        <v>46</v>
      </c>
      <c r="O172" s="5">
        <v>290</v>
      </c>
      <c r="P172" s="14" t="s">
        <v>1411</v>
      </c>
      <c r="Q172" s="9" t="s">
        <v>1395</v>
      </c>
      <c r="R172" s="7" t="s">
        <v>1412</v>
      </c>
      <c r="S172" s="15" t="s">
        <v>1413</v>
      </c>
      <c r="T172" s="3" t="s">
        <v>50</v>
      </c>
      <c r="U172" s="3"/>
      <c r="V172" s="3">
        <v>39553770</v>
      </c>
      <c r="W172" s="3">
        <v>20.4388564611189</v>
      </c>
      <c r="X172" s="5" t="str">
        <f>_xlfn.DISPIMG("ID_0146DE5FA82C4BFD8BDE299F9C7417EF",1)</f>
        <v>=DISPIMG("ID_0146DE5FA82C4BFD8BDE299F9C7417EF",1)</v>
      </c>
      <c r="Y172" s="24" t="s">
        <v>51</v>
      </c>
      <c r="Z172" s="24" t="s">
        <v>52</v>
      </c>
      <c r="AA172" s="5">
        <v>0.5</v>
      </c>
      <c r="AB172" s="5">
        <v>0.9</v>
      </c>
      <c r="AC172" s="5"/>
      <c r="AD172" s="5"/>
      <c r="AE172" s="5"/>
      <c r="AF172" s="5"/>
      <c r="AG172" s="5"/>
      <c r="AH172" s="5"/>
      <c r="AI172" s="5"/>
      <c r="AJ172" s="5"/>
      <c r="AK172" s="5"/>
    </row>
    <row r="173" s="5" customFormat="1" customHeight="1" spans="1:32">
      <c r="A173" s="6" t="s">
        <v>1414</v>
      </c>
      <c r="B173" s="6" t="s">
        <v>1415</v>
      </c>
      <c r="C173" s="6" t="s">
        <v>1416</v>
      </c>
      <c r="D173" s="5" t="s">
        <v>1417</v>
      </c>
      <c r="E173" s="5">
        <v>1</v>
      </c>
      <c r="F173" s="7" t="s">
        <v>41</v>
      </c>
      <c r="G173" s="7" t="s">
        <v>211</v>
      </c>
      <c r="H173" s="5">
        <v>16607.393</v>
      </c>
      <c r="I173" s="14" t="s">
        <v>1418</v>
      </c>
      <c r="J173" s="8" t="s">
        <v>470</v>
      </c>
      <c r="K173" s="8" t="s">
        <v>473</v>
      </c>
      <c r="L173" s="8" t="s">
        <v>472</v>
      </c>
      <c r="M173" s="8" t="s">
        <v>482</v>
      </c>
      <c r="N173" s="8" t="s">
        <v>46</v>
      </c>
      <c r="O173" s="5">
        <v>39</v>
      </c>
      <c r="P173" s="14" t="s">
        <v>1419</v>
      </c>
      <c r="Q173" s="9" t="s">
        <v>1395</v>
      </c>
      <c r="R173" s="7" t="s">
        <v>1420</v>
      </c>
      <c r="S173" s="15" t="s">
        <v>1421</v>
      </c>
      <c r="T173" s="3" t="s">
        <v>50</v>
      </c>
      <c r="U173" s="3"/>
      <c r="V173" s="3">
        <v>136556868</v>
      </c>
      <c r="W173" s="3">
        <v>17.773447042531</v>
      </c>
      <c r="X173" s="5" t="str">
        <f>_xlfn.DISPIMG("ID_0146DE5FA82C4BFD8BDE299F9C7417EF",1)</f>
        <v>=DISPIMG("ID_0146DE5FA82C4BFD8BDE299F9C7417EF",1)</v>
      </c>
      <c r="Y173" s="24" t="s">
        <v>218</v>
      </c>
      <c r="Z173" s="24" t="s">
        <v>52</v>
      </c>
      <c r="AA173" s="5">
        <v>0.45</v>
      </c>
      <c r="AB173" s="5">
        <v>0.865</v>
      </c>
      <c r="AF173" s="10"/>
    </row>
    <row r="174" s="4" customFormat="1" customHeight="1" spans="1:37">
      <c r="A174" s="6" t="s">
        <v>1422</v>
      </c>
      <c r="B174" s="6" t="s">
        <v>1423</v>
      </c>
      <c r="C174" s="6" t="s">
        <v>1424</v>
      </c>
      <c r="D174" s="5" t="s">
        <v>1425</v>
      </c>
      <c r="E174" s="5">
        <v>1</v>
      </c>
      <c r="F174" s="7" t="s">
        <v>41</v>
      </c>
      <c r="G174" s="7" t="s">
        <v>42</v>
      </c>
      <c r="H174" s="5">
        <v>1695.8784</v>
      </c>
      <c r="I174" s="14" t="s">
        <v>1426</v>
      </c>
      <c r="J174" s="8" t="s">
        <v>44</v>
      </c>
      <c r="K174" s="8"/>
      <c r="L174" s="8" t="s">
        <v>45</v>
      </c>
      <c r="M174" s="8"/>
      <c r="N174" s="8" t="s">
        <v>1427</v>
      </c>
      <c r="O174" s="5">
        <v>630</v>
      </c>
      <c r="P174" s="14" t="s">
        <v>1428</v>
      </c>
      <c r="Q174" s="9" t="s">
        <v>1395</v>
      </c>
      <c r="R174" s="7" t="s">
        <v>1429</v>
      </c>
      <c r="S174" s="15" t="s">
        <v>1430</v>
      </c>
      <c r="T174" s="3" t="s">
        <v>50</v>
      </c>
      <c r="U174" s="3"/>
      <c r="V174" s="3">
        <v>13965321</v>
      </c>
      <c r="W174" s="3">
        <v>17.651401185368</v>
      </c>
      <c r="X174" s="5" t="str">
        <f>_xlfn.DISPIMG("ID_0146DE5FA82C4BFD8BDE299F9C7417EF",1)</f>
        <v>=DISPIMG("ID_0146DE5FA82C4BFD8BDE299F9C7417EF",1)</v>
      </c>
      <c r="Y174" s="24" t="s">
        <v>51</v>
      </c>
      <c r="Z174" s="24" t="s">
        <v>52</v>
      </c>
      <c r="AA174" s="5">
        <v>0.6</v>
      </c>
      <c r="AB174" s="5">
        <v>0.81</v>
      </c>
      <c r="AC174" s="5"/>
      <c r="AD174" s="5"/>
      <c r="AE174" s="5"/>
      <c r="AF174" s="5"/>
      <c r="AG174" s="5"/>
      <c r="AH174" s="5"/>
      <c r="AI174" s="5"/>
      <c r="AJ174" s="5"/>
      <c r="AK174" s="5"/>
    </row>
    <row r="175" s="4" customFormat="1" customHeight="1" spans="1:37">
      <c r="A175" s="6" t="s">
        <v>1431</v>
      </c>
      <c r="B175" s="6" t="s">
        <v>1432</v>
      </c>
      <c r="C175" s="6" t="s">
        <v>1433</v>
      </c>
      <c r="D175" s="5" t="s">
        <v>1434</v>
      </c>
      <c r="E175" s="5">
        <v>1</v>
      </c>
      <c r="F175" s="7" t="s">
        <v>41</v>
      </c>
      <c r="G175" s="7" t="s">
        <v>211</v>
      </c>
      <c r="H175" s="5">
        <v>5453.5687</v>
      </c>
      <c r="I175" s="14" t="s">
        <v>1435</v>
      </c>
      <c r="J175" s="8" t="s">
        <v>470</v>
      </c>
      <c r="K175" s="8" t="s">
        <v>471</v>
      </c>
      <c r="L175" s="8" t="s">
        <v>472</v>
      </c>
      <c r="M175" s="8" t="s">
        <v>473</v>
      </c>
      <c r="N175" s="8" t="s">
        <v>46</v>
      </c>
      <c r="O175" s="5">
        <v>747</v>
      </c>
      <c r="P175" s="14" t="s">
        <v>1436</v>
      </c>
      <c r="Q175" s="9" t="s">
        <v>1395</v>
      </c>
      <c r="R175" s="7" t="s">
        <v>1437</v>
      </c>
      <c r="S175" s="15" t="s">
        <v>1438</v>
      </c>
      <c r="T175" s="3" t="s">
        <v>50</v>
      </c>
      <c r="U175" s="3"/>
      <c r="V175" s="3">
        <v>46031002</v>
      </c>
      <c r="W175" s="3">
        <v>15.5947150716191</v>
      </c>
      <c r="X175" s="5" t="str">
        <f>_xlfn.DISPIMG("ID_0146DE5FA82C4BFD8BDE299F9C7417EF",1)</f>
        <v>=DISPIMG("ID_0146DE5FA82C4BFD8BDE299F9C7417EF",1)</v>
      </c>
      <c r="Y175" s="24" t="s">
        <v>218</v>
      </c>
      <c r="Z175" s="24" t="s">
        <v>52</v>
      </c>
      <c r="AA175" s="5">
        <v>0.55</v>
      </c>
      <c r="AB175" s="5">
        <v>0.89</v>
      </c>
      <c r="AC175" s="5"/>
      <c r="AD175" s="5"/>
      <c r="AE175" s="5"/>
      <c r="AF175" s="5"/>
      <c r="AG175" s="5"/>
      <c r="AH175" s="5"/>
      <c r="AI175" s="5"/>
      <c r="AJ175" s="5"/>
      <c r="AK175" s="5"/>
    </row>
    <row r="176" s="4" customFormat="1" customHeight="1" spans="1:37">
      <c r="A176" s="6" t="s">
        <v>1439</v>
      </c>
      <c r="B176" s="6" t="s">
        <v>1440</v>
      </c>
      <c r="C176" s="6" t="s">
        <v>1441</v>
      </c>
      <c r="D176" s="5" t="s">
        <v>1442</v>
      </c>
      <c r="E176" s="5">
        <v>2</v>
      </c>
      <c r="F176" s="7" t="s">
        <v>65</v>
      </c>
      <c r="G176" s="7" t="s">
        <v>66</v>
      </c>
      <c r="H176" s="5">
        <v>1005.1118</v>
      </c>
      <c r="I176" s="15" t="s">
        <v>1443</v>
      </c>
      <c r="J176" s="8" t="s">
        <v>46</v>
      </c>
      <c r="K176" s="8"/>
      <c r="L176" s="8" t="s">
        <v>46</v>
      </c>
      <c r="M176" s="8"/>
      <c r="N176" s="8" t="s">
        <v>46</v>
      </c>
      <c r="O176" s="5">
        <v>15</v>
      </c>
      <c r="P176" s="14" t="s">
        <v>1444</v>
      </c>
      <c r="Q176" s="9" t="s">
        <v>1395</v>
      </c>
      <c r="R176" s="8" t="s">
        <v>46</v>
      </c>
      <c r="S176" s="15" t="s">
        <v>1445</v>
      </c>
      <c r="T176" s="3" t="s">
        <v>50</v>
      </c>
      <c r="U176" s="3"/>
      <c r="V176" s="3">
        <v>9147535</v>
      </c>
      <c r="W176" s="3">
        <f>100-100*V176/H176/10000</f>
        <v>8.98987555414233</v>
      </c>
      <c r="X176" s="5" t="str">
        <f>_xlfn.DISPIMG("ID_792C0FC0E37A47B99D869D335307085F",1)</f>
        <v>=DISPIMG("ID_792C0FC0E37A47B99D869D335307085F",1)</v>
      </c>
      <c r="Y176" s="24" t="s">
        <v>1446</v>
      </c>
      <c r="Z176" s="24" t="s">
        <v>834</v>
      </c>
      <c r="AA176" s="5"/>
      <c r="AB176" s="5"/>
      <c r="AC176" s="5"/>
      <c r="AD176" s="5"/>
      <c r="AE176" s="5"/>
      <c r="AF176" s="5">
        <v>0.45</v>
      </c>
      <c r="AG176" s="5">
        <v>2</v>
      </c>
      <c r="AH176" s="5">
        <v>0.96</v>
      </c>
      <c r="AI176" s="5"/>
      <c r="AJ176" s="5"/>
      <c r="AK176" s="5"/>
    </row>
    <row r="177" s="4" customFormat="1" hidden="1" customHeight="1" spans="1:37">
      <c r="A177" s="6" t="s">
        <v>1447</v>
      </c>
      <c r="B177" s="6" t="s">
        <v>1448</v>
      </c>
      <c r="C177" s="6" t="s">
        <v>1449</v>
      </c>
      <c r="D177" s="4" t="s">
        <v>1450</v>
      </c>
      <c r="E177" s="4">
        <v>0</v>
      </c>
      <c r="F177" s="6" t="s">
        <v>193</v>
      </c>
      <c r="G177" s="6" t="s">
        <v>42</v>
      </c>
      <c r="H177" s="4">
        <v>146.1</v>
      </c>
      <c r="I177" s="1" t="s">
        <v>1451</v>
      </c>
      <c r="J177" s="6" t="s">
        <v>1452</v>
      </c>
      <c r="K177" s="6"/>
      <c r="L177" s="6" t="s">
        <v>46</v>
      </c>
      <c r="M177" s="6"/>
      <c r="N177" s="6" t="s">
        <v>46</v>
      </c>
      <c r="O177" s="4">
        <v>4</v>
      </c>
      <c r="P177" s="1" t="s">
        <v>1453</v>
      </c>
      <c r="Q177" s="9" t="s">
        <v>1454</v>
      </c>
      <c r="R177" s="6" t="s">
        <v>46</v>
      </c>
      <c r="S177" s="1" t="s">
        <v>1455</v>
      </c>
      <c r="T177" s="20" t="s">
        <v>50</v>
      </c>
      <c r="U177" s="20"/>
      <c r="V177" s="20"/>
      <c r="W177" s="20"/>
      <c r="AK177" s="6">
        <v>1</v>
      </c>
    </row>
    <row r="178" s="4" customFormat="1" customHeight="1" spans="1:37">
      <c r="A178" s="6" t="s">
        <v>1456</v>
      </c>
      <c r="B178" s="6" t="s">
        <v>1457</v>
      </c>
      <c r="C178" s="6" t="s">
        <v>1458</v>
      </c>
      <c r="D178" s="5" t="s">
        <v>1459</v>
      </c>
      <c r="E178" s="5">
        <v>2</v>
      </c>
      <c r="F178" s="7" t="s">
        <v>65</v>
      </c>
      <c r="G178" s="7" t="s">
        <v>66</v>
      </c>
      <c r="H178" s="5">
        <v>231.193</v>
      </c>
      <c r="I178" s="15" t="s">
        <v>1460</v>
      </c>
      <c r="J178" s="8" t="s">
        <v>1461</v>
      </c>
      <c r="K178" s="8"/>
      <c r="L178" s="8" t="s">
        <v>1177</v>
      </c>
      <c r="M178" s="8"/>
      <c r="N178" s="8" t="s">
        <v>46</v>
      </c>
      <c r="O178" s="5">
        <v>29</v>
      </c>
      <c r="P178" s="14" t="s">
        <v>1462</v>
      </c>
      <c r="Q178" s="9" t="s">
        <v>1463</v>
      </c>
      <c r="R178" s="8" t="s">
        <v>46</v>
      </c>
      <c r="S178" s="15" t="s">
        <v>1464</v>
      </c>
      <c r="T178" s="3" t="s">
        <v>50</v>
      </c>
      <c r="U178" s="3">
        <f>100-100*(V178/(H178*10000*AH178*(1-0.01*AG178))-AF178)/(1-AF178)</f>
        <v>9.6091949880483</v>
      </c>
      <c r="V178" s="3">
        <v>2017968</v>
      </c>
      <c r="W178" s="3">
        <f>100-100*V178/H178/10000</f>
        <v>12.7150043470174</v>
      </c>
      <c r="X178" s="5" t="str">
        <f>_xlfn.DISPIMG("ID_70BB1221A32049BEBA7E8BD26698C35A",1)</f>
        <v>=DISPIMG("ID_70BB1221A32049BEBA7E8BD26698C35A",1)</v>
      </c>
      <c r="Y178" s="24" t="s">
        <v>1465</v>
      </c>
      <c r="Z178" s="24" t="s">
        <v>834</v>
      </c>
      <c r="AA178" s="5"/>
      <c r="AB178" s="5"/>
      <c r="AC178" s="5"/>
      <c r="AD178" s="5"/>
      <c r="AE178" s="5"/>
      <c r="AF178" s="5">
        <v>0.35</v>
      </c>
      <c r="AG178" s="5">
        <v>2</v>
      </c>
      <c r="AH178" s="5">
        <v>0.95</v>
      </c>
      <c r="AI178" s="5" t="s">
        <v>1189</v>
      </c>
      <c r="AJ178" s="5"/>
      <c r="AK178" s="5"/>
    </row>
    <row r="179" s="5" customFormat="1" customHeight="1" spans="1:37">
      <c r="A179" s="6" t="s">
        <v>1466</v>
      </c>
      <c r="B179" s="6" t="s">
        <v>1467</v>
      </c>
      <c r="C179" s="6" t="s">
        <v>1468</v>
      </c>
      <c r="D179" s="4" t="s">
        <v>1469</v>
      </c>
      <c r="E179" s="4">
        <v>0</v>
      </c>
      <c r="F179" s="6" t="s">
        <v>155</v>
      </c>
      <c r="G179" s="6" t="s">
        <v>768</v>
      </c>
      <c r="H179" s="4">
        <v>2902.2657</v>
      </c>
      <c r="I179" s="1" t="s">
        <v>1470</v>
      </c>
      <c r="J179" s="6" t="s">
        <v>1241</v>
      </c>
      <c r="K179" s="6"/>
      <c r="L179" s="6" t="s">
        <v>1242</v>
      </c>
      <c r="M179" s="6"/>
      <c r="N179" s="6" t="s">
        <v>46</v>
      </c>
      <c r="O179" s="4">
        <v>111</v>
      </c>
      <c r="P179" s="1" t="s">
        <v>1471</v>
      </c>
      <c r="Q179" s="9" t="s">
        <v>1472</v>
      </c>
      <c r="R179" s="6" t="s">
        <v>46</v>
      </c>
      <c r="S179" s="1" t="s">
        <v>1473</v>
      </c>
      <c r="T179" s="20" t="s">
        <v>50</v>
      </c>
      <c r="U179" s="20"/>
      <c r="V179" s="20"/>
      <c r="W179" s="20"/>
      <c r="X179" s="4"/>
      <c r="Y179" s="4"/>
      <c r="Z179" s="4"/>
      <c r="AA179" s="4"/>
      <c r="AB179" s="4"/>
      <c r="AC179" s="4"/>
      <c r="AD179" s="4"/>
      <c r="AE179" s="4"/>
      <c r="AF179" s="27"/>
      <c r="AG179" s="4"/>
      <c r="AH179" s="4"/>
      <c r="AI179" s="4"/>
      <c r="AJ179" s="4"/>
      <c r="AK179" s="4"/>
    </row>
    <row r="180" s="5" customFormat="1" customHeight="1" spans="1:37">
      <c r="A180" s="6" t="s">
        <v>1474</v>
      </c>
      <c r="B180" s="6" t="s">
        <v>1475</v>
      </c>
      <c r="C180" s="6" t="s">
        <v>1476</v>
      </c>
      <c r="D180" s="4" t="s">
        <v>1477</v>
      </c>
      <c r="E180" s="4">
        <v>0</v>
      </c>
      <c r="F180" s="6" t="s">
        <v>267</v>
      </c>
      <c r="G180" s="6" t="s">
        <v>42</v>
      </c>
      <c r="H180" s="4">
        <v>55328.56</v>
      </c>
      <c r="I180" s="1" t="s">
        <v>1478</v>
      </c>
      <c r="J180" s="6" t="s">
        <v>1479</v>
      </c>
      <c r="K180" s="6"/>
      <c r="L180" s="6" t="s">
        <v>279</v>
      </c>
      <c r="M180" s="6"/>
      <c r="N180" s="6" t="s">
        <v>1480</v>
      </c>
      <c r="O180" s="4">
        <v>4</v>
      </c>
      <c r="P180" s="1" t="s">
        <v>1481</v>
      </c>
      <c r="Q180" s="9" t="s">
        <v>1472</v>
      </c>
      <c r="R180" s="6" t="s">
        <v>46</v>
      </c>
      <c r="S180" s="1" t="s">
        <v>1482</v>
      </c>
      <c r="T180" s="20" t="s">
        <v>89</v>
      </c>
      <c r="U180" s="20"/>
      <c r="V180" s="20"/>
      <c r="W180" s="20"/>
      <c r="X180" s="4"/>
      <c r="Y180" s="4"/>
      <c r="Z180" s="4"/>
      <c r="AA180" s="4"/>
      <c r="AB180" s="4"/>
      <c r="AC180" s="4"/>
      <c r="AD180" s="4"/>
      <c r="AE180" s="4"/>
      <c r="AF180" s="27"/>
      <c r="AG180" s="4"/>
      <c r="AH180" s="4"/>
      <c r="AI180" s="4"/>
      <c r="AJ180" s="4"/>
      <c r="AK180" s="4"/>
    </row>
    <row r="181" s="5" customFormat="1" customHeight="1" spans="1:32">
      <c r="A181" s="6" t="s">
        <v>1483</v>
      </c>
      <c r="B181" s="6" t="s">
        <v>1484</v>
      </c>
      <c r="C181" s="6" t="s">
        <v>1485</v>
      </c>
      <c r="D181" s="5" t="s">
        <v>1486</v>
      </c>
      <c r="E181" s="5">
        <v>1</v>
      </c>
      <c r="F181" s="7" t="s">
        <v>41</v>
      </c>
      <c r="G181" s="7" t="s">
        <v>211</v>
      </c>
      <c r="H181" s="5">
        <v>1406.9482</v>
      </c>
      <c r="I181" s="14" t="s">
        <v>1487</v>
      </c>
      <c r="J181" s="8" t="s">
        <v>470</v>
      </c>
      <c r="K181" s="8" t="s">
        <v>471</v>
      </c>
      <c r="L181" s="8" t="s">
        <v>472</v>
      </c>
      <c r="M181" s="8" t="s">
        <v>473</v>
      </c>
      <c r="N181" s="8" t="s">
        <v>46</v>
      </c>
      <c r="O181" s="5">
        <v>411</v>
      </c>
      <c r="P181" s="14" t="s">
        <v>1488</v>
      </c>
      <c r="Q181" s="9" t="s">
        <v>1472</v>
      </c>
      <c r="R181" s="7" t="s">
        <v>1489</v>
      </c>
      <c r="S181" s="15" t="s">
        <v>1490</v>
      </c>
      <c r="T181" s="3" t="s">
        <v>50</v>
      </c>
      <c r="U181" s="3"/>
      <c r="V181" s="3">
        <v>12369133</v>
      </c>
      <c r="W181" s="3">
        <v>12.0853703071655</v>
      </c>
      <c r="X181" s="5" t="str">
        <f>_xlfn.DISPIMG("ID_0146DE5FA82C4BFD8BDE299F9C7417EF",1)</f>
        <v>=DISPIMG("ID_0146DE5FA82C4BFD8BDE299F9C7417EF",1)</v>
      </c>
      <c r="Y181" s="24" t="s">
        <v>218</v>
      </c>
      <c r="Z181" s="24" t="s">
        <v>52</v>
      </c>
      <c r="AA181" s="5">
        <v>0.6</v>
      </c>
      <c r="AB181" s="5">
        <v>0.86</v>
      </c>
      <c r="AF181" s="10"/>
    </row>
    <row r="182" s="4" customFormat="1" customHeight="1" spans="1:37">
      <c r="A182" s="6" t="s">
        <v>1491</v>
      </c>
      <c r="B182" s="6" t="s">
        <v>1492</v>
      </c>
      <c r="C182" s="6" t="s">
        <v>1493</v>
      </c>
      <c r="D182" s="5" t="s">
        <v>1494</v>
      </c>
      <c r="E182" s="5">
        <v>1</v>
      </c>
      <c r="F182" s="7" t="s">
        <v>41</v>
      </c>
      <c r="G182" s="7" t="s">
        <v>42</v>
      </c>
      <c r="H182" s="5">
        <v>614.4831</v>
      </c>
      <c r="I182" s="15" t="s">
        <v>1495</v>
      </c>
      <c r="J182" s="8" t="s">
        <v>44</v>
      </c>
      <c r="K182" s="8"/>
      <c r="L182" s="8" t="s">
        <v>45</v>
      </c>
      <c r="M182" s="8"/>
      <c r="N182" s="8" t="s">
        <v>429</v>
      </c>
      <c r="O182" s="5">
        <v>368</v>
      </c>
      <c r="P182" s="14" t="s">
        <v>1496</v>
      </c>
      <c r="Q182" s="9" t="s">
        <v>1497</v>
      </c>
      <c r="R182" s="7" t="s">
        <v>1498</v>
      </c>
      <c r="S182" s="15" t="s">
        <v>1499</v>
      </c>
      <c r="T182" s="3" t="s">
        <v>50</v>
      </c>
      <c r="U182" s="3"/>
      <c r="V182" s="3">
        <v>4496686</v>
      </c>
      <c r="W182" s="3">
        <v>26.8216489599144</v>
      </c>
      <c r="X182" s="5" t="str">
        <f>_xlfn.DISPIMG("ID_349BFE9718324E3A925638328964DF44",1)</f>
        <v>=DISPIMG("ID_349BFE9718324E3A925638328964DF44",1)</v>
      </c>
      <c r="Y182" s="5" t="s">
        <v>304</v>
      </c>
      <c r="Z182" s="5" t="s">
        <v>305</v>
      </c>
      <c r="AA182" s="5"/>
      <c r="AB182" s="5"/>
      <c r="AC182" s="5" t="s">
        <v>355</v>
      </c>
      <c r="AD182" s="5"/>
      <c r="AE182" s="5"/>
      <c r="AF182" s="5"/>
      <c r="AG182" s="5"/>
      <c r="AH182" s="5"/>
      <c r="AI182" s="5"/>
      <c r="AJ182" s="5"/>
      <c r="AK182" s="5"/>
    </row>
    <row r="183" s="5" customFormat="1" customHeight="1" spans="1:32">
      <c r="A183" s="6" t="s">
        <v>1500</v>
      </c>
      <c r="B183" s="6" t="s">
        <v>1501</v>
      </c>
      <c r="C183" s="6" t="s">
        <v>1502</v>
      </c>
      <c r="D183" s="5" t="s">
        <v>1503</v>
      </c>
      <c r="E183" s="5">
        <v>1</v>
      </c>
      <c r="F183" s="7" t="s">
        <v>41</v>
      </c>
      <c r="G183" s="7" t="s">
        <v>42</v>
      </c>
      <c r="H183" s="5">
        <v>604.3327</v>
      </c>
      <c r="I183" s="14" t="s">
        <v>1504</v>
      </c>
      <c r="J183" s="8" t="s">
        <v>44</v>
      </c>
      <c r="K183" s="8"/>
      <c r="L183" s="8" t="s">
        <v>45</v>
      </c>
      <c r="M183" s="8"/>
      <c r="N183" s="8" t="s">
        <v>46</v>
      </c>
      <c r="O183" s="5">
        <v>801</v>
      </c>
      <c r="P183" s="14" t="s">
        <v>1505</v>
      </c>
      <c r="Q183" s="9" t="s">
        <v>1497</v>
      </c>
      <c r="R183" s="7" t="s">
        <v>1506</v>
      </c>
      <c r="S183" s="15" t="s">
        <v>1507</v>
      </c>
      <c r="T183" s="3" t="s">
        <v>50</v>
      </c>
      <c r="U183" s="3"/>
      <c r="V183" s="3">
        <v>5100707</v>
      </c>
      <c r="W183" s="3">
        <v>15.5976997438663</v>
      </c>
      <c r="X183" s="5" t="str">
        <f>_xlfn.DISPIMG("ID_0146DE5FA82C4BFD8BDE299F9C7417EF",1)</f>
        <v>=DISPIMG("ID_0146DE5FA82C4BFD8BDE299F9C7417EF",1)</v>
      </c>
      <c r="Y183" s="24" t="s">
        <v>51</v>
      </c>
      <c r="Z183" s="24" t="s">
        <v>52</v>
      </c>
      <c r="AA183" s="5">
        <v>0.6</v>
      </c>
      <c r="AB183" s="5">
        <v>0.85</v>
      </c>
      <c r="AF183" s="10"/>
    </row>
    <row r="184" s="4" customFormat="1" customHeight="1" spans="1:37">
      <c r="A184" s="6" t="s">
        <v>1508</v>
      </c>
      <c r="B184" s="6" t="s">
        <v>1509</v>
      </c>
      <c r="C184" s="6" t="s">
        <v>1510</v>
      </c>
      <c r="D184" s="5" t="s">
        <v>1511</v>
      </c>
      <c r="E184" s="5">
        <v>1</v>
      </c>
      <c r="F184" s="7" t="s">
        <v>41</v>
      </c>
      <c r="G184" s="7" t="s">
        <v>42</v>
      </c>
      <c r="H184" s="5">
        <v>672.2648</v>
      </c>
      <c r="I184" s="14" t="s">
        <v>1512</v>
      </c>
      <c r="J184" s="8" t="s">
        <v>44</v>
      </c>
      <c r="K184" s="8"/>
      <c r="L184" s="8" t="s">
        <v>45</v>
      </c>
      <c r="M184" s="8"/>
      <c r="N184" s="8" t="s">
        <v>46</v>
      </c>
      <c r="O184" s="5">
        <v>1642</v>
      </c>
      <c r="P184" s="14" t="s">
        <v>1513</v>
      </c>
      <c r="Q184" s="9" t="s">
        <v>1497</v>
      </c>
      <c r="R184" s="7" t="s">
        <v>1514</v>
      </c>
      <c r="S184" s="15" t="s">
        <v>1515</v>
      </c>
      <c r="T184" s="3" t="s">
        <v>50</v>
      </c>
      <c r="U184" s="3"/>
      <c r="V184" s="3">
        <v>5774377</v>
      </c>
      <c r="W184" s="3">
        <v>14.1056173103218</v>
      </c>
      <c r="X184" s="5" t="str">
        <f>_xlfn.DISPIMG("ID_0146DE5FA82C4BFD8BDE299F9C7417EF",1)</f>
        <v>=DISPIMG("ID_0146DE5FA82C4BFD8BDE299F9C7417EF",1)</v>
      </c>
      <c r="Y184" s="24" t="s">
        <v>51</v>
      </c>
      <c r="Z184" s="24" t="s">
        <v>52</v>
      </c>
      <c r="AA184" s="5">
        <v>0.55</v>
      </c>
      <c r="AB184" s="5">
        <v>0.885</v>
      </c>
      <c r="AC184" s="5"/>
      <c r="AD184" s="5"/>
      <c r="AE184" s="5"/>
      <c r="AF184" s="5"/>
      <c r="AG184" s="5"/>
      <c r="AH184" s="5"/>
      <c r="AI184" s="5"/>
      <c r="AJ184" s="5"/>
      <c r="AK184" s="5"/>
    </row>
    <row r="185" s="5" customFormat="1" customHeight="1" spans="1:32">
      <c r="A185" s="6" t="s">
        <v>1516</v>
      </c>
      <c r="B185" s="6" t="s">
        <v>1517</v>
      </c>
      <c r="C185" s="6" t="s">
        <v>1518</v>
      </c>
      <c r="D185" s="5" t="s">
        <v>1519</v>
      </c>
      <c r="E185" s="5">
        <v>1</v>
      </c>
      <c r="F185" s="7" t="s">
        <v>41</v>
      </c>
      <c r="G185" s="7" t="s">
        <v>211</v>
      </c>
      <c r="H185" s="5">
        <v>7477.5094</v>
      </c>
      <c r="I185" s="14" t="s">
        <v>1520</v>
      </c>
      <c r="J185" s="8" t="s">
        <v>470</v>
      </c>
      <c r="K185" s="8" t="s">
        <v>471</v>
      </c>
      <c r="L185" s="8" t="s">
        <v>472</v>
      </c>
      <c r="M185" s="8" t="s">
        <v>473</v>
      </c>
      <c r="N185" s="8" t="s">
        <v>1521</v>
      </c>
      <c r="O185" s="5">
        <v>142</v>
      </c>
      <c r="P185" s="14" t="s">
        <v>1522</v>
      </c>
      <c r="Q185" s="9" t="s">
        <v>1497</v>
      </c>
      <c r="R185" s="7" t="s">
        <v>1523</v>
      </c>
      <c r="S185" s="15" t="s">
        <v>1524</v>
      </c>
      <c r="T185" s="3" t="s">
        <v>50</v>
      </c>
      <c r="U185" s="3"/>
      <c r="V185" s="3">
        <v>67536830</v>
      </c>
      <c r="W185" s="3">
        <v>9.68004667436459</v>
      </c>
      <c r="X185" s="5" t="str">
        <f>_xlfn.DISPIMG("ID_0146DE5FA82C4BFD8BDE299F9C7417EF",1)</f>
        <v>=DISPIMG("ID_0146DE5FA82C4BFD8BDE299F9C7417EF",1)</v>
      </c>
      <c r="Y185" s="24" t="s">
        <v>218</v>
      </c>
      <c r="Z185" s="24" t="s">
        <v>52</v>
      </c>
      <c r="AA185" s="5">
        <v>0.5</v>
      </c>
      <c r="AB185" s="5">
        <v>0.915</v>
      </c>
      <c r="AF185" s="10"/>
    </row>
    <row r="186" s="5" customFormat="1" customHeight="1" spans="1:32">
      <c r="A186" s="6" t="s">
        <v>1525</v>
      </c>
      <c r="B186" s="6" t="s">
        <v>1526</v>
      </c>
      <c r="C186" s="6" t="s">
        <v>1527</v>
      </c>
      <c r="D186" s="5" t="s">
        <v>1528</v>
      </c>
      <c r="E186" s="5">
        <v>1</v>
      </c>
      <c r="F186" s="7" t="s">
        <v>41</v>
      </c>
      <c r="G186" s="7" t="s">
        <v>211</v>
      </c>
      <c r="H186" s="5">
        <v>1109.9222</v>
      </c>
      <c r="I186" s="14" t="s">
        <v>1529</v>
      </c>
      <c r="J186" s="8" t="s">
        <v>470</v>
      </c>
      <c r="K186" s="8" t="s">
        <v>471</v>
      </c>
      <c r="L186" s="8" t="s">
        <v>472</v>
      </c>
      <c r="M186" s="8" t="s">
        <v>473</v>
      </c>
      <c r="N186" s="8" t="s">
        <v>46</v>
      </c>
      <c r="O186" s="5">
        <v>212</v>
      </c>
      <c r="P186" s="14" t="s">
        <v>1530</v>
      </c>
      <c r="Q186" s="9" t="s">
        <v>1497</v>
      </c>
      <c r="R186" s="7" t="s">
        <v>1531</v>
      </c>
      <c r="S186" s="15" t="s">
        <v>1532</v>
      </c>
      <c r="T186" s="3" t="s">
        <v>50</v>
      </c>
      <c r="U186" s="3"/>
      <c r="V186" s="3">
        <v>10207638</v>
      </c>
      <c r="W186" s="3">
        <v>8.03285131156039</v>
      </c>
      <c r="X186" s="5" t="str">
        <f>_xlfn.DISPIMG("ID_0146DE5FA82C4BFD8BDE299F9C7417EF",1)</f>
        <v>=DISPIMG("ID_0146DE5FA82C4BFD8BDE299F9C7417EF",1)</v>
      </c>
      <c r="Y186" s="24" t="s">
        <v>218</v>
      </c>
      <c r="Z186" s="24" t="s">
        <v>52</v>
      </c>
      <c r="AA186" s="5">
        <v>0.45</v>
      </c>
      <c r="AB186" s="5">
        <v>0.945</v>
      </c>
      <c r="AF186" s="10"/>
    </row>
    <row r="187" s="5" customFormat="1" hidden="1" customHeight="1" spans="1:37">
      <c r="A187" s="6" t="s">
        <v>1533</v>
      </c>
      <c r="B187" s="6" t="s">
        <v>1534</v>
      </c>
      <c r="C187" s="6" t="s">
        <v>1535</v>
      </c>
      <c r="D187" s="4" t="s">
        <v>1536</v>
      </c>
      <c r="E187" s="4">
        <v>0</v>
      </c>
      <c r="F187" s="6" t="s">
        <v>193</v>
      </c>
      <c r="G187" s="6" t="s">
        <v>211</v>
      </c>
      <c r="H187" s="4">
        <v>643.4688</v>
      </c>
      <c r="I187" s="1" t="s">
        <v>1537</v>
      </c>
      <c r="J187" s="6" t="s">
        <v>1538</v>
      </c>
      <c r="K187" s="6"/>
      <c r="L187" s="6" t="s">
        <v>46</v>
      </c>
      <c r="M187" s="6"/>
      <c r="N187" s="6" t="s">
        <v>46</v>
      </c>
      <c r="O187" s="4">
        <v>8</v>
      </c>
      <c r="P187" s="1" t="s">
        <v>1539</v>
      </c>
      <c r="Q187" s="9" t="s">
        <v>1540</v>
      </c>
      <c r="R187" s="6" t="s">
        <v>46</v>
      </c>
      <c r="S187" s="1" t="s">
        <v>1541</v>
      </c>
      <c r="T187" s="20" t="s">
        <v>50</v>
      </c>
      <c r="U187" s="20"/>
      <c r="V187" s="20"/>
      <c r="W187" s="20"/>
      <c r="X187" s="4"/>
      <c r="Y187" s="4"/>
      <c r="Z187" s="4"/>
      <c r="AA187" s="4"/>
      <c r="AB187" s="4"/>
      <c r="AC187" s="4"/>
      <c r="AD187" s="4"/>
      <c r="AE187" s="4"/>
      <c r="AF187" s="27"/>
      <c r="AG187" s="4"/>
      <c r="AH187" s="4"/>
      <c r="AI187" s="4"/>
      <c r="AJ187" s="4"/>
      <c r="AK187" s="6">
        <v>1</v>
      </c>
    </row>
    <row r="188" s="4" customFormat="1" hidden="1" customHeight="1" spans="1:37">
      <c r="A188" s="6" t="s">
        <v>1542</v>
      </c>
      <c r="B188" s="6" t="s">
        <v>1543</v>
      </c>
      <c r="C188" s="6" t="s">
        <v>1544</v>
      </c>
      <c r="D188" s="5" t="s">
        <v>1545</v>
      </c>
      <c r="E188" s="5">
        <v>1</v>
      </c>
      <c r="F188" s="7" t="s">
        <v>141</v>
      </c>
      <c r="G188" s="7" t="s">
        <v>211</v>
      </c>
      <c r="H188" s="5">
        <v>77.45</v>
      </c>
      <c r="I188" s="14" t="s">
        <v>1546</v>
      </c>
      <c r="J188" s="8" t="s">
        <v>1547</v>
      </c>
      <c r="K188" s="8"/>
      <c r="L188" s="8" t="s">
        <v>46</v>
      </c>
      <c r="M188" s="8"/>
      <c r="N188" s="8" t="s">
        <v>252</v>
      </c>
      <c r="O188" s="5">
        <v>11</v>
      </c>
      <c r="P188" s="14" t="s">
        <v>1548</v>
      </c>
      <c r="Q188" s="9" t="s">
        <v>1540</v>
      </c>
      <c r="R188" s="7" t="s">
        <v>1549</v>
      </c>
      <c r="S188" s="15" t="s">
        <v>1550</v>
      </c>
      <c r="T188" s="3" t="s">
        <v>50</v>
      </c>
      <c r="U188" s="3"/>
      <c r="V188" s="3">
        <v>619600</v>
      </c>
      <c r="W188" s="3">
        <v>20</v>
      </c>
      <c r="X188" s="5" t="str">
        <f>_xlfn.DISPIMG("ID_349BFE9718324E3A925638328964DF44",1)</f>
        <v>=DISPIMG("ID_349BFE9718324E3A925638328964DF44",1)</v>
      </c>
      <c r="Y188" s="5" t="s">
        <v>304</v>
      </c>
      <c r="Z188" s="5" t="s">
        <v>305</v>
      </c>
      <c r="AA188" s="5"/>
      <c r="AB188" s="5"/>
      <c r="AC188" s="5" t="s">
        <v>736</v>
      </c>
      <c r="AD188" s="5"/>
      <c r="AE188" s="5"/>
      <c r="AF188" s="5"/>
      <c r="AG188" s="5"/>
      <c r="AH188" s="5"/>
      <c r="AI188" s="5"/>
      <c r="AJ188" s="5"/>
      <c r="AK188" s="6">
        <v>1</v>
      </c>
    </row>
    <row r="189" s="4" customFormat="1" customHeight="1" spans="1:37">
      <c r="A189" s="6" t="s">
        <v>1551</v>
      </c>
      <c r="B189" s="6" t="s">
        <v>1552</v>
      </c>
      <c r="C189" s="6" t="s">
        <v>1553</v>
      </c>
      <c r="D189" s="5" t="s">
        <v>1554</v>
      </c>
      <c r="E189" s="5">
        <v>1</v>
      </c>
      <c r="F189" s="7" t="s">
        <v>41</v>
      </c>
      <c r="G189" s="7" t="s">
        <v>42</v>
      </c>
      <c r="H189" s="5">
        <v>593.4074</v>
      </c>
      <c r="I189" s="14" t="s">
        <v>1555</v>
      </c>
      <c r="J189" s="8" t="s">
        <v>44</v>
      </c>
      <c r="K189" s="8"/>
      <c r="L189" s="8" t="s">
        <v>45</v>
      </c>
      <c r="M189" s="8"/>
      <c r="N189" s="8" t="s">
        <v>46</v>
      </c>
      <c r="O189" s="5">
        <v>1062</v>
      </c>
      <c r="P189" s="14" t="s">
        <v>1556</v>
      </c>
      <c r="Q189" s="9" t="s">
        <v>1540</v>
      </c>
      <c r="R189" s="7" t="s">
        <v>1557</v>
      </c>
      <c r="S189" s="15" t="s">
        <v>1558</v>
      </c>
      <c r="T189" s="3" t="s">
        <v>50</v>
      </c>
      <c r="U189" s="3"/>
      <c r="V189" s="3">
        <v>5020866</v>
      </c>
      <c r="W189" s="3">
        <v>15.3892250079793</v>
      </c>
      <c r="X189" s="5" t="str">
        <f>_xlfn.DISPIMG("ID_0146DE5FA82C4BFD8BDE299F9C7417EF",1)</f>
        <v>=DISPIMG("ID_0146DE5FA82C4BFD8BDE299F9C7417EF",1)</v>
      </c>
      <c r="Y189" s="24" t="s">
        <v>51</v>
      </c>
      <c r="Z189" s="24" t="s">
        <v>52</v>
      </c>
      <c r="AA189" s="5">
        <v>0.5</v>
      </c>
      <c r="AB189" s="5">
        <v>0.88</v>
      </c>
      <c r="AC189" s="5"/>
      <c r="AD189" s="5"/>
      <c r="AE189" s="5"/>
      <c r="AF189" s="5"/>
      <c r="AG189" s="5"/>
      <c r="AH189" s="5"/>
      <c r="AI189" s="5"/>
      <c r="AJ189" s="5"/>
      <c r="AK189" s="5"/>
    </row>
    <row r="190" s="5" customFormat="1" customHeight="1" spans="1:32">
      <c r="A190" s="6" t="s">
        <v>1559</v>
      </c>
      <c r="B190" s="6" t="s">
        <v>1560</v>
      </c>
      <c r="C190" s="6" t="s">
        <v>1561</v>
      </c>
      <c r="D190" s="5" t="s">
        <v>1562</v>
      </c>
      <c r="E190" s="5">
        <v>1</v>
      </c>
      <c r="F190" s="7" t="s">
        <v>41</v>
      </c>
      <c r="G190" s="7" t="s">
        <v>211</v>
      </c>
      <c r="H190" s="5">
        <v>4817.967</v>
      </c>
      <c r="I190" s="14" t="s">
        <v>1563</v>
      </c>
      <c r="J190" s="8" t="s">
        <v>470</v>
      </c>
      <c r="K190" s="8" t="s">
        <v>471</v>
      </c>
      <c r="L190" s="8" t="s">
        <v>472</v>
      </c>
      <c r="M190" s="8" t="s">
        <v>473</v>
      </c>
      <c r="N190" s="8" t="s">
        <v>46</v>
      </c>
      <c r="O190" s="5">
        <v>776</v>
      </c>
      <c r="P190" s="14" t="s">
        <v>1564</v>
      </c>
      <c r="Q190" s="9" t="s">
        <v>1540</v>
      </c>
      <c r="R190" s="7" t="s">
        <v>1565</v>
      </c>
      <c r="S190" s="15" t="s">
        <v>1566</v>
      </c>
      <c r="T190" s="3" t="s">
        <v>50</v>
      </c>
      <c r="U190" s="3"/>
      <c r="V190" s="3">
        <v>43339771</v>
      </c>
      <c r="W190" s="3">
        <v>10.0455212748448</v>
      </c>
      <c r="X190" s="5" t="str">
        <f>_xlfn.DISPIMG("ID_0146DE5FA82C4BFD8BDE299F9C7417EF",1)</f>
        <v>=DISPIMG("ID_0146DE5FA82C4BFD8BDE299F9C7417EF",1)</v>
      </c>
      <c r="Y190" s="24" t="s">
        <v>218</v>
      </c>
      <c r="Z190" s="24" t="s">
        <v>52</v>
      </c>
      <c r="AA190" s="5">
        <v>0.55</v>
      </c>
      <c r="AB190" s="5">
        <v>0.91</v>
      </c>
      <c r="AF190" s="10"/>
    </row>
    <row r="191" s="5" customFormat="1" customHeight="1" spans="1:32">
      <c r="A191" s="6" t="s">
        <v>1567</v>
      </c>
      <c r="B191" s="6" t="s">
        <v>1568</v>
      </c>
      <c r="C191" s="6" t="s">
        <v>1569</v>
      </c>
      <c r="D191" s="5" t="s">
        <v>1570</v>
      </c>
      <c r="E191" s="5">
        <v>1</v>
      </c>
      <c r="F191" s="7" t="s">
        <v>41</v>
      </c>
      <c r="G191" s="7" t="s">
        <v>211</v>
      </c>
      <c r="H191" s="5">
        <v>5349.8377</v>
      </c>
      <c r="I191" s="14" t="s">
        <v>1571</v>
      </c>
      <c r="J191" s="8" t="s">
        <v>470</v>
      </c>
      <c r="K191" s="8" t="s">
        <v>471</v>
      </c>
      <c r="L191" s="8" t="s">
        <v>472</v>
      </c>
      <c r="M191" s="8" t="s">
        <v>482</v>
      </c>
      <c r="N191" s="8" t="s">
        <v>46</v>
      </c>
      <c r="O191" s="5">
        <v>42</v>
      </c>
      <c r="P191" s="14" t="s">
        <v>1572</v>
      </c>
      <c r="Q191" s="9" t="s">
        <v>1540</v>
      </c>
      <c r="R191" s="7" t="s">
        <v>1573</v>
      </c>
      <c r="S191" s="15" t="s">
        <v>1574</v>
      </c>
      <c r="T191" s="3" t="s">
        <v>50</v>
      </c>
      <c r="U191" s="3"/>
      <c r="V191" s="3">
        <v>48591715</v>
      </c>
      <c r="W191" s="3">
        <v>9.17160907516876</v>
      </c>
      <c r="X191" s="5" t="str">
        <f>_xlfn.DISPIMG("ID_0146DE5FA82C4BFD8BDE299F9C7417EF",1)</f>
        <v>=DISPIMG("ID_0146DE5FA82C4BFD8BDE299F9C7417EF",1)</v>
      </c>
      <c r="Y191" s="24" t="s">
        <v>218</v>
      </c>
      <c r="Z191" s="24" t="s">
        <v>52</v>
      </c>
      <c r="AA191" s="5">
        <v>0.6</v>
      </c>
      <c r="AB191" s="5">
        <v>0.94</v>
      </c>
      <c r="AF191" s="10"/>
    </row>
    <row r="192" s="5" customFormat="1" customHeight="1" spans="1:32">
      <c r="A192" s="6" t="s">
        <v>1575</v>
      </c>
      <c r="B192" s="6" t="s">
        <v>1576</v>
      </c>
      <c r="C192" s="6" t="s">
        <v>1577</v>
      </c>
      <c r="D192" s="5" t="s">
        <v>1578</v>
      </c>
      <c r="E192" s="5">
        <v>1</v>
      </c>
      <c r="F192" s="7" t="s">
        <v>41</v>
      </c>
      <c r="G192" s="7" t="s">
        <v>42</v>
      </c>
      <c r="H192" s="5">
        <v>456.0345</v>
      </c>
      <c r="I192" s="15" t="s">
        <v>1579</v>
      </c>
      <c r="J192" s="8" t="s">
        <v>44</v>
      </c>
      <c r="K192" s="8"/>
      <c r="L192" s="8" t="s">
        <v>45</v>
      </c>
      <c r="M192" s="8"/>
      <c r="N192" s="8" t="s">
        <v>46</v>
      </c>
      <c r="O192" s="5">
        <v>528</v>
      </c>
      <c r="P192" s="14" t="s">
        <v>1580</v>
      </c>
      <c r="Q192" s="9" t="s">
        <v>1581</v>
      </c>
      <c r="R192" s="7" t="s">
        <v>1582</v>
      </c>
      <c r="S192" s="15" t="s">
        <v>1583</v>
      </c>
      <c r="T192" s="3" t="s">
        <v>50</v>
      </c>
      <c r="U192" s="3"/>
      <c r="V192" s="3">
        <v>3131970</v>
      </c>
      <c r="W192" s="3">
        <v>31.3216434282933</v>
      </c>
      <c r="X192" s="5" t="str">
        <f>_xlfn.DISPIMG("ID_0146DE5FA82C4BFD8BDE299F9C7417EF",1)</f>
        <v>=DISPIMG("ID_0146DE5FA82C4BFD8BDE299F9C7417EF",1)</v>
      </c>
      <c r="Y192" s="24" t="s">
        <v>51</v>
      </c>
      <c r="Z192" s="24" t="s">
        <v>52</v>
      </c>
      <c r="AA192" s="5">
        <v>0.5</v>
      </c>
      <c r="AB192" s="5">
        <v>0.8</v>
      </c>
      <c r="AF192" s="10"/>
    </row>
    <row r="193" s="5" customFormat="1" hidden="1" customHeight="1" spans="1:37">
      <c r="A193" s="6" t="s">
        <v>1584</v>
      </c>
      <c r="B193" s="6" t="s">
        <v>1585</v>
      </c>
      <c r="C193" s="6" t="s">
        <v>1586</v>
      </c>
      <c r="D193" s="4" t="s">
        <v>1587</v>
      </c>
      <c r="E193" s="4">
        <v>0</v>
      </c>
      <c r="F193" s="6" t="s">
        <v>193</v>
      </c>
      <c r="G193" s="6" t="s">
        <v>42</v>
      </c>
      <c r="H193" s="4">
        <v>262.152</v>
      </c>
      <c r="I193" s="1" t="s">
        <v>1588</v>
      </c>
      <c r="J193" s="6" t="s">
        <v>1589</v>
      </c>
      <c r="K193" s="6"/>
      <c r="L193" s="6" t="s">
        <v>46</v>
      </c>
      <c r="M193" s="6"/>
      <c r="N193" s="6" t="s">
        <v>46</v>
      </c>
      <c r="O193" s="4">
        <v>11</v>
      </c>
      <c r="P193" s="1" t="s">
        <v>1590</v>
      </c>
      <c r="Q193" s="9" t="s">
        <v>1591</v>
      </c>
      <c r="R193" s="6" t="s">
        <v>46</v>
      </c>
      <c r="S193" s="1" t="s">
        <v>1592</v>
      </c>
      <c r="T193" s="20" t="s">
        <v>50</v>
      </c>
      <c r="U193" s="20"/>
      <c r="V193" s="20"/>
      <c r="W193" s="20"/>
      <c r="X193" s="4"/>
      <c r="Y193" s="4"/>
      <c r="Z193" s="4"/>
      <c r="AA193" s="4"/>
      <c r="AB193" s="4"/>
      <c r="AC193" s="4"/>
      <c r="AD193" s="4"/>
      <c r="AE193" s="4"/>
      <c r="AF193" s="27"/>
      <c r="AG193" s="4"/>
      <c r="AH193" s="4"/>
      <c r="AI193" s="4"/>
      <c r="AJ193" s="4"/>
      <c r="AK193" s="6">
        <v>1</v>
      </c>
    </row>
    <row r="194" s="4" customFormat="1" customHeight="1" spans="1:37">
      <c r="A194" s="6" t="s">
        <v>1593</v>
      </c>
      <c r="B194" s="6" t="s">
        <v>1594</v>
      </c>
      <c r="C194" s="6" t="s">
        <v>1595</v>
      </c>
      <c r="D194" s="5" t="s">
        <v>1596</v>
      </c>
      <c r="E194" s="5">
        <v>2</v>
      </c>
      <c r="F194" s="7" t="s">
        <v>65</v>
      </c>
      <c r="G194" s="7" t="s">
        <v>66</v>
      </c>
      <c r="H194" s="5">
        <v>1968.3573</v>
      </c>
      <c r="I194" s="15" t="s">
        <v>1597</v>
      </c>
      <c r="J194" s="8" t="s">
        <v>1176</v>
      </c>
      <c r="K194" s="8"/>
      <c r="L194" s="8" t="s">
        <v>1177</v>
      </c>
      <c r="M194" s="8"/>
      <c r="N194" s="8" t="s">
        <v>46</v>
      </c>
      <c r="O194" s="5">
        <v>229</v>
      </c>
      <c r="P194" s="14" t="s">
        <v>1598</v>
      </c>
      <c r="Q194" s="9" t="s">
        <v>1591</v>
      </c>
      <c r="R194" s="8" t="s">
        <v>46</v>
      </c>
      <c r="S194" s="15" t="s">
        <v>1599</v>
      </c>
      <c r="T194" s="3" t="s">
        <v>50</v>
      </c>
      <c r="U194" s="3">
        <f>100-100*(V194/(H194*10000*AH194*(1-0.01*AG194))-AF194)/(1-AF194)</f>
        <v>9.36336710945766</v>
      </c>
      <c r="V194" s="3">
        <v>17472370</v>
      </c>
      <c r="W194" s="3">
        <f>100-100*V194/H194/10000</f>
        <v>11.233748059867</v>
      </c>
      <c r="X194" s="5" t="str">
        <f>_xlfn.DISPIMG("ID_9E52E2ED2AF149B1BFEC95F8F792BC00",1)</f>
        <v>=DISPIMG("ID_9E52E2ED2AF149B1BFEC95F8F792BC00",1)</v>
      </c>
      <c r="Y194" s="24" t="s">
        <v>1181</v>
      </c>
      <c r="Z194" s="24" t="s">
        <v>834</v>
      </c>
      <c r="AA194" s="5"/>
      <c r="AB194" s="5"/>
      <c r="AC194" s="5"/>
      <c r="AD194" s="5"/>
      <c r="AE194" s="5"/>
      <c r="AF194" s="5">
        <v>0.4</v>
      </c>
      <c r="AG194" s="5">
        <v>1</v>
      </c>
      <c r="AH194" s="5">
        <v>0.95</v>
      </c>
      <c r="AI194" s="5" t="s">
        <v>835</v>
      </c>
      <c r="AJ194" s="5"/>
      <c r="AK194" s="5"/>
    </row>
    <row r="195" s="4" customFormat="1" customHeight="1" spans="1:23">
      <c r="A195" s="6" t="s">
        <v>1600</v>
      </c>
      <c r="B195" s="6" t="s">
        <v>1601</v>
      </c>
      <c r="C195" s="6" t="s">
        <v>1602</v>
      </c>
      <c r="D195" s="4" t="s">
        <v>1603</v>
      </c>
      <c r="E195" s="4">
        <v>0</v>
      </c>
      <c r="F195" s="6" t="s">
        <v>155</v>
      </c>
      <c r="G195" s="6" t="s">
        <v>768</v>
      </c>
      <c r="H195" s="4">
        <v>2060.0934</v>
      </c>
      <c r="I195" s="1" t="s">
        <v>1604</v>
      </c>
      <c r="J195" s="6" t="s">
        <v>1221</v>
      </c>
      <c r="K195" s="6"/>
      <c r="L195" s="6" t="s">
        <v>1605</v>
      </c>
      <c r="M195" s="6"/>
      <c r="N195" s="6" t="s">
        <v>46</v>
      </c>
      <c r="O195" s="4">
        <v>133</v>
      </c>
      <c r="P195" s="1" t="s">
        <v>1606</v>
      </c>
      <c r="Q195" s="9" t="s">
        <v>1607</v>
      </c>
      <c r="R195" s="6" t="s">
        <v>46</v>
      </c>
      <c r="S195" s="1" t="s">
        <v>1608</v>
      </c>
      <c r="T195" s="20" t="s">
        <v>50</v>
      </c>
      <c r="U195" s="20"/>
      <c r="V195" s="20"/>
      <c r="W195" s="20"/>
    </row>
    <row r="196" s="5" customFormat="1" customHeight="1" spans="1:37">
      <c r="A196" s="6" t="s">
        <v>1609</v>
      </c>
      <c r="B196" s="6" t="s">
        <v>1610</v>
      </c>
      <c r="C196" s="6" t="s">
        <v>1611</v>
      </c>
      <c r="D196" s="4" t="s">
        <v>1612</v>
      </c>
      <c r="E196" s="4">
        <v>0</v>
      </c>
      <c r="F196" s="6" t="s">
        <v>155</v>
      </c>
      <c r="G196" s="6" t="s">
        <v>768</v>
      </c>
      <c r="H196" s="4">
        <v>930.6439</v>
      </c>
      <c r="I196" s="1" t="s">
        <v>1613</v>
      </c>
      <c r="J196" s="6" t="s">
        <v>1241</v>
      </c>
      <c r="K196" s="6"/>
      <c r="L196" s="6" t="s">
        <v>1242</v>
      </c>
      <c r="M196" s="6"/>
      <c r="N196" s="6" t="s">
        <v>46</v>
      </c>
      <c r="O196" s="4">
        <v>112</v>
      </c>
      <c r="P196" s="1" t="s">
        <v>1614</v>
      </c>
      <c r="Q196" s="9" t="s">
        <v>1607</v>
      </c>
      <c r="R196" s="6" t="s">
        <v>46</v>
      </c>
      <c r="S196" s="1" t="s">
        <v>1615</v>
      </c>
      <c r="T196" s="20" t="s">
        <v>50</v>
      </c>
      <c r="U196" s="20"/>
      <c r="V196" s="20"/>
      <c r="W196" s="20"/>
      <c r="X196" s="4"/>
      <c r="Y196" s="4"/>
      <c r="Z196" s="4"/>
      <c r="AA196" s="4"/>
      <c r="AB196" s="4"/>
      <c r="AC196" s="4"/>
      <c r="AD196" s="4"/>
      <c r="AE196" s="4"/>
      <c r="AF196" s="27"/>
      <c r="AG196" s="4"/>
      <c r="AH196" s="4"/>
      <c r="AI196" s="4"/>
      <c r="AJ196" s="4"/>
      <c r="AK196" s="4"/>
    </row>
    <row r="197" s="5" customFormat="1" customHeight="1" spans="1:32">
      <c r="A197" s="6" t="s">
        <v>1616</v>
      </c>
      <c r="B197" s="6" t="s">
        <v>1617</v>
      </c>
      <c r="C197" s="6" t="s">
        <v>1618</v>
      </c>
      <c r="D197" s="5" t="s">
        <v>1619</v>
      </c>
      <c r="E197" s="5">
        <v>1</v>
      </c>
      <c r="F197" s="7" t="s">
        <v>41</v>
      </c>
      <c r="G197" s="7" t="s">
        <v>1366</v>
      </c>
      <c r="H197" s="5">
        <v>434.4704</v>
      </c>
      <c r="I197" s="15" t="s">
        <v>1620</v>
      </c>
      <c r="J197" s="8" t="s">
        <v>1621</v>
      </c>
      <c r="K197" s="8"/>
      <c r="L197" s="8" t="s">
        <v>1369</v>
      </c>
      <c r="M197" s="8"/>
      <c r="N197" s="8" t="s">
        <v>46</v>
      </c>
      <c r="O197" s="5">
        <v>31</v>
      </c>
      <c r="P197" s="14" t="s">
        <v>1622</v>
      </c>
      <c r="Q197" s="9" t="s">
        <v>1623</v>
      </c>
      <c r="R197" s="7" t="s">
        <v>1624</v>
      </c>
      <c r="S197" s="15" t="s">
        <v>1625</v>
      </c>
      <c r="T197" s="3" t="s">
        <v>89</v>
      </c>
      <c r="U197" s="3"/>
      <c r="V197" s="3">
        <v>3606646</v>
      </c>
      <c r="W197" s="3">
        <v>16.987532407271</v>
      </c>
      <c r="X197" s="5" t="str">
        <f>_xlfn.DISPIMG("ID_FA91BF84958B4F26B9426F2CC66A6D9A",1)</f>
        <v>=DISPIMG("ID_FA91BF84958B4F26B9426F2CC66A6D9A",1)</v>
      </c>
      <c r="Y197" s="24" t="s">
        <v>51</v>
      </c>
      <c r="Z197" s="24" t="s">
        <v>52</v>
      </c>
      <c r="AA197" s="5">
        <v>0.5</v>
      </c>
      <c r="AB197" s="5">
        <v>0.82</v>
      </c>
      <c r="AF197" s="10"/>
    </row>
    <row r="198" s="4" customFormat="1" customHeight="1" spans="1:37">
      <c r="A198" s="6" t="s">
        <v>1626</v>
      </c>
      <c r="B198" s="6" t="s">
        <v>1627</v>
      </c>
      <c r="C198" s="6" t="s">
        <v>1628</v>
      </c>
      <c r="D198" s="5" t="s">
        <v>1629</v>
      </c>
      <c r="E198" s="5">
        <v>1</v>
      </c>
      <c r="F198" s="7" t="s">
        <v>41</v>
      </c>
      <c r="G198" s="7" t="s">
        <v>1366</v>
      </c>
      <c r="H198" s="5">
        <v>953.2142</v>
      </c>
      <c r="I198" s="15" t="s">
        <v>1630</v>
      </c>
      <c r="J198" s="8" t="s">
        <v>1621</v>
      </c>
      <c r="K198" s="8"/>
      <c r="L198" s="8" t="s">
        <v>1369</v>
      </c>
      <c r="M198" s="8"/>
      <c r="N198" s="8" t="s">
        <v>46</v>
      </c>
      <c r="O198" s="5">
        <v>29</v>
      </c>
      <c r="P198" s="14" t="s">
        <v>1631</v>
      </c>
      <c r="Q198" s="9" t="s">
        <v>1623</v>
      </c>
      <c r="R198" s="7" t="s">
        <v>1632</v>
      </c>
      <c r="S198" s="15" t="s">
        <v>1633</v>
      </c>
      <c r="T198" s="3" t="s">
        <v>89</v>
      </c>
      <c r="U198" s="3"/>
      <c r="V198" s="3">
        <v>8024531</v>
      </c>
      <c r="W198" s="3">
        <v>15.8160778553236</v>
      </c>
      <c r="X198" s="5" t="str">
        <f>_xlfn.DISPIMG("ID_FA91BF84958B4F26B9426F2CC66A6D9A",1)</f>
        <v>=DISPIMG("ID_FA91BF84958B4F26B9426F2CC66A6D9A",1)</v>
      </c>
      <c r="Y198" s="24" t="s">
        <v>51</v>
      </c>
      <c r="Z198" s="24" t="s">
        <v>52</v>
      </c>
      <c r="AA198" s="5">
        <v>0.5</v>
      </c>
      <c r="AB198" s="5">
        <v>0.875</v>
      </c>
      <c r="AC198" s="5"/>
      <c r="AD198" s="5"/>
      <c r="AE198" s="5"/>
      <c r="AF198" s="5"/>
      <c r="AG198" s="5"/>
      <c r="AH198" s="5"/>
      <c r="AI198" s="5"/>
      <c r="AJ198" s="5"/>
      <c r="AK198" s="5"/>
    </row>
    <row r="199" s="4" customFormat="1" customHeight="1" spans="1:37">
      <c r="A199" s="6" t="s">
        <v>1634</v>
      </c>
      <c r="B199" s="6" t="s">
        <v>1635</v>
      </c>
      <c r="C199" s="6" t="s">
        <v>1636</v>
      </c>
      <c r="D199" s="5" t="s">
        <v>1637</v>
      </c>
      <c r="E199" s="5">
        <v>1</v>
      </c>
      <c r="F199" s="7" t="s">
        <v>41</v>
      </c>
      <c r="G199" s="7" t="s">
        <v>42</v>
      </c>
      <c r="H199" s="5">
        <v>1102.9975</v>
      </c>
      <c r="I199" s="14" t="s">
        <v>1638</v>
      </c>
      <c r="J199" s="8" t="s">
        <v>44</v>
      </c>
      <c r="K199" s="8"/>
      <c r="L199" s="8" t="s">
        <v>45</v>
      </c>
      <c r="M199" s="8"/>
      <c r="N199" s="8" t="s">
        <v>46</v>
      </c>
      <c r="O199" s="5">
        <v>541</v>
      </c>
      <c r="P199" s="14" t="s">
        <v>1639</v>
      </c>
      <c r="Q199" s="9" t="s">
        <v>1623</v>
      </c>
      <c r="R199" s="7" t="s">
        <v>1640</v>
      </c>
      <c r="S199" s="15" t="s">
        <v>1641</v>
      </c>
      <c r="T199" s="3" t="s">
        <v>50</v>
      </c>
      <c r="U199" s="3"/>
      <c r="V199" s="3">
        <v>9429525</v>
      </c>
      <c r="W199" s="3">
        <v>14.5100056890428</v>
      </c>
      <c r="X199" s="5" t="str">
        <f>_xlfn.DISPIMG("ID_0146DE5FA82C4BFD8BDE299F9C7417EF",1)</f>
        <v>=DISPIMG("ID_0146DE5FA82C4BFD8BDE299F9C7417EF",1)</v>
      </c>
      <c r="Y199" s="24" t="s">
        <v>51</v>
      </c>
      <c r="Z199" s="24" t="s">
        <v>52</v>
      </c>
      <c r="AA199" s="5">
        <v>0.5</v>
      </c>
      <c r="AB199" s="5">
        <v>0.875</v>
      </c>
      <c r="AC199" s="5"/>
      <c r="AD199" s="5"/>
      <c r="AE199" s="5"/>
      <c r="AF199" s="5"/>
      <c r="AG199" s="5"/>
      <c r="AH199" s="5"/>
      <c r="AI199" s="5"/>
      <c r="AJ199" s="5"/>
      <c r="AK199" s="5"/>
    </row>
    <row r="200" s="4" customFormat="1" customHeight="1" spans="1:37">
      <c r="A200" s="6" t="s">
        <v>1642</v>
      </c>
      <c r="B200" s="6" t="s">
        <v>1643</v>
      </c>
      <c r="C200" s="6" t="s">
        <v>1644</v>
      </c>
      <c r="D200" s="5" t="s">
        <v>1645</v>
      </c>
      <c r="E200" s="5">
        <v>1</v>
      </c>
      <c r="F200" s="7" t="s">
        <v>41</v>
      </c>
      <c r="G200" s="7" t="s">
        <v>211</v>
      </c>
      <c r="H200" s="5">
        <v>5903.6291</v>
      </c>
      <c r="I200" s="14" t="s">
        <v>1646</v>
      </c>
      <c r="J200" s="8" t="s">
        <v>470</v>
      </c>
      <c r="K200" s="8" t="s">
        <v>473</v>
      </c>
      <c r="L200" s="8" t="s">
        <v>472</v>
      </c>
      <c r="M200" s="8" t="s">
        <v>482</v>
      </c>
      <c r="N200" s="8" t="s">
        <v>429</v>
      </c>
      <c r="O200" s="5">
        <v>470</v>
      </c>
      <c r="P200" s="14" t="s">
        <v>1647</v>
      </c>
      <c r="Q200" s="9" t="s">
        <v>1623</v>
      </c>
      <c r="R200" s="7" t="s">
        <v>1648</v>
      </c>
      <c r="S200" s="15" t="s">
        <v>1649</v>
      </c>
      <c r="T200" s="3" t="s">
        <v>50</v>
      </c>
      <c r="U200" s="3"/>
      <c r="V200" s="3">
        <v>51619650</v>
      </c>
      <c r="W200" s="3">
        <v>12.5628505354444</v>
      </c>
      <c r="X200" s="5" t="str">
        <f>_xlfn.DISPIMG("ID_0146DE5FA82C4BFD8BDE299F9C7417EF",1)</f>
        <v>=DISPIMG("ID_0146DE5FA82C4BFD8BDE299F9C7417EF",1)</v>
      </c>
      <c r="Y200" s="24" t="s">
        <v>218</v>
      </c>
      <c r="Z200" s="24" t="s">
        <v>52</v>
      </c>
      <c r="AA200" s="5">
        <v>0.55</v>
      </c>
      <c r="AB200" s="5">
        <v>0.86</v>
      </c>
      <c r="AC200" s="5"/>
      <c r="AD200" s="5"/>
      <c r="AE200" s="5"/>
      <c r="AF200" s="5"/>
      <c r="AG200" s="5"/>
      <c r="AH200" s="5"/>
      <c r="AI200" s="5"/>
      <c r="AJ200" s="5"/>
      <c r="AK200" s="5"/>
    </row>
    <row r="201" s="4" customFormat="1" customHeight="1" spans="1:37">
      <c r="A201" s="6" t="s">
        <v>1650</v>
      </c>
      <c r="B201" s="6" t="s">
        <v>1651</v>
      </c>
      <c r="C201" s="6" t="s">
        <v>1652</v>
      </c>
      <c r="D201" s="5" t="s">
        <v>1653</v>
      </c>
      <c r="E201" s="5">
        <v>1</v>
      </c>
      <c r="F201" s="7" t="s">
        <v>41</v>
      </c>
      <c r="G201" s="7" t="s">
        <v>211</v>
      </c>
      <c r="H201" s="5">
        <v>4733.5297</v>
      </c>
      <c r="I201" s="14" t="s">
        <v>1654</v>
      </c>
      <c r="J201" s="8" t="s">
        <v>470</v>
      </c>
      <c r="K201" s="8" t="s">
        <v>471</v>
      </c>
      <c r="L201" s="8" t="s">
        <v>472</v>
      </c>
      <c r="M201" s="8" t="s">
        <v>473</v>
      </c>
      <c r="N201" s="8" t="s">
        <v>1655</v>
      </c>
      <c r="O201" s="5">
        <v>224</v>
      </c>
      <c r="P201" s="14" t="s">
        <v>1656</v>
      </c>
      <c r="Q201" s="9" t="s">
        <v>1623</v>
      </c>
      <c r="R201" s="7" t="s">
        <v>1657</v>
      </c>
      <c r="S201" s="15" t="s">
        <v>1658</v>
      </c>
      <c r="T201" s="3" t="s">
        <v>50</v>
      </c>
      <c r="U201" s="3"/>
      <c r="V201" s="3">
        <v>42624600</v>
      </c>
      <c r="W201" s="3">
        <v>9.95176390252712</v>
      </c>
      <c r="X201" s="5" t="str">
        <f>_xlfn.DISPIMG("ID_0146DE5FA82C4BFD8BDE299F9C7417EF",1)</f>
        <v>=DISPIMG("ID_0146DE5FA82C4BFD8BDE299F9C7417EF",1)</v>
      </c>
      <c r="Y201" s="24" t="s">
        <v>218</v>
      </c>
      <c r="Z201" s="24" t="s">
        <v>52</v>
      </c>
      <c r="AA201" s="5">
        <v>0.4</v>
      </c>
      <c r="AB201" s="5">
        <v>0.88</v>
      </c>
      <c r="AC201" s="5"/>
      <c r="AD201" s="5"/>
      <c r="AE201" s="5"/>
      <c r="AF201" s="5"/>
      <c r="AG201" s="5"/>
      <c r="AH201" s="5"/>
      <c r="AI201" s="5"/>
      <c r="AJ201" s="5"/>
      <c r="AK201" s="5"/>
    </row>
    <row r="202" s="4" customFormat="1" customHeight="1" spans="1:37">
      <c r="A202" s="6" t="s">
        <v>1659</v>
      </c>
      <c r="B202" s="6" t="s">
        <v>1660</v>
      </c>
      <c r="C202" s="6" t="s">
        <v>1661</v>
      </c>
      <c r="D202" s="5" t="s">
        <v>1662</v>
      </c>
      <c r="E202" s="5">
        <v>1</v>
      </c>
      <c r="F202" s="7" t="s">
        <v>41</v>
      </c>
      <c r="G202" s="7" t="s">
        <v>211</v>
      </c>
      <c r="H202" s="5">
        <v>571.6158</v>
      </c>
      <c r="I202" s="14" t="s">
        <v>1663</v>
      </c>
      <c r="J202" s="8" t="s">
        <v>470</v>
      </c>
      <c r="K202" s="8" t="s">
        <v>471</v>
      </c>
      <c r="L202" s="8" t="s">
        <v>472</v>
      </c>
      <c r="M202" s="8" t="s">
        <v>473</v>
      </c>
      <c r="N202" s="8" t="s">
        <v>46</v>
      </c>
      <c r="O202" s="5">
        <v>720</v>
      </c>
      <c r="P202" s="14" t="s">
        <v>1664</v>
      </c>
      <c r="Q202" s="9" t="s">
        <v>1623</v>
      </c>
      <c r="R202" s="7" t="s">
        <v>1665</v>
      </c>
      <c r="S202" s="15" t="s">
        <v>1666</v>
      </c>
      <c r="T202" s="3" t="s">
        <v>50</v>
      </c>
      <c r="U202" s="3"/>
      <c r="V202" s="3">
        <v>5205804</v>
      </c>
      <c r="W202" s="3">
        <v>8.92826965244838</v>
      </c>
      <c r="X202" s="5" t="str">
        <f>_xlfn.DISPIMG("ID_0146DE5FA82C4BFD8BDE299F9C7417EF",1)</f>
        <v>=DISPIMG("ID_0146DE5FA82C4BFD8BDE299F9C7417EF",1)</v>
      </c>
      <c r="Y202" s="24" t="s">
        <v>218</v>
      </c>
      <c r="Z202" s="24" t="s">
        <v>52</v>
      </c>
      <c r="AA202" s="5">
        <v>0.5</v>
      </c>
      <c r="AB202" s="5">
        <v>0.925</v>
      </c>
      <c r="AC202" s="5"/>
      <c r="AD202" s="5"/>
      <c r="AE202" s="5"/>
      <c r="AF202" s="5"/>
      <c r="AG202" s="5"/>
      <c r="AH202" s="5"/>
      <c r="AI202" s="5"/>
      <c r="AJ202" s="5"/>
      <c r="AK202" s="5"/>
    </row>
    <row r="203" s="6" customFormat="1" hidden="1" customHeight="1" spans="1:37">
      <c r="A203" s="6" t="s">
        <v>1667</v>
      </c>
      <c r="B203" s="6" t="s">
        <v>1668</v>
      </c>
      <c r="C203" s="6" t="s">
        <v>1669</v>
      </c>
      <c r="D203" s="4" t="s">
        <v>1670</v>
      </c>
      <c r="E203" s="4">
        <v>0</v>
      </c>
      <c r="F203" s="6" t="s">
        <v>193</v>
      </c>
      <c r="G203" s="6" t="s">
        <v>211</v>
      </c>
      <c r="H203" s="4">
        <v>3029.49</v>
      </c>
      <c r="I203" s="1" t="s">
        <v>1671</v>
      </c>
      <c r="J203" s="6" t="s">
        <v>909</v>
      </c>
      <c r="L203" s="6" t="s">
        <v>46</v>
      </c>
      <c r="N203" s="6" t="s">
        <v>46</v>
      </c>
      <c r="O203" s="4">
        <v>4</v>
      </c>
      <c r="P203" s="1" t="s">
        <v>1672</v>
      </c>
      <c r="Q203" s="9" t="s">
        <v>1673</v>
      </c>
      <c r="R203" s="6" t="s">
        <v>46</v>
      </c>
      <c r="S203" s="1" t="s">
        <v>1674</v>
      </c>
      <c r="T203" s="20" t="s">
        <v>50</v>
      </c>
      <c r="U203" s="20"/>
      <c r="V203" s="20"/>
      <c r="W203" s="20"/>
      <c r="X203" s="4"/>
      <c r="Y203" s="4"/>
      <c r="Z203" s="4"/>
      <c r="AA203" s="4"/>
      <c r="AB203" s="4"/>
      <c r="AC203" s="4"/>
      <c r="AD203" s="4"/>
      <c r="AE203" s="4"/>
      <c r="AF203" s="4"/>
      <c r="AG203" s="4"/>
      <c r="AH203" s="4"/>
      <c r="AI203" s="4"/>
      <c r="AJ203" s="4"/>
      <c r="AK203" s="6">
        <v>1</v>
      </c>
    </row>
    <row r="204" s="5" customFormat="1" hidden="1" customHeight="1" spans="1:37">
      <c r="A204" s="6" t="s">
        <v>1675</v>
      </c>
      <c r="B204" s="6" t="s">
        <v>1676</v>
      </c>
      <c r="C204" s="6" t="s">
        <v>1677</v>
      </c>
      <c r="D204" s="4" t="s">
        <v>1678</v>
      </c>
      <c r="E204" s="4">
        <v>0</v>
      </c>
      <c r="F204" s="6" t="s">
        <v>193</v>
      </c>
      <c r="G204" s="6" t="s">
        <v>268</v>
      </c>
      <c r="H204" s="4">
        <v>180.0475</v>
      </c>
      <c r="I204" s="1" t="s">
        <v>1679</v>
      </c>
      <c r="J204" s="6" t="s">
        <v>1680</v>
      </c>
      <c r="K204" s="6"/>
      <c r="L204" s="6" t="s">
        <v>46</v>
      </c>
      <c r="M204" s="6"/>
      <c r="N204" s="6" t="s">
        <v>1681</v>
      </c>
      <c r="O204" s="4">
        <v>3</v>
      </c>
      <c r="P204" s="1" t="s">
        <v>1682</v>
      </c>
      <c r="Q204" s="9" t="s">
        <v>1673</v>
      </c>
      <c r="R204" s="6" t="s">
        <v>46</v>
      </c>
      <c r="S204" s="1" t="s">
        <v>1683</v>
      </c>
      <c r="T204" s="20" t="s">
        <v>50</v>
      </c>
      <c r="U204" s="20"/>
      <c r="V204" s="20"/>
      <c r="W204" s="20"/>
      <c r="X204" s="4"/>
      <c r="Y204" s="4"/>
      <c r="Z204" s="4"/>
      <c r="AA204" s="4"/>
      <c r="AB204" s="4"/>
      <c r="AC204" s="4"/>
      <c r="AD204" s="4"/>
      <c r="AE204" s="4"/>
      <c r="AF204" s="27"/>
      <c r="AG204" s="4"/>
      <c r="AH204" s="4"/>
      <c r="AI204" s="4"/>
      <c r="AJ204" s="4"/>
      <c r="AK204" s="6">
        <v>1</v>
      </c>
    </row>
    <row r="205" s="5" customFormat="1" customHeight="1" spans="1:37">
      <c r="A205" s="6" t="s">
        <v>1684</v>
      </c>
      <c r="B205" s="6" t="s">
        <v>1685</v>
      </c>
      <c r="C205" s="6" t="s">
        <v>1686</v>
      </c>
      <c r="D205" s="4" t="s">
        <v>1687</v>
      </c>
      <c r="E205" s="4">
        <v>0</v>
      </c>
      <c r="F205" s="6" t="s">
        <v>148</v>
      </c>
      <c r="G205" s="6" t="s">
        <v>570</v>
      </c>
      <c r="H205" s="4">
        <v>503.6989</v>
      </c>
      <c r="I205" s="1" t="s">
        <v>1688</v>
      </c>
      <c r="J205" s="6" t="s">
        <v>46</v>
      </c>
      <c r="K205" s="6"/>
      <c r="L205" s="6" t="s">
        <v>46</v>
      </c>
      <c r="M205" s="6"/>
      <c r="N205" s="6" t="s">
        <v>252</v>
      </c>
      <c r="O205" s="4">
        <v>240</v>
      </c>
      <c r="P205" s="1" t="s">
        <v>1689</v>
      </c>
      <c r="Q205" s="9" t="s">
        <v>1673</v>
      </c>
      <c r="R205" s="6" t="s">
        <v>46</v>
      </c>
      <c r="S205" s="1" t="s">
        <v>1690</v>
      </c>
      <c r="T205" s="20" t="s">
        <v>50</v>
      </c>
      <c r="U205" s="20"/>
      <c r="V205" s="20"/>
      <c r="W205" s="20"/>
      <c r="X205" s="4"/>
      <c r="Y205" s="4"/>
      <c r="Z205" s="4"/>
      <c r="AA205" s="4"/>
      <c r="AB205" s="4"/>
      <c r="AC205" s="4"/>
      <c r="AD205" s="4"/>
      <c r="AE205" s="4"/>
      <c r="AF205" s="27"/>
      <c r="AG205" s="4"/>
      <c r="AH205" s="4"/>
      <c r="AI205" s="4"/>
      <c r="AJ205" s="4"/>
      <c r="AK205" s="4"/>
    </row>
    <row r="206" s="5" customFormat="1" customHeight="1" spans="1:37">
      <c r="A206" s="6" t="s">
        <v>1691</v>
      </c>
      <c r="B206" s="6" t="s">
        <v>1692</v>
      </c>
      <c r="C206" s="6" t="s">
        <v>1693</v>
      </c>
      <c r="D206" s="4" t="s">
        <v>1694</v>
      </c>
      <c r="E206" s="4">
        <v>0</v>
      </c>
      <c r="F206" s="6" t="s">
        <v>148</v>
      </c>
      <c r="G206" s="6" t="s">
        <v>570</v>
      </c>
      <c r="H206" s="4">
        <v>534.456</v>
      </c>
      <c r="I206" s="1" t="s">
        <v>1695</v>
      </c>
      <c r="J206" s="6" t="s">
        <v>46</v>
      </c>
      <c r="K206" s="6"/>
      <c r="L206" s="6" t="s">
        <v>46</v>
      </c>
      <c r="M206" s="6"/>
      <c r="N206" s="6" t="s">
        <v>46</v>
      </c>
      <c r="O206" s="4">
        <v>157</v>
      </c>
      <c r="P206" s="1" t="s">
        <v>1696</v>
      </c>
      <c r="Q206" s="9" t="s">
        <v>1673</v>
      </c>
      <c r="R206" s="6" t="s">
        <v>46</v>
      </c>
      <c r="S206" s="1" t="s">
        <v>1697</v>
      </c>
      <c r="T206" s="20" t="s">
        <v>50</v>
      </c>
      <c r="U206" s="20"/>
      <c r="V206" s="20"/>
      <c r="W206" s="20"/>
      <c r="X206" s="4"/>
      <c r="Y206" s="4"/>
      <c r="Z206" s="4"/>
      <c r="AA206" s="4"/>
      <c r="AB206" s="4"/>
      <c r="AC206" s="4"/>
      <c r="AD206" s="4"/>
      <c r="AE206" s="4"/>
      <c r="AF206" s="27"/>
      <c r="AG206" s="4"/>
      <c r="AH206" s="4"/>
      <c r="AI206" s="4"/>
      <c r="AJ206" s="4"/>
      <c r="AK206" s="4"/>
    </row>
    <row r="207" s="5" customFormat="1" hidden="1" customHeight="1" spans="1:37">
      <c r="A207" s="6" t="s">
        <v>1698</v>
      </c>
      <c r="B207" s="6" t="s">
        <v>1699</v>
      </c>
      <c r="C207" s="6" t="s">
        <v>1700</v>
      </c>
      <c r="D207" s="6" t="s">
        <v>1701</v>
      </c>
      <c r="E207" s="6">
        <v>1</v>
      </c>
      <c r="F207" s="6" t="s">
        <v>41</v>
      </c>
      <c r="G207" s="6" t="e">
        <v>#N/A</v>
      </c>
      <c r="H207" s="6" t="e">
        <v>#N/A</v>
      </c>
      <c r="I207" s="6" t="e">
        <v>#N/A</v>
      </c>
      <c r="J207" s="6" t="e">
        <v>#N/A</v>
      </c>
      <c r="K207" s="6"/>
      <c r="L207" s="6" t="e">
        <v>#N/A</v>
      </c>
      <c r="M207" s="6"/>
      <c r="N207" s="6" t="e">
        <v>#N/A</v>
      </c>
      <c r="O207" s="6">
        <v>830</v>
      </c>
      <c r="P207" s="16" t="s">
        <v>1702</v>
      </c>
      <c r="Q207" s="9" t="s">
        <v>1673</v>
      </c>
      <c r="R207" s="6" t="s">
        <v>1703</v>
      </c>
      <c r="S207" s="1" t="s">
        <v>1704</v>
      </c>
      <c r="T207" s="6" t="e">
        <v>#N/A</v>
      </c>
      <c r="U207" s="6"/>
      <c r="V207" s="6"/>
      <c r="W207" s="6"/>
      <c r="X207" s="6"/>
      <c r="Y207" s="6"/>
      <c r="Z207" s="6"/>
      <c r="AA207" s="6"/>
      <c r="AB207" s="6"/>
      <c r="AC207" s="6"/>
      <c r="AD207" s="6"/>
      <c r="AE207" s="6"/>
      <c r="AF207" s="25"/>
      <c r="AG207" s="6"/>
      <c r="AH207" s="6"/>
      <c r="AI207" s="6"/>
      <c r="AJ207" s="6"/>
      <c r="AK207" s="6">
        <v>1</v>
      </c>
    </row>
    <row r="208" s="4" customFormat="1" customHeight="1" spans="1:37">
      <c r="A208" s="6" t="s">
        <v>1705</v>
      </c>
      <c r="B208" s="6" t="s">
        <v>1706</v>
      </c>
      <c r="C208" s="6" t="s">
        <v>1707</v>
      </c>
      <c r="D208" s="5" t="s">
        <v>1708</v>
      </c>
      <c r="E208" s="5">
        <v>1</v>
      </c>
      <c r="F208" s="7" t="s">
        <v>41</v>
      </c>
      <c r="G208" s="7" t="s">
        <v>42</v>
      </c>
      <c r="H208" s="5">
        <v>1972.8579</v>
      </c>
      <c r="I208" s="15" t="s">
        <v>1709</v>
      </c>
      <c r="J208" s="8" t="s">
        <v>44</v>
      </c>
      <c r="K208" s="8"/>
      <c r="L208" s="8" t="s">
        <v>45</v>
      </c>
      <c r="M208" s="8"/>
      <c r="N208" s="8" t="s">
        <v>46</v>
      </c>
      <c r="O208" s="5">
        <v>730</v>
      </c>
      <c r="P208" s="14" t="s">
        <v>1710</v>
      </c>
      <c r="Q208" s="9" t="s">
        <v>1673</v>
      </c>
      <c r="R208" s="7" t="s">
        <v>1711</v>
      </c>
      <c r="S208" s="15" t="s">
        <v>1712</v>
      </c>
      <c r="T208" s="3" t="s">
        <v>50</v>
      </c>
      <c r="U208" s="3"/>
      <c r="V208" s="3">
        <v>14902090</v>
      </c>
      <c r="W208" s="3">
        <v>24.4644533192178</v>
      </c>
      <c r="X208" s="5" t="str">
        <f>_xlfn.DISPIMG("ID_0146DE5FA82C4BFD8BDE299F9C7417EF",1)</f>
        <v>=DISPIMG("ID_0146DE5FA82C4BFD8BDE299F9C7417EF",1)</v>
      </c>
      <c r="Y208" s="24" t="s">
        <v>51</v>
      </c>
      <c r="Z208" s="24" t="s">
        <v>52</v>
      </c>
      <c r="AA208" s="5">
        <v>0.6</v>
      </c>
      <c r="AB208" s="5">
        <v>0.835</v>
      </c>
      <c r="AC208" s="5"/>
      <c r="AD208" s="5"/>
      <c r="AE208" s="5"/>
      <c r="AF208" s="5"/>
      <c r="AG208" s="5"/>
      <c r="AH208" s="5"/>
      <c r="AI208" s="5"/>
      <c r="AJ208" s="5"/>
      <c r="AK208" s="5"/>
    </row>
    <row r="209" s="5" customFormat="1" hidden="1" customHeight="1" spans="1:37">
      <c r="A209" s="6" t="s">
        <v>1713</v>
      </c>
      <c r="B209" s="6" t="s">
        <v>1714</v>
      </c>
      <c r="C209" s="6" t="s">
        <v>1715</v>
      </c>
      <c r="D209" s="5" t="s">
        <v>1716</v>
      </c>
      <c r="E209" s="5">
        <v>1</v>
      </c>
      <c r="F209" s="7" t="s">
        <v>141</v>
      </c>
      <c r="G209" s="7" t="s">
        <v>211</v>
      </c>
      <c r="H209" s="5">
        <v>105.63</v>
      </c>
      <c r="I209" s="14" t="s">
        <v>1717</v>
      </c>
      <c r="J209" s="8" t="s">
        <v>1718</v>
      </c>
      <c r="K209" s="8"/>
      <c r="L209" s="8" t="s">
        <v>46</v>
      </c>
      <c r="M209" s="8"/>
      <c r="N209" s="8" t="s">
        <v>1719</v>
      </c>
      <c r="O209" s="5">
        <v>40</v>
      </c>
      <c r="P209" s="14" t="s">
        <v>1720</v>
      </c>
      <c r="Q209" s="9" t="s">
        <v>1673</v>
      </c>
      <c r="R209" s="7" t="s">
        <v>1721</v>
      </c>
      <c r="S209" s="15" t="s">
        <v>1722</v>
      </c>
      <c r="T209" s="3" t="s">
        <v>50</v>
      </c>
      <c r="U209" s="3"/>
      <c r="V209" s="3">
        <v>845040</v>
      </c>
      <c r="W209" s="3">
        <v>20</v>
      </c>
      <c r="X209" s="5" t="str">
        <f>_xlfn.DISPIMG("ID_349BFE9718324E3A925638328964DF44",1)</f>
        <v>=DISPIMG("ID_349BFE9718324E3A925638328964DF44",1)</v>
      </c>
      <c r="Y209" s="5" t="s">
        <v>304</v>
      </c>
      <c r="Z209" s="5" t="s">
        <v>305</v>
      </c>
      <c r="AC209" s="5" t="s">
        <v>668</v>
      </c>
      <c r="AF209" s="10"/>
      <c r="AK209" s="6">
        <v>1</v>
      </c>
    </row>
    <row r="210" s="4" customFormat="1" customHeight="1" spans="1:23">
      <c r="A210" s="6" t="s">
        <v>1723</v>
      </c>
      <c r="B210" s="6" t="s">
        <v>1724</v>
      </c>
      <c r="C210" s="6" t="s">
        <v>1725</v>
      </c>
      <c r="D210" s="4" t="s">
        <v>1726</v>
      </c>
      <c r="E210" s="4">
        <v>0</v>
      </c>
      <c r="F210" s="6" t="s">
        <v>41</v>
      </c>
      <c r="G210" s="6" t="s">
        <v>42</v>
      </c>
      <c r="H210" s="4">
        <v>25032.9287</v>
      </c>
      <c r="I210" s="1" t="s">
        <v>1727</v>
      </c>
      <c r="J210" s="6" t="s">
        <v>720</v>
      </c>
      <c r="K210" s="6"/>
      <c r="L210" s="6" t="s">
        <v>279</v>
      </c>
      <c r="M210" s="6"/>
      <c r="N210" s="6" t="s">
        <v>46</v>
      </c>
      <c r="O210" s="4">
        <v>16</v>
      </c>
      <c r="P210" s="1" t="s">
        <v>1728</v>
      </c>
      <c r="Q210" s="9" t="s">
        <v>1729</v>
      </c>
      <c r="R210" s="6" t="s">
        <v>46</v>
      </c>
      <c r="S210" s="1" t="s">
        <v>1730</v>
      </c>
      <c r="T210" s="20" t="s">
        <v>89</v>
      </c>
      <c r="U210" s="20"/>
      <c r="V210" s="20"/>
      <c r="W210" s="20"/>
    </row>
    <row r="211" s="4" customFormat="1" hidden="1" customHeight="1" spans="1:37">
      <c r="A211" s="6" t="s">
        <v>1731</v>
      </c>
      <c r="B211" s="6" t="s">
        <v>1732</v>
      </c>
      <c r="C211" s="6" t="s">
        <v>1733</v>
      </c>
      <c r="D211" s="4" t="s">
        <v>1734</v>
      </c>
      <c r="E211" s="4">
        <v>0</v>
      </c>
      <c r="F211" s="6" t="s">
        <v>65</v>
      </c>
      <c r="G211" s="6" t="s">
        <v>66</v>
      </c>
      <c r="H211" s="4">
        <v>50</v>
      </c>
      <c r="I211" s="1" t="s">
        <v>1735</v>
      </c>
      <c r="J211" s="6" t="s">
        <v>46</v>
      </c>
      <c r="K211" s="6"/>
      <c r="L211" s="6" t="s">
        <v>46</v>
      </c>
      <c r="M211" s="6"/>
      <c r="N211" s="6" t="s">
        <v>46</v>
      </c>
      <c r="O211" s="4">
        <v>7</v>
      </c>
      <c r="P211" s="1" t="s">
        <v>1736</v>
      </c>
      <c r="Q211" s="9" t="s">
        <v>1737</v>
      </c>
      <c r="R211" s="6" t="s">
        <v>46</v>
      </c>
      <c r="S211" s="1" t="s">
        <v>1738</v>
      </c>
      <c r="T211" s="20" t="s">
        <v>50</v>
      </c>
      <c r="U211" s="20"/>
      <c r="V211" s="20"/>
      <c r="W211" s="20"/>
      <c r="AK211" s="6">
        <v>1</v>
      </c>
    </row>
    <row r="212" s="4" customFormat="1" hidden="1" customHeight="1" spans="1:37">
      <c r="A212" s="6" t="s">
        <v>1739</v>
      </c>
      <c r="B212" s="6" t="s">
        <v>1740</v>
      </c>
      <c r="C212" s="6" t="s">
        <v>1741</v>
      </c>
      <c r="D212" s="4" t="s">
        <v>1742</v>
      </c>
      <c r="E212" s="4">
        <v>0</v>
      </c>
      <c r="F212" s="6" t="s">
        <v>65</v>
      </c>
      <c r="G212" s="6" t="s">
        <v>66</v>
      </c>
      <c r="H212" s="4">
        <v>200</v>
      </c>
      <c r="I212" s="1" t="s">
        <v>1743</v>
      </c>
      <c r="J212" s="6" t="s">
        <v>46</v>
      </c>
      <c r="K212" s="6"/>
      <c r="L212" s="6" t="s">
        <v>46</v>
      </c>
      <c r="M212" s="6"/>
      <c r="N212" s="6" t="s">
        <v>46</v>
      </c>
      <c r="O212" s="4">
        <v>8</v>
      </c>
      <c r="P212" s="1" t="s">
        <v>1744</v>
      </c>
      <c r="Q212" s="9" t="s">
        <v>1737</v>
      </c>
      <c r="R212" s="6" t="s">
        <v>46</v>
      </c>
      <c r="S212" s="1" t="s">
        <v>1745</v>
      </c>
      <c r="T212" s="20" t="s">
        <v>89</v>
      </c>
      <c r="U212" s="20"/>
      <c r="V212" s="20"/>
      <c r="W212" s="20"/>
      <c r="AK212" s="6">
        <v>1</v>
      </c>
    </row>
    <row r="213" s="5" customFormat="1" customHeight="1" spans="1:35">
      <c r="A213" s="6" t="s">
        <v>1746</v>
      </c>
      <c r="B213" s="6" t="s">
        <v>1747</v>
      </c>
      <c r="C213" s="6" t="s">
        <v>1748</v>
      </c>
      <c r="D213" s="5" t="s">
        <v>1749</v>
      </c>
      <c r="E213" s="5">
        <v>2</v>
      </c>
      <c r="F213" s="7" t="s">
        <v>65</v>
      </c>
      <c r="G213" s="7" t="s">
        <v>66</v>
      </c>
      <c r="H213" s="5">
        <v>2358</v>
      </c>
      <c r="I213" s="15" t="s">
        <v>1750</v>
      </c>
      <c r="J213" s="8" t="s">
        <v>1176</v>
      </c>
      <c r="K213" s="8"/>
      <c r="L213" s="8" t="s">
        <v>1177</v>
      </c>
      <c r="M213" s="8"/>
      <c r="N213" s="8" t="s">
        <v>46</v>
      </c>
      <c r="O213" s="5">
        <v>234</v>
      </c>
      <c r="P213" s="14" t="s">
        <v>1751</v>
      </c>
      <c r="Q213" s="9" t="s">
        <v>1737</v>
      </c>
      <c r="R213" s="8" t="s">
        <v>46</v>
      </c>
      <c r="S213" s="15" t="s">
        <v>1752</v>
      </c>
      <c r="T213" s="3" t="s">
        <v>50</v>
      </c>
      <c r="U213" s="3">
        <f>100-100*(V213/(H213*10000*AH213*(1-0.01*AG213))-AF213)/(1-AF213)</f>
        <v>28.2722216359251</v>
      </c>
      <c r="V213" s="3">
        <v>17237661</v>
      </c>
      <c r="W213" s="3">
        <f>100-100*V213/H213/10000</f>
        <v>26.8971119592875</v>
      </c>
      <c r="X213" s="5" t="str">
        <f>_xlfn.DISPIMG("ID_3DB81A916BE647989616AA23D561E9E1",1)</f>
        <v>=DISPIMG("ID_3DB81A916BE647989616AA23D561E9E1",1)</v>
      </c>
      <c r="Y213" s="24" t="s">
        <v>1181</v>
      </c>
      <c r="Z213" s="24" t="s">
        <v>834</v>
      </c>
      <c r="AF213" s="10">
        <v>0.3</v>
      </c>
      <c r="AG213" s="5">
        <v>2</v>
      </c>
      <c r="AH213" s="5">
        <v>0.93</v>
      </c>
      <c r="AI213" s="5" t="s">
        <v>1189</v>
      </c>
    </row>
    <row r="214" s="5" customFormat="1" customHeight="1" spans="1:35">
      <c r="A214" s="6" t="s">
        <v>1753</v>
      </c>
      <c r="B214" s="6" t="s">
        <v>1754</v>
      </c>
      <c r="C214" s="6" t="s">
        <v>1755</v>
      </c>
      <c r="D214" s="5" t="s">
        <v>1756</v>
      </c>
      <c r="E214" s="5">
        <v>2</v>
      </c>
      <c r="F214" s="7" t="s">
        <v>65</v>
      </c>
      <c r="G214" s="7" t="s">
        <v>66</v>
      </c>
      <c r="H214" s="5">
        <v>749.9207</v>
      </c>
      <c r="I214" s="15" t="s">
        <v>1757</v>
      </c>
      <c r="J214" s="8" t="s">
        <v>1176</v>
      </c>
      <c r="K214" s="8"/>
      <c r="L214" s="8" t="s">
        <v>1177</v>
      </c>
      <c r="M214" s="8"/>
      <c r="N214" s="8" t="s">
        <v>46</v>
      </c>
      <c r="O214" s="5">
        <v>143</v>
      </c>
      <c r="P214" s="14" t="s">
        <v>1758</v>
      </c>
      <c r="Q214" s="9" t="s">
        <v>1737</v>
      </c>
      <c r="R214" s="8" t="s">
        <v>46</v>
      </c>
      <c r="S214" s="15" t="s">
        <v>1759</v>
      </c>
      <c r="T214" s="3" t="s">
        <v>50</v>
      </c>
      <c r="U214" s="3">
        <f>100-100*(V214/(H214*10000*AH214*(1-0.01*AG214))-AF214)/(1-AF214)</f>
        <v>5.97227445589351</v>
      </c>
      <c r="V214" s="3">
        <v>6660721</v>
      </c>
      <c r="W214" s="3">
        <f>100-100*V214/H214/10000</f>
        <v>11.1809955372615</v>
      </c>
      <c r="X214" s="5" t="str">
        <f>_xlfn.DISPIMG("ID_4F6BA8D29690476BA5A50B0DBC80B255",1)</f>
        <v>=DISPIMG("ID_4F6BA8D29690476BA5A50B0DBC80B255",1)</v>
      </c>
      <c r="Y214" s="24" t="s">
        <v>833</v>
      </c>
      <c r="Z214" s="24" t="s">
        <v>834</v>
      </c>
      <c r="AF214" s="10">
        <v>0.4</v>
      </c>
      <c r="AG214" s="5">
        <v>2</v>
      </c>
      <c r="AH214" s="5">
        <v>0.94</v>
      </c>
      <c r="AI214" s="5" t="s">
        <v>835</v>
      </c>
    </row>
    <row r="215" s="5" customFormat="1" hidden="1" customHeight="1" spans="1:37">
      <c r="A215" s="6" t="s">
        <v>1760</v>
      </c>
      <c r="B215" s="6" t="s">
        <v>1761</v>
      </c>
      <c r="C215" s="6" t="s">
        <v>1762</v>
      </c>
      <c r="D215" s="4" t="s">
        <v>1763</v>
      </c>
      <c r="E215" s="4">
        <v>0</v>
      </c>
      <c r="F215" s="6" t="s">
        <v>101</v>
      </c>
      <c r="G215" s="6" t="s">
        <v>268</v>
      </c>
      <c r="H215" s="4">
        <v>1490.9832</v>
      </c>
      <c r="I215" s="1" t="s">
        <v>1764</v>
      </c>
      <c r="J215" s="6" t="s">
        <v>46</v>
      </c>
      <c r="K215" s="6"/>
      <c r="L215" s="6" t="s">
        <v>46</v>
      </c>
      <c r="M215" s="6"/>
      <c r="N215" s="6" t="s">
        <v>429</v>
      </c>
      <c r="O215" s="4">
        <v>8</v>
      </c>
      <c r="P215" s="1" t="s">
        <v>1765</v>
      </c>
      <c r="Q215" s="9" t="s">
        <v>1766</v>
      </c>
      <c r="R215" s="6" t="s">
        <v>46</v>
      </c>
      <c r="S215" s="1" t="s">
        <v>1767</v>
      </c>
      <c r="T215" s="20" t="s">
        <v>50</v>
      </c>
      <c r="U215" s="20"/>
      <c r="V215" s="20"/>
      <c r="W215" s="20"/>
      <c r="X215" s="4"/>
      <c r="Y215" s="4"/>
      <c r="Z215" s="4"/>
      <c r="AA215" s="4"/>
      <c r="AB215" s="4"/>
      <c r="AC215" s="4"/>
      <c r="AD215" s="4"/>
      <c r="AE215" s="4"/>
      <c r="AF215" s="27"/>
      <c r="AG215" s="4"/>
      <c r="AH215" s="4"/>
      <c r="AI215" s="4"/>
      <c r="AJ215" s="4"/>
      <c r="AK215" s="6">
        <v>1</v>
      </c>
    </row>
    <row r="216" s="5" customFormat="1" hidden="1" customHeight="1" spans="1:37">
      <c r="A216" s="6" t="s">
        <v>1768</v>
      </c>
      <c r="B216" s="6" t="s">
        <v>1769</v>
      </c>
      <c r="C216" s="6" t="s">
        <v>1770</v>
      </c>
      <c r="D216" s="4" t="s">
        <v>1771</v>
      </c>
      <c r="E216" s="4">
        <v>0</v>
      </c>
      <c r="F216" s="6" t="s">
        <v>193</v>
      </c>
      <c r="G216" s="6" t="s">
        <v>211</v>
      </c>
      <c r="H216" s="4">
        <v>936</v>
      </c>
      <c r="I216" s="1" t="s">
        <v>1772</v>
      </c>
      <c r="J216" s="6" t="s">
        <v>543</v>
      </c>
      <c r="K216" s="6"/>
      <c r="L216" s="6" t="s">
        <v>46</v>
      </c>
      <c r="M216" s="6"/>
      <c r="N216" s="6" t="s">
        <v>1773</v>
      </c>
      <c r="O216" s="4">
        <v>21</v>
      </c>
      <c r="P216" s="1" t="s">
        <v>1774</v>
      </c>
      <c r="Q216" s="9" t="s">
        <v>1766</v>
      </c>
      <c r="R216" s="6" t="s">
        <v>46</v>
      </c>
      <c r="S216" s="1" t="s">
        <v>1775</v>
      </c>
      <c r="T216" s="20" t="s">
        <v>50</v>
      </c>
      <c r="U216" s="20"/>
      <c r="V216" s="20"/>
      <c r="W216" s="20"/>
      <c r="X216" s="4"/>
      <c r="Y216" s="4"/>
      <c r="Z216" s="4"/>
      <c r="AA216" s="4"/>
      <c r="AB216" s="4"/>
      <c r="AC216" s="4"/>
      <c r="AD216" s="4"/>
      <c r="AE216" s="4"/>
      <c r="AF216" s="27"/>
      <c r="AG216" s="4"/>
      <c r="AH216" s="4"/>
      <c r="AI216" s="4"/>
      <c r="AJ216" s="4"/>
      <c r="AK216" s="6">
        <v>1</v>
      </c>
    </row>
    <row r="217" s="5" customFormat="1" customHeight="1" spans="1:37">
      <c r="A217" s="6" t="s">
        <v>1776</v>
      </c>
      <c r="B217" s="6" t="s">
        <v>1777</v>
      </c>
      <c r="C217" s="6" t="s">
        <v>1778</v>
      </c>
      <c r="D217" s="4" t="s">
        <v>1779</v>
      </c>
      <c r="E217" s="4">
        <v>0</v>
      </c>
      <c r="F217" s="6" t="s">
        <v>155</v>
      </c>
      <c r="G217" s="6" t="s">
        <v>768</v>
      </c>
      <c r="H217" s="4">
        <v>1712.3429</v>
      </c>
      <c r="I217" s="1" t="s">
        <v>1780</v>
      </c>
      <c r="J217" s="6" t="s">
        <v>1221</v>
      </c>
      <c r="K217" s="6"/>
      <c r="L217" s="6" t="s">
        <v>1222</v>
      </c>
      <c r="M217" s="6"/>
      <c r="N217" s="6" t="s">
        <v>46</v>
      </c>
      <c r="O217" s="4">
        <v>131</v>
      </c>
      <c r="P217" s="1" t="s">
        <v>1781</v>
      </c>
      <c r="Q217" s="9" t="s">
        <v>1782</v>
      </c>
      <c r="R217" s="6" t="s">
        <v>46</v>
      </c>
      <c r="S217" s="1" t="s">
        <v>1783</v>
      </c>
      <c r="T217" s="20" t="s">
        <v>50</v>
      </c>
      <c r="U217" s="20"/>
      <c r="V217" s="20"/>
      <c r="W217" s="20"/>
      <c r="X217" s="4"/>
      <c r="Y217" s="4"/>
      <c r="Z217" s="4"/>
      <c r="AA217" s="4"/>
      <c r="AB217" s="4"/>
      <c r="AC217" s="4"/>
      <c r="AD217" s="4"/>
      <c r="AE217" s="4"/>
      <c r="AF217" s="27"/>
      <c r="AG217" s="4"/>
      <c r="AH217" s="4"/>
      <c r="AI217" s="4"/>
      <c r="AJ217" s="4"/>
      <c r="AK217" s="4"/>
    </row>
    <row r="218" s="6" customFormat="1" customHeight="1" spans="1:37">
      <c r="A218" s="6" t="s">
        <v>1784</v>
      </c>
      <c r="B218" s="6" t="s">
        <v>1785</v>
      </c>
      <c r="C218" s="6" t="s">
        <v>1786</v>
      </c>
      <c r="D218" s="4" t="s">
        <v>1787</v>
      </c>
      <c r="E218" s="4">
        <v>0</v>
      </c>
      <c r="F218" s="6" t="s">
        <v>155</v>
      </c>
      <c r="G218" s="6" t="s">
        <v>768</v>
      </c>
      <c r="H218" s="4">
        <v>399.893</v>
      </c>
      <c r="I218" s="1" t="s">
        <v>1788</v>
      </c>
      <c r="J218" s="6" t="s">
        <v>1241</v>
      </c>
      <c r="L218" s="6" t="s">
        <v>1242</v>
      </c>
      <c r="N218" s="6" t="s">
        <v>46</v>
      </c>
      <c r="O218" s="4">
        <v>108</v>
      </c>
      <c r="P218" s="1" t="s">
        <v>1789</v>
      </c>
      <c r="Q218" s="9" t="s">
        <v>1782</v>
      </c>
      <c r="R218" s="6" t="s">
        <v>46</v>
      </c>
      <c r="S218" s="1" t="s">
        <v>1790</v>
      </c>
      <c r="T218" s="20" t="s">
        <v>50</v>
      </c>
      <c r="U218" s="20"/>
      <c r="V218" s="20"/>
      <c r="W218" s="20"/>
      <c r="X218" s="4"/>
      <c r="Y218" s="4"/>
      <c r="Z218" s="4"/>
      <c r="AA218" s="4"/>
      <c r="AB218" s="4"/>
      <c r="AC218" s="4"/>
      <c r="AD218" s="4"/>
      <c r="AE218" s="4"/>
      <c r="AF218" s="4"/>
      <c r="AG218" s="4"/>
      <c r="AH218" s="4"/>
      <c r="AI218" s="4"/>
      <c r="AJ218" s="4"/>
      <c r="AK218" s="4"/>
    </row>
    <row r="219" s="5" customFormat="1" customHeight="1" spans="1:32">
      <c r="A219" s="6" t="s">
        <v>1791</v>
      </c>
      <c r="B219" s="6" t="s">
        <v>1792</v>
      </c>
      <c r="C219" s="6" t="s">
        <v>1793</v>
      </c>
      <c r="D219" s="5" t="s">
        <v>1794</v>
      </c>
      <c r="E219" s="5">
        <v>1</v>
      </c>
      <c r="F219" s="7" t="s">
        <v>41</v>
      </c>
      <c r="G219" s="7" t="s">
        <v>42</v>
      </c>
      <c r="H219" s="5">
        <v>2203.3473</v>
      </c>
      <c r="I219" s="14" t="s">
        <v>1795</v>
      </c>
      <c r="J219" s="8" t="s">
        <v>44</v>
      </c>
      <c r="K219" s="8"/>
      <c r="L219" s="8" t="s">
        <v>45</v>
      </c>
      <c r="M219" s="8"/>
      <c r="N219" s="8" t="s">
        <v>46</v>
      </c>
      <c r="O219" s="5">
        <v>661</v>
      </c>
      <c r="P219" s="14" t="s">
        <v>1796</v>
      </c>
      <c r="Q219" s="9" t="s">
        <v>1797</v>
      </c>
      <c r="R219" s="7" t="s">
        <v>1798</v>
      </c>
      <c r="S219" s="15" t="s">
        <v>1799</v>
      </c>
      <c r="T219" s="3" t="s">
        <v>50</v>
      </c>
      <c r="U219" s="3"/>
      <c r="V219" s="3">
        <v>18778260</v>
      </c>
      <c r="W219" s="3">
        <v>14.7739441712162</v>
      </c>
      <c r="X219" s="5" t="str">
        <f>_xlfn.DISPIMG("ID_0146DE5FA82C4BFD8BDE299F9C7417EF",1)</f>
        <v>=DISPIMG("ID_0146DE5FA82C4BFD8BDE299F9C7417EF",1)</v>
      </c>
      <c r="Y219" s="24" t="s">
        <v>51</v>
      </c>
      <c r="Z219" s="24" t="s">
        <v>52</v>
      </c>
      <c r="AA219" s="5">
        <v>0.45</v>
      </c>
      <c r="AB219" s="5">
        <v>0.86</v>
      </c>
      <c r="AF219" s="10"/>
    </row>
    <row r="220" s="5" customFormat="1" customHeight="1" spans="1:32">
      <c r="A220" s="6" t="s">
        <v>1800</v>
      </c>
      <c r="B220" s="6" t="s">
        <v>1801</v>
      </c>
      <c r="C220" s="6" t="s">
        <v>1802</v>
      </c>
      <c r="D220" s="5" t="s">
        <v>1803</v>
      </c>
      <c r="E220" s="5">
        <v>1</v>
      </c>
      <c r="F220" s="7" t="s">
        <v>41</v>
      </c>
      <c r="G220" s="7" t="s">
        <v>42</v>
      </c>
      <c r="H220" s="5">
        <v>668.7236</v>
      </c>
      <c r="I220" s="14" t="s">
        <v>1804</v>
      </c>
      <c r="J220" s="8" t="s">
        <v>44</v>
      </c>
      <c r="K220" s="8"/>
      <c r="L220" s="8" t="s">
        <v>45</v>
      </c>
      <c r="M220" s="8"/>
      <c r="N220" s="8" t="s">
        <v>46</v>
      </c>
      <c r="O220" s="5">
        <v>1635</v>
      </c>
      <c r="P220" s="14" t="s">
        <v>1805</v>
      </c>
      <c r="Q220" s="9" t="s">
        <v>1797</v>
      </c>
      <c r="R220" s="7" t="s">
        <v>1806</v>
      </c>
      <c r="S220" s="15" t="s">
        <v>1807</v>
      </c>
      <c r="T220" s="3" t="s">
        <v>50</v>
      </c>
      <c r="U220" s="3"/>
      <c r="V220" s="3">
        <v>5740123</v>
      </c>
      <c r="W220" s="3">
        <v>14.1629964906278</v>
      </c>
      <c r="X220" s="5" t="str">
        <f>_xlfn.DISPIMG("ID_0146DE5FA82C4BFD8BDE299F9C7417EF",1)</f>
        <v>=DISPIMG("ID_0146DE5FA82C4BFD8BDE299F9C7417EF",1)</v>
      </c>
      <c r="Y220" s="24" t="s">
        <v>51</v>
      </c>
      <c r="Z220" s="24" t="s">
        <v>52</v>
      </c>
      <c r="AA220" s="5">
        <v>0.45</v>
      </c>
      <c r="AB220" s="5">
        <v>0.875</v>
      </c>
      <c r="AF220" s="10"/>
    </row>
    <row r="221" s="4" customFormat="1" customHeight="1" spans="1:37">
      <c r="A221" s="6" t="s">
        <v>1808</v>
      </c>
      <c r="B221" s="6" t="s">
        <v>1809</v>
      </c>
      <c r="C221" s="6" t="s">
        <v>1810</v>
      </c>
      <c r="D221" s="5" t="s">
        <v>1811</v>
      </c>
      <c r="E221" s="5">
        <v>1</v>
      </c>
      <c r="F221" s="7" t="s">
        <v>41</v>
      </c>
      <c r="G221" s="7" t="s">
        <v>42</v>
      </c>
      <c r="H221" s="5">
        <v>1540.9238</v>
      </c>
      <c r="I221" s="14" t="s">
        <v>1812</v>
      </c>
      <c r="J221" s="8" t="s">
        <v>44</v>
      </c>
      <c r="K221" s="8"/>
      <c r="L221" s="8" t="s">
        <v>45</v>
      </c>
      <c r="M221" s="8"/>
      <c r="N221" s="8" t="s">
        <v>252</v>
      </c>
      <c r="O221" s="5">
        <v>312</v>
      </c>
      <c r="P221" s="14" t="s">
        <v>1813</v>
      </c>
      <c r="Q221" s="9" t="s">
        <v>1797</v>
      </c>
      <c r="R221" s="7" t="s">
        <v>1814</v>
      </c>
      <c r="S221" s="15" t="s">
        <v>1815</v>
      </c>
      <c r="T221" s="3" t="s">
        <v>50</v>
      </c>
      <c r="U221" s="3"/>
      <c r="V221" s="3">
        <v>13370750</v>
      </c>
      <c r="W221" s="3">
        <v>13.2289993833569</v>
      </c>
      <c r="X221" s="5" t="str">
        <f>_xlfn.DISPIMG("ID_0146DE5FA82C4BFD8BDE299F9C7417EF",1)</f>
        <v>=DISPIMG("ID_0146DE5FA82C4BFD8BDE299F9C7417EF",1)</v>
      </c>
      <c r="Y221" s="24" t="s">
        <v>51</v>
      </c>
      <c r="Z221" s="24" t="s">
        <v>52</v>
      </c>
      <c r="AA221" s="5">
        <v>0.5</v>
      </c>
      <c r="AB221" s="5">
        <v>0.9</v>
      </c>
      <c r="AC221" s="5"/>
      <c r="AD221" s="5"/>
      <c r="AE221" s="5"/>
      <c r="AF221" s="5"/>
      <c r="AG221" s="5"/>
      <c r="AH221" s="5"/>
      <c r="AI221" s="5"/>
      <c r="AJ221" s="5"/>
      <c r="AK221" s="5"/>
    </row>
    <row r="222" s="5" customFormat="1" customHeight="1" spans="1:32">
      <c r="A222" s="6" t="s">
        <v>1816</v>
      </c>
      <c r="B222" s="6" t="s">
        <v>1817</v>
      </c>
      <c r="C222" s="6" t="s">
        <v>1818</v>
      </c>
      <c r="D222" s="5" t="s">
        <v>1819</v>
      </c>
      <c r="E222" s="5">
        <v>1</v>
      </c>
      <c r="F222" s="7" t="s">
        <v>41</v>
      </c>
      <c r="G222" s="7" t="s">
        <v>211</v>
      </c>
      <c r="H222" s="5">
        <v>3512.8889</v>
      </c>
      <c r="I222" s="14" t="s">
        <v>1820</v>
      </c>
      <c r="J222" s="8" t="s">
        <v>470</v>
      </c>
      <c r="K222" s="8" t="s">
        <v>471</v>
      </c>
      <c r="L222" s="8" t="s">
        <v>472</v>
      </c>
      <c r="M222" s="8" t="s">
        <v>473</v>
      </c>
      <c r="N222" s="8" t="s">
        <v>1821</v>
      </c>
      <c r="O222" s="5">
        <v>1022</v>
      </c>
      <c r="P222" s="14" t="s">
        <v>1822</v>
      </c>
      <c r="Q222" s="9" t="s">
        <v>1797</v>
      </c>
      <c r="R222" s="7" t="s">
        <v>1823</v>
      </c>
      <c r="S222" s="15" t="s">
        <v>1824</v>
      </c>
      <c r="T222" s="3" t="s">
        <v>50</v>
      </c>
      <c r="U222" s="3"/>
      <c r="V222" s="3">
        <v>31171901</v>
      </c>
      <c r="W222" s="3">
        <v>11.2641991040479</v>
      </c>
      <c r="X222" s="5" t="str">
        <f>_xlfn.DISPIMG("ID_0146DE5FA82C4BFD8BDE299F9C7417EF",1)</f>
        <v>=DISPIMG("ID_0146DE5FA82C4BFD8BDE299F9C7417EF",1)</v>
      </c>
      <c r="Y222" s="24" t="s">
        <v>218</v>
      </c>
      <c r="Z222" s="24" t="s">
        <v>52</v>
      </c>
      <c r="AA222" s="5">
        <v>0.55</v>
      </c>
      <c r="AB222" s="5">
        <v>0.88</v>
      </c>
      <c r="AF222" s="10"/>
    </row>
    <row r="223" s="4" customFormat="1" customHeight="1" spans="1:37">
      <c r="A223" s="6" t="s">
        <v>1825</v>
      </c>
      <c r="B223" s="6" t="s">
        <v>1826</v>
      </c>
      <c r="C223" s="6" t="s">
        <v>1827</v>
      </c>
      <c r="D223" s="5" t="s">
        <v>1828</v>
      </c>
      <c r="E223" s="5">
        <v>1</v>
      </c>
      <c r="F223" s="7" t="s">
        <v>41</v>
      </c>
      <c r="G223" s="7" t="s">
        <v>211</v>
      </c>
      <c r="H223" s="5">
        <v>663.278</v>
      </c>
      <c r="I223" s="14" t="s">
        <v>1829</v>
      </c>
      <c r="J223" s="8" t="s">
        <v>470</v>
      </c>
      <c r="K223" s="8" t="s">
        <v>471</v>
      </c>
      <c r="L223" s="8" t="s">
        <v>472</v>
      </c>
      <c r="M223" s="8" t="s">
        <v>473</v>
      </c>
      <c r="N223" s="8" t="s">
        <v>429</v>
      </c>
      <c r="O223" s="5">
        <v>879</v>
      </c>
      <c r="P223" s="14" t="s">
        <v>1830</v>
      </c>
      <c r="Q223" s="9" t="s">
        <v>1797</v>
      </c>
      <c r="R223" s="7" t="s">
        <v>1831</v>
      </c>
      <c r="S223" s="15" t="s">
        <v>1832</v>
      </c>
      <c r="T223" s="3" t="s">
        <v>50</v>
      </c>
      <c r="U223" s="3"/>
      <c r="V223" s="3">
        <v>6009014</v>
      </c>
      <c r="W223" s="3">
        <v>9.40429201631895</v>
      </c>
      <c r="X223" s="5" t="str">
        <f>_xlfn.DISPIMG("ID_0146DE5FA82C4BFD8BDE299F9C7417EF",1)</f>
        <v>=DISPIMG("ID_0146DE5FA82C4BFD8BDE299F9C7417EF",1)</v>
      </c>
      <c r="Y223" s="24" t="s">
        <v>218</v>
      </c>
      <c r="Z223" s="24" t="s">
        <v>52</v>
      </c>
      <c r="AA223" s="5">
        <v>0.5</v>
      </c>
      <c r="AB223" s="5">
        <v>0.92</v>
      </c>
      <c r="AC223" s="5"/>
      <c r="AD223" s="5"/>
      <c r="AE223" s="5"/>
      <c r="AF223" s="5"/>
      <c r="AG223" s="5"/>
      <c r="AH223" s="5"/>
      <c r="AI223" s="5"/>
      <c r="AJ223" s="5"/>
      <c r="AK223" s="5"/>
    </row>
    <row r="224" s="5" customFormat="1" hidden="1" customHeight="1" spans="1:37">
      <c r="A224" s="6" t="s">
        <v>1833</v>
      </c>
      <c r="B224" s="6" t="s">
        <v>1834</v>
      </c>
      <c r="C224" s="6" t="s">
        <v>1835</v>
      </c>
      <c r="D224" s="4" t="s">
        <v>1836</v>
      </c>
      <c r="E224" s="4">
        <v>0</v>
      </c>
      <c r="F224" s="6" t="s">
        <v>193</v>
      </c>
      <c r="G224" s="6" t="s">
        <v>42</v>
      </c>
      <c r="H224" s="4">
        <v>1562.0261</v>
      </c>
      <c r="I224" s="1" t="s">
        <v>1837</v>
      </c>
      <c r="J224" s="6" t="s">
        <v>1838</v>
      </c>
      <c r="K224" s="6"/>
      <c r="L224" s="6" t="s">
        <v>46</v>
      </c>
      <c r="M224" s="6"/>
      <c r="N224" s="6" t="s">
        <v>46</v>
      </c>
      <c r="O224" s="4">
        <v>12</v>
      </c>
      <c r="P224" s="1" t="s">
        <v>1839</v>
      </c>
      <c r="Q224" s="9" t="s">
        <v>1840</v>
      </c>
      <c r="R224" s="6" t="s">
        <v>46</v>
      </c>
      <c r="S224" s="1" t="s">
        <v>1841</v>
      </c>
      <c r="T224" s="20" t="s">
        <v>50</v>
      </c>
      <c r="U224" s="20"/>
      <c r="V224" s="20"/>
      <c r="W224" s="20"/>
      <c r="X224" s="4"/>
      <c r="Y224" s="4"/>
      <c r="Z224" s="4"/>
      <c r="AA224" s="4"/>
      <c r="AB224" s="4"/>
      <c r="AC224" s="4"/>
      <c r="AD224" s="4"/>
      <c r="AE224" s="4"/>
      <c r="AF224" s="27"/>
      <c r="AG224" s="4"/>
      <c r="AH224" s="4"/>
      <c r="AI224" s="4"/>
      <c r="AJ224" s="4"/>
      <c r="AK224" s="6">
        <v>1</v>
      </c>
    </row>
    <row r="225" s="5" customFormat="1" customHeight="1" spans="1:32">
      <c r="A225" s="6" t="s">
        <v>1842</v>
      </c>
      <c r="B225" s="6" t="s">
        <v>1843</v>
      </c>
      <c r="C225" s="6" t="s">
        <v>1844</v>
      </c>
      <c r="D225" s="5" t="s">
        <v>1845</v>
      </c>
      <c r="E225" s="5">
        <v>1</v>
      </c>
      <c r="F225" s="7" t="s">
        <v>41</v>
      </c>
      <c r="G225" s="7" t="s">
        <v>42</v>
      </c>
      <c r="H225" s="5">
        <v>451.405</v>
      </c>
      <c r="I225" s="14" t="s">
        <v>1846</v>
      </c>
      <c r="J225" s="8" t="s">
        <v>44</v>
      </c>
      <c r="K225" s="8"/>
      <c r="L225" s="8" t="s">
        <v>45</v>
      </c>
      <c r="M225" s="8"/>
      <c r="N225" s="8" t="s">
        <v>46</v>
      </c>
      <c r="O225" s="5">
        <v>830</v>
      </c>
      <c r="P225" s="14" t="s">
        <v>1847</v>
      </c>
      <c r="Q225" s="9" t="s">
        <v>1840</v>
      </c>
      <c r="R225" s="7" t="s">
        <v>1848</v>
      </c>
      <c r="S225" s="15" t="s">
        <v>1849</v>
      </c>
      <c r="T225" s="3" t="s">
        <v>50</v>
      </c>
      <c r="U225" s="3"/>
      <c r="V225" s="3">
        <v>3543193</v>
      </c>
      <c r="W225" s="3">
        <v>21.5074489648985</v>
      </c>
      <c r="X225" s="5" t="str">
        <f>_xlfn.DISPIMG("ID_0146DE5FA82C4BFD8BDE299F9C7417EF",1)</f>
        <v>=DISPIMG("ID_0146DE5FA82C4BFD8BDE299F9C7417EF",1)</v>
      </c>
      <c r="Y225" s="24" t="s">
        <v>51</v>
      </c>
      <c r="Z225" s="24" t="s">
        <v>52</v>
      </c>
      <c r="AA225" s="5">
        <v>0.45</v>
      </c>
      <c r="AB225" s="5">
        <v>0.845</v>
      </c>
      <c r="AF225" s="10"/>
    </row>
    <row r="226" s="5" customFormat="1" hidden="1" customHeight="1" spans="1:37">
      <c r="A226" s="6" t="s">
        <v>1850</v>
      </c>
      <c r="B226" s="6" t="s">
        <v>1851</v>
      </c>
      <c r="C226" s="6" t="s">
        <v>1852</v>
      </c>
      <c r="D226" s="5" t="s">
        <v>1853</v>
      </c>
      <c r="E226" s="5">
        <v>1</v>
      </c>
      <c r="F226" s="7" t="s">
        <v>141</v>
      </c>
      <c r="G226" s="7" t="s">
        <v>42</v>
      </c>
      <c r="H226" s="5">
        <v>204.3303</v>
      </c>
      <c r="I226" s="14" t="s">
        <v>1854</v>
      </c>
      <c r="J226" s="8" t="s">
        <v>1855</v>
      </c>
      <c r="K226" s="8"/>
      <c r="L226" s="8" t="s">
        <v>46</v>
      </c>
      <c r="M226" s="8"/>
      <c r="N226" s="8" t="s">
        <v>46</v>
      </c>
      <c r="O226" s="5">
        <v>41</v>
      </c>
      <c r="P226" s="14" t="s">
        <v>1856</v>
      </c>
      <c r="Q226" s="9" t="s">
        <v>1840</v>
      </c>
      <c r="R226" s="7" t="s">
        <v>1857</v>
      </c>
      <c r="S226" s="15" t="s">
        <v>1858</v>
      </c>
      <c r="T226" s="3" t="s">
        <v>50</v>
      </c>
      <c r="U226" s="3"/>
      <c r="V226" s="3">
        <v>1634642</v>
      </c>
      <c r="W226" s="3">
        <v>20.0000195761471</v>
      </c>
      <c r="X226" s="5" t="str">
        <f>_xlfn.DISPIMG("ID_349BFE9718324E3A925638328964DF44",1)</f>
        <v>=DISPIMG("ID_349BFE9718324E3A925638328964DF44",1)</v>
      </c>
      <c r="Y226" s="5" t="s">
        <v>304</v>
      </c>
      <c r="Z226" s="5" t="s">
        <v>305</v>
      </c>
      <c r="AC226" s="5" t="s">
        <v>736</v>
      </c>
      <c r="AF226" s="10"/>
      <c r="AK226" s="6">
        <v>1</v>
      </c>
    </row>
    <row r="227" s="5" customFormat="1" customHeight="1" spans="1:32">
      <c r="A227" s="6" t="s">
        <v>1859</v>
      </c>
      <c r="B227" s="6" t="s">
        <v>1860</v>
      </c>
      <c r="C227" s="6" t="s">
        <v>1861</v>
      </c>
      <c r="D227" s="5" t="s">
        <v>1862</v>
      </c>
      <c r="E227" s="5">
        <v>1</v>
      </c>
      <c r="F227" s="7" t="s">
        <v>41</v>
      </c>
      <c r="G227" s="7" t="s">
        <v>42</v>
      </c>
      <c r="H227" s="5">
        <v>9443.4016</v>
      </c>
      <c r="I227" s="14" t="s">
        <v>1863</v>
      </c>
      <c r="J227" s="8" t="s">
        <v>1409</v>
      </c>
      <c r="K227" s="8"/>
      <c r="L227" s="8" t="s">
        <v>516</v>
      </c>
      <c r="M227" s="8"/>
      <c r="N227" s="8" t="s">
        <v>46</v>
      </c>
      <c r="O227" s="5">
        <v>320</v>
      </c>
      <c r="P227" s="14" t="s">
        <v>1864</v>
      </c>
      <c r="Q227" s="9" t="s">
        <v>1840</v>
      </c>
      <c r="R227" s="7" t="s">
        <v>1865</v>
      </c>
      <c r="S227" s="15" t="s">
        <v>1866</v>
      </c>
      <c r="T227" s="3" t="s">
        <v>89</v>
      </c>
      <c r="U227" s="3"/>
      <c r="V227" s="3">
        <v>79388824</v>
      </c>
      <c r="W227" s="3">
        <v>15.9319624826715</v>
      </c>
      <c r="X227" s="5" t="str">
        <f>_xlfn.DISPIMG("ID_0146DE5FA82C4BFD8BDE299F9C7417EF",1)</f>
        <v>=DISPIMG("ID_0146DE5FA82C4BFD8BDE299F9C7417EF",1)</v>
      </c>
      <c r="Y227" s="24" t="s">
        <v>51</v>
      </c>
      <c r="Z227" s="24" t="s">
        <v>52</v>
      </c>
      <c r="AA227" s="5">
        <v>0.5</v>
      </c>
      <c r="AB227" s="5">
        <v>0.86</v>
      </c>
      <c r="AF227" s="10"/>
    </row>
    <row r="228" s="5" customFormat="1" customHeight="1" spans="1:32">
      <c r="A228" s="6" t="s">
        <v>1867</v>
      </c>
      <c r="B228" s="6" t="s">
        <v>1868</v>
      </c>
      <c r="C228" s="6" t="s">
        <v>1869</v>
      </c>
      <c r="D228" s="5" t="s">
        <v>1870</v>
      </c>
      <c r="E228" s="5">
        <v>1</v>
      </c>
      <c r="F228" s="7" t="s">
        <v>41</v>
      </c>
      <c r="G228" s="7" t="s">
        <v>42</v>
      </c>
      <c r="H228" s="5">
        <v>2296.5232</v>
      </c>
      <c r="I228" s="14" t="s">
        <v>1871</v>
      </c>
      <c r="J228" s="8" t="s">
        <v>515</v>
      </c>
      <c r="K228" s="8"/>
      <c r="L228" s="8" t="s">
        <v>516</v>
      </c>
      <c r="M228" s="8"/>
      <c r="N228" s="8" t="s">
        <v>46</v>
      </c>
      <c r="O228" s="5">
        <v>431</v>
      </c>
      <c r="P228" s="14" t="s">
        <v>1872</v>
      </c>
      <c r="Q228" s="9" t="s">
        <v>1840</v>
      </c>
      <c r="R228" s="7" t="s">
        <v>1873</v>
      </c>
      <c r="S228" s="15" t="s">
        <v>1874</v>
      </c>
      <c r="T228" s="3" t="s">
        <v>50</v>
      </c>
      <c r="U228" s="3"/>
      <c r="V228" s="3">
        <v>20388763</v>
      </c>
      <c r="W228" s="3">
        <v>11.2189983536853</v>
      </c>
      <c r="X228" s="5" t="str">
        <f>_xlfn.DISPIMG("ID_0146DE5FA82C4BFD8BDE299F9C7417EF",1)</f>
        <v>=DISPIMG("ID_0146DE5FA82C4BFD8BDE299F9C7417EF",1)</v>
      </c>
      <c r="Y228" s="24" t="s">
        <v>51</v>
      </c>
      <c r="Z228" s="24" t="s">
        <v>52</v>
      </c>
      <c r="AA228" s="5">
        <v>0.5</v>
      </c>
      <c r="AB228" s="5">
        <v>0.825</v>
      </c>
      <c r="AF228" s="10"/>
    </row>
    <row r="229" s="5" customFormat="1" customHeight="1" spans="1:32">
      <c r="A229" s="6" t="s">
        <v>1875</v>
      </c>
      <c r="B229" s="6" t="s">
        <v>1876</v>
      </c>
      <c r="C229" s="6" t="s">
        <v>1877</v>
      </c>
      <c r="D229" s="5" t="s">
        <v>1878</v>
      </c>
      <c r="E229" s="5">
        <v>1</v>
      </c>
      <c r="F229" s="7" t="s">
        <v>41</v>
      </c>
      <c r="G229" s="7" t="s">
        <v>211</v>
      </c>
      <c r="H229" s="5">
        <v>20266.3401</v>
      </c>
      <c r="I229" s="14" t="s">
        <v>1879</v>
      </c>
      <c r="J229" s="8" t="s">
        <v>470</v>
      </c>
      <c r="K229" s="8" t="s">
        <v>471</v>
      </c>
      <c r="L229" s="8" t="s">
        <v>472</v>
      </c>
      <c r="M229" s="8" t="s">
        <v>473</v>
      </c>
      <c r="N229" s="8" t="s">
        <v>46</v>
      </c>
      <c r="O229" s="5">
        <v>598</v>
      </c>
      <c r="P229" s="14" t="s">
        <v>1880</v>
      </c>
      <c r="Q229" s="9" t="s">
        <v>1840</v>
      </c>
      <c r="R229" s="7" t="s">
        <v>1881</v>
      </c>
      <c r="S229" s="15" t="s">
        <v>1882</v>
      </c>
      <c r="T229" s="3" t="s">
        <v>50</v>
      </c>
      <c r="U229" s="3"/>
      <c r="V229" s="3">
        <v>184721540</v>
      </c>
      <c r="W229" s="3">
        <v>8.85303459404592</v>
      </c>
      <c r="X229" s="5" t="str">
        <f>_xlfn.DISPIMG("ID_0146DE5FA82C4BFD8BDE299F9C7417EF",1)</f>
        <v>=DISPIMG("ID_0146DE5FA82C4BFD8BDE299F9C7417EF",1)</v>
      </c>
      <c r="Y229" s="24" t="s">
        <v>218</v>
      </c>
      <c r="Z229" s="24" t="s">
        <v>52</v>
      </c>
      <c r="AA229" s="5">
        <v>0.45</v>
      </c>
      <c r="AB229" s="5">
        <v>0.93</v>
      </c>
      <c r="AF229" s="10"/>
    </row>
    <row r="230" s="5" customFormat="1" customHeight="1" spans="1:32">
      <c r="A230" s="6" t="s">
        <v>1883</v>
      </c>
      <c r="B230" s="6" t="s">
        <v>1884</v>
      </c>
      <c r="C230" s="6" t="s">
        <v>1885</v>
      </c>
      <c r="D230" s="5" t="s">
        <v>1886</v>
      </c>
      <c r="E230" s="5">
        <v>1</v>
      </c>
      <c r="F230" s="7" t="s">
        <v>41</v>
      </c>
      <c r="G230" s="7" t="s">
        <v>42</v>
      </c>
      <c r="H230" s="5">
        <v>2796.2199</v>
      </c>
      <c r="I230" s="14" t="s">
        <v>1887</v>
      </c>
      <c r="J230" s="8" t="s">
        <v>515</v>
      </c>
      <c r="K230" s="8"/>
      <c r="L230" s="8" t="s">
        <v>516</v>
      </c>
      <c r="M230" s="8"/>
      <c r="N230" s="8" t="s">
        <v>46</v>
      </c>
      <c r="O230" s="5">
        <v>404</v>
      </c>
      <c r="P230" s="14" t="s">
        <v>1888</v>
      </c>
      <c r="Q230" s="9" t="s">
        <v>1889</v>
      </c>
      <c r="R230" s="7" t="s">
        <v>1890</v>
      </c>
      <c r="S230" s="15" t="s">
        <v>1891</v>
      </c>
      <c r="T230" s="3" t="s">
        <v>50</v>
      </c>
      <c r="U230" s="3"/>
      <c r="V230" s="3">
        <v>23987161</v>
      </c>
      <c r="W230" s="3">
        <v>14.2157560641064</v>
      </c>
      <c r="X230" s="5" t="str">
        <f>_xlfn.DISPIMG("ID_0146DE5FA82C4BFD8BDE299F9C7417EF",1)</f>
        <v>=DISPIMG("ID_0146DE5FA82C4BFD8BDE299F9C7417EF",1)</v>
      </c>
      <c r="Y230" s="24" t="s">
        <v>51</v>
      </c>
      <c r="Z230" s="24" t="s">
        <v>52</v>
      </c>
      <c r="AA230" s="5">
        <v>0.55</v>
      </c>
      <c r="AB230" s="5">
        <v>0.89</v>
      </c>
      <c r="AF230" s="10"/>
    </row>
    <row r="231" s="5" customFormat="1" hidden="1" customHeight="1" spans="1:37">
      <c r="A231" s="6" t="s">
        <v>1892</v>
      </c>
      <c r="B231" s="6" t="s">
        <v>1893</v>
      </c>
      <c r="C231" s="6" t="s">
        <v>1894</v>
      </c>
      <c r="D231" s="4" t="s">
        <v>1895</v>
      </c>
      <c r="E231" s="4">
        <v>0</v>
      </c>
      <c r="F231" s="6" t="s">
        <v>193</v>
      </c>
      <c r="G231" s="6" t="s">
        <v>211</v>
      </c>
      <c r="H231" s="4">
        <v>143.4608</v>
      </c>
      <c r="I231" s="1" t="s">
        <v>1896</v>
      </c>
      <c r="J231" s="6" t="s">
        <v>900</v>
      </c>
      <c r="K231" s="6"/>
      <c r="L231" s="6" t="s">
        <v>46</v>
      </c>
      <c r="M231" s="6"/>
      <c r="N231" s="6" t="s">
        <v>46</v>
      </c>
      <c r="O231" s="4">
        <v>3</v>
      </c>
      <c r="P231" s="1" t="s">
        <v>1897</v>
      </c>
      <c r="Q231" s="9" t="s">
        <v>1898</v>
      </c>
      <c r="R231" s="6" t="s">
        <v>46</v>
      </c>
      <c r="S231" s="1" t="s">
        <v>1899</v>
      </c>
      <c r="T231" s="20" t="s">
        <v>50</v>
      </c>
      <c r="U231" s="20"/>
      <c r="V231" s="20"/>
      <c r="W231" s="20"/>
      <c r="X231" s="4"/>
      <c r="Y231" s="4"/>
      <c r="Z231" s="4"/>
      <c r="AA231" s="4"/>
      <c r="AB231" s="4"/>
      <c r="AC231" s="4"/>
      <c r="AD231" s="4"/>
      <c r="AE231" s="4"/>
      <c r="AF231" s="27"/>
      <c r="AG231" s="4"/>
      <c r="AH231" s="4"/>
      <c r="AI231" s="4"/>
      <c r="AJ231" s="4"/>
      <c r="AK231" s="6">
        <v>1</v>
      </c>
    </row>
    <row r="232" s="5" customFormat="1" hidden="1" customHeight="1" spans="1:37">
      <c r="A232" s="6" t="s">
        <v>1900</v>
      </c>
      <c r="B232" s="6" t="s">
        <v>1901</v>
      </c>
      <c r="C232" s="6" t="s">
        <v>1902</v>
      </c>
      <c r="D232" s="4" t="s">
        <v>1903</v>
      </c>
      <c r="E232" s="4">
        <v>0</v>
      </c>
      <c r="F232" s="6" t="s">
        <v>267</v>
      </c>
      <c r="G232" s="6" t="s">
        <v>211</v>
      </c>
      <c r="H232" s="4">
        <v>28420.6783</v>
      </c>
      <c r="I232" s="1" t="s">
        <v>1904</v>
      </c>
      <c r="J232" s="6" t="s">
        <v>1905</v>
      </c>
      <c r="K232" s="6"/>
      <c r="L232" s="6" t="s">
        <v>271</v>
      </c>
      <c r="M232" s="6"/>
      <c r="N232" s="6" t="s">
        <v>46</v>
      </c>
      <c r="O232" s="4">
        <v>4</v>
      </c>
      <c r="P232" s="1" t="s">
        <v>1906</v>
      </c>
      <c r="Q232" s="9" t="s">
        <v>1907</v>
      </c>
      <c r="R232" s="6" t="s">
        <v>46</v>
      </c>
      <c r="S232" s="1" t="s">
        <v>1908</v>
      </c>
      <c r="T232" s="20" t="s">
        <v>89</v>
      </c>
      <c r="U232" s="20"/>
      <c r="V232" s="20"/>
      <c r="W232" s="20"/>
      <c r="X232" s="4"/>
      <c r="Y232" s="4"/>
      <c r="Z232" s="4"/>
      <c r="AA232" s="4"/>
      <c r="AB232" s="4"/>
      <c r="AC232" s="4"/>
      <c r="AD232" s="4"/>
      <c r="AE232" s="4"/>
      <c r="AF232" s="27"/>
      <c r="AG232" s="4"/>
      <c r="AH232" s="4"/>
      <c r="AI232" s="4"/>
      <c r="AJ232" s="4"/>
      <c r="AK232" s="6">
        <v>1</v>
      </c>
    </row>
    <row r="233" s="4" customFormat="1" hidden="1" customHeight="1" spans="1:37">
      <c r="A233" s="6" t="s">
        <v>1909</v>
      </c>
      <c r="B233" s="6" t="s">
        <v>1910</v>
      </c>
      <c r="C233" s="6" t="s">
        <v>1911</v>
      </c>
      <c r="D233" s="4" t="s">
        <v>1912</v>
      </c>
      <c r="E233" s="4">
        <v>0</v>
      </c>
      <c r="F233" s="6" t="s">
        <v>65</v>
      </c>
      <c r="G233" s="6" t="s">
        <v>66</v>
      </c>
      <c r="H233" s="4">
        <v>250</v>
      </c>
      <c r="I233" s="1" t="s">
        <v>1913</v>
      </c>
      <c r="J233" s="6" t="s">
        <v>46</v>
      </c>
      <c r="K233" s="6"/>
      <c r="L233" s="6" t="s">
        <v>46</v>
      </c>
      <c r="M233" s="6"/>
      <c r="N233" s="6" t="s">
        <v>46</v>
      </c>
      <c r="O233" s="4">
        <v>4</v>
      </c>
      <c r="P233" s="1" t="s">
        <v>1914</v>
      </c>
      <c r="Q233" s="9" t="s">
        <v>1907</v>
      </c>
      <c r="R233" s="6" t="s">
        <v>46</v>
      </c>
      <c r="S233" s="1" t="s">
        <v>1915</v>
      </c>
      <c r="T233" s="20" t="s">
        <v>50</v>
      </c>
      <c r="U233" s="20"/>
      <c r="V233" s="20"/>
      <c r="W233" s="20"/>
      <c r="AK233" s="6">
        <v>1</v>
      </c>
    </row>
    <row r="234" s="4" customFormat="1" hidden="1" customHeight="1" spans="1:37">
      <c r="A234" s="6" t="s">
        <v>1916</v>
      </c>
      <c r="B234" s="6" t="s">
        <v>1917</v>
      </c>
      <c r="C234" s="6" t="s">
        <v>1918</v>
      </c>
      <c r="D234" s="4" t="s">
        <v>1919</v>
      </c>
      <c r="E234" s="4">
        <v>0</v>
      </c>
      <c r="F234" s="6" t="s">
        <v>65</v>
      </c>
      <c r="G234" s="6" t="s">
        <v>66</v>
      </c>
      <c r="H234" s="4">
        <v>50</v>
      </c>
      <c r="I234" s="1" t="s">
        <v>1920</v>
      </c>
      <c r="J234" s="6" t="s">
        <v>46</v>
      </c>
      <c r="K234" s="6"/>
      <c r="L234" s="6" t="s">
        <v>46</v>
      </c>
      <c r="M234" s="6"/>
      <c r="N234" s="6" t="s">
        <v>46</v>
      </c>
      <c r="O234" s="4">
        <v>7</v>
      </c>
      <c r="P234" s="1" t="s">
        <v>1921</v>
      </c>
      <c r="Q234" s="9" t="s">
        <v>1907</v>
      </c>
      <c r="R234" s="6" t="s">
        <v>46</v>
      </c>
      <c r="S234" s="1" t="s">
        <v>1922</v>
      </c>
      <c r="T234" s="20" t="s">
        <v>50</v>
      </c>
      <c r="U234" s="20"/>
      <c r="V234" s="20"/>
      <c r="W234" s="20"/>
      <c r="AK234" s="6">
        <v>1</v>
      </c>
    </row>
    <row r="235" s="4" customFormat="1" customHeight="1" spans="1:23">
      <c r="A235" s="6" t="s">
        <v>1923</v>
      </c>
      <c r="B235" s="6" t="s">
        <v>1924</v>
      </c>
      <c r="C235" s="6" t="s">
        <v>1925</v>
      </c>
      <c r="D235" s="4" t="s">
        <v>1926</v>
      </c>
      <c r="E235" s="4">
        <v>0</v>
      </c>
      <c r="F235" s="6" t="s">
        <v>41</v>
      </c>
      <c r="G235" s="6" t="s">
        <v>211</v>
      </c>
      <c r="H235" s="4">
        <v>6512</v>
      </c>
      <c r="I235" s="1" t="s">
        <v>1927</v>
      </c>
      <c r="J235" s="6" t="s">
        <v>1928</v>
      </c>
      <c r="K235" s="6"/>
      <c r="L235" s="6" t="s">
        <v>271</v>
      </c>
      <c r="M235" s="6"/>
      <c r="N235" s="6" t="s">
        <v>1929</v>
      </c>
      <c r="O235" s="4">
        <v>21</v>
      </c>
      <c r="P235" s="1" t="s">
        <v>1930</v>
      </c>
      <c r="Q235" s="9" t="s">
        <v>1907</v>
      </c>
      <c r="R235" s="6" t="s">
        <v>46</v>
      </c>
      <c r="S235" s="1" t="s">
        <v>1931</v>
      </c>
      <c r="T235" s="20" t="s">
        <v>89</v>
      </c>
      <c r="U235" s="20"/>
      <c r="V235" s="20"/>
      <c r="W235" s="20"/>
    </row>
    <row r="236" s="4" customFormat="1" customHeight="1" spans="1:37">
      <c r="A236" s="6" t="s">
        <v>1932</v>
      </c>
      <c r="B236" s="6" t="s">
        <v>1933</v>
      </c>
      <c r="C236" s="6" t="s">
        <v>1934</v>
      </c>
      <c r="D236" s="5" t="s">
        <v>1935</v>
      </c>
      <c r="E236" s="5">
        <v>2</v>
      </c>
      <c r="F236" s="7" t="s">
        <v>65</v>
      </c>
      <c r="G236" s="7" t="s">
        <v>66</v>
      </c>
      <c r="H236" s="5">
        <v>4624</v>
      </c>
      <c r="I236" s="15" t="s">
        <v>1936</v>
      </c>
      <c r="J236" s="8" t="s">
        <v>1176</v>
      </c>
      <c r="K236" s="8"/>
      <c r="L236" s="8" t="s">
        <v>1177</v>
      </c>
      <c r="M236" s="8"/>
      <c r="N236" s="8" t="s">
        <v>46</v>
      </c>
      <c r="O236" s="5">
        <v>226</v>
      </c>
      <c r="P236" s="14" t="s">
        <v>1937</v>
      </c>
      <c r="Q236" s="9" t="s">
        <v>1907</v>
      </c>
      <c r="R236" s="8" t="s">
        <v>46</v>
      </c>
      <c r="S236" s="15" t="s">
        <v>1938</v>
      </c>
      <c r="T236" s="3" t="s">
        <v>50</v>
      </c>
      <c r="U236" s="3">
        <f>100-100*(V236/(H236*10000*AH236*(1-0.01*AG236))-AF236)/(1-AF236)</f>
        <v>17.7494147564149</v>
      </c>
      <c r="V236" s="3">
        <v>36907024</v>
      </c>
      <c r="W236" s="3">
        <f>100-100*V236/H236/10000</f>
        <v>20.1837716262976</v>
      </c>
      <c r="X236" s="5" t="str">
        <f>_xlfn.DISPIMG("ID_8C1F65DAE6D84D6B8999BC3FA032A46E",1)</f>
        <v>=DISPIMG("ID_8C1F65DAE6D84D6B8999BC3FA032A46E",1)</v>
      </c>
      <c r="Y236" s="24" t="s">
        <v>1181</v>
      </c>
      <c r="Z236" s="24" t="s">
        <v>834</v>
      </c>
      <c r="AA236" s="5"/>
      <c r="AB236" s="5"/>
      <c r="AC236" s="5"/>
      <c r="AD236" s="5"/>
      <c r="AE236" s="5"/>
      <c r="AF236" s="5">
        <v>0.3</v>
      </c>
      <c r="AG236" s="5">
        <v>2</v>
      </c>
      <c r="AH236" s="5">
        <v>0.93</v>
      </c>
      <c r="AI236" s="5" t="s">
        <v>835</v>
      </c>
      <c r="AJ236" s="5"/>
      <c r="AK236" s="5"/>
    </row>
    <row r="237" s="5" customFormat="1" customHeight="1" spans="1:32">
      <c r="A237" s="6" t="s">
        <v>1939</v>
      </c>
      <c r="B237" s="6" t="s">
        <v>1940</v>
      </c>
      <c r="C237" s="6" t="s">
        <v>1941</v>
      </c>
      <c r="D237" s="5" t="s">
        <v>1942</v>
      </c>
      <c r="E237" s="5">
        <v>1</v>
      </c>
      <c r="F237" s="7" t="s">
        <v>267</v>
      </c>
      <c r="G237" s="7" t="s">
        <v>211</v>
      </c>
      <c r="H237" s="5">
        <v>68317.4253</v>
      </c>
      <c r="I237" s="14" t="s">
        <v>1943</v>
      </c>
      <c r="J237" s="8" t="s">
        <v>1944</v>
      </c>
      <c r="K237" s="8"/>
      <c r="L237" s="8" t="s">
        <v>271</v>
      </c>
      <c r="M237" s="8"/>
      <c r="N237" s="8" t="s">
        <v>429</v>
      </c>
      <c r="O237" s="5">
        <v>4</v>
      </c>
      <c r="P237" s="14" t="s">
        <v>1945</v>
      </c>
      <c r="Q237" s="9" t="s">
        <v>1946</v>
      </c>
      <c r="R237" s="7" t="s">
        <v>1947</v>
      </c>
      <c r="S237" s="15" t="s">
        <v>1948</v>
      </c>
      <c r="T237" s="3" t="s">
        <v>89</v>
      </c>
      <c r="U237" s="3"/>
      <c r="V237" s="3">
        <v>572057159</v>
      </c>
      <c r="W237" s="3">
        <v>16.2648246054437</v>
      </c>
      <c r="X237" s="5" t="str">
        <f>_xlfn.DISPIMG("ID_3EC8AA0FC58C4529AF2CDF7AC61B7A40",1)</f>
        <v>=DISPIMG("ID_3EC8AA0FC58C4529AF2CDF7AC61B7A40",1)</v>
      </c>
      <c r="Y237" s="24" t="s">
        <v>1949</v>
      </c>
      <c r="Z237" s="24" t="s">
        <v>52</v>
      </c>
      <c r="AA237" s="5">
        <v>0.7</v>
      </c>
      <c r="AB237" s="5">
        <v>1.1</v>
      </c>
      <c r="AF237" s="10"/>
    </row>
    <row r="238" s="5" customFormat="1" hidden="1" customHeight="1" spans="1:37">
      <c r="A238" s="6" t="s">
        <v>1950</v>
      </c>
      <c r="B238" s="6" t="s">
        <v>1951</v>
      </c>
      <c r="C238" s="6" t="s">
        <v>1952</v>
      </c>
      <c r="D238" s="4" t="s">
        <v>1953</v>
      </c>
      <c r="E238" s="4">
        <v>0</v>
      </c>
      <c r="F238" s="6" t="s">
        <v>267</v>
      </c>
      <c r="G238" s="6" t="s">
        <v>211</v>
      </c>
      <c r="H238" s="4">
        <v>8890.6694</v>
      </c>
      <c r="I238" s="1" t="s">
        <v>1954</v>
      </c>
      <c r="J238" s="6" t="s">
        <v>1955</v>
      </c>
      <c r="K238" s="6"/>
      <c r="L238" s="6" t="s">
        <v>214</v>
      </c>
      <c r="M238" s="6"/>
      <c r="N238" s="6" t="s">
        <v>1956</v>
      </c>
      <c r="O238" s="4">
        <v>5</v>
      </c>
      <c r="P238" s="1" t="s">
        <v>1957</v>
      </c>
      <c r="Q238" s="9" t="s">
        <v>1958</v>
      </c>
      <c r="R238" s="6" t="s">
        <v>46</v>
      </c>
      <c r="S238" s="1" t="s">
        <v>1959</v>
      </c>
      <c r="T238" s="20" t="s">
        <v>89</v>
      </c>
      <c r="U238" s="20"/>
      <c r="V238" s="20"/>
      <c r="W238" s="20"/>
      <c r="X238" s="4"/>
      <c r="Y238" s="4"/>
      <c r="Z238" s="4"/>
      <c r="AA238" s="4"/>
      <c r="AB238" s="4"/>
      <c r="AC238" s="4"/>
      <c r="AD238" s="4"/>
      <c r="AE238" s="4"/>
      <c r="AF238" s="27"/>
      <c r="AG238" s="4"/>
      <c r="AH238" s="4"/>
      <c r="AI238" s="4"/>
      <c r="AJ238" s="4"/>
      <c r="AK238" s="6">
        <v>1</v>
      </c>
    </row>
    <row r="239" s="5" customFormat="1" customHeight="1" spans="1:37">
      <c r="A239" s="6" t="s">
        <v>1960</v>
      </c>
      <c r="B239" s="6" t="s">
        <v>1961</v>
      </c>
      <c r="C239" s="6" t="s">
        <v>1962</v>
      </c>
      <c r="D239" s="4" t="s">
        <v>1963</v>
      </c>
      <c r="E239" s="4">
        <v>0</v>
      </c>
      <c r="F239" s="6" t="s">
        <v>1238</v>
      </c>
      <c r="G239" s="6" t="s">
        <v>1239</v>
      </c>
      <c r="H239" s="4">
        <v>758.0217</v>
      </c>
      <c r="I239" s="1" t="s">
        <v>1964</v>
      </c>
      <c r="J239" s="6" t="s">
        <v>1039</v>
      </c>
      <c r="K239" s="6"/>
      <c r="L239" s="6" t="s">
        <v>214</v>
      </c>
      <c r="M239" s="6"/>
      <c r="N239" s="6" t="s">
        <v>46</v>
      </c>
      <c r="O239" s="4">
        <v>409</v>
      </c>
      <c r="P239" s="1" t="s">
        <v>1965</v>
      </c>
      <c r="Q239" s="9" t="s">
        <v>1966</v>
      </c>
      <c r="R239" s="6" t="s">
        <v>46</v>
      </c>
      <c r="S239" s="1" t="s">
        <v>1967</v>
      </c>
      <c r="T239" s="20" t="s">
        <v>50</v>
      </c>
      <c r="U239" s="20"/>
      <c r="V239" s="20"/>
      <c r="W239" s="20"/>
      <c r="X239" s="4"/>
      <c r="Y239" s="4"/>
      <c r="Z239" s="4"/>
      <c r="AA239" s="4"/>
      <c r="AB239" s="4"/>
      <c r="AC239" s="4"/>
      <c r="AD239" s="4"/>
      <c r="AE239" s="4"/>
      <c r="AF239" s="27"/>
      <c r="AG239" s="4"/>
      <c r="AH239" s="4"/>
      <c r="AI239" s="4"/>
      <c r="AJ239" s="4"/>
      <c r="AK239" s="4"/>
    </row>
    <row r="240" s="5" customFormat="1" hidden="1" customHeight="1" spans="1:37">
      <c r="A240" s="6" t="s">
        <v>1968</v>
      </c>
      <c r="B240" s="6" t="s">
        <v>1969</v>
      </c>
      <c r="C240" s="6" t="s">
        <v>1970</v>
      </c>
      <c r="D240" s="6" t="s">
        <v>1971</v>
      </c>
      <c r="E240" s="6">
        <v>1</v>
      </c>
      <c r="F240" s="6" t="s">
        <v>41</v>
      </c>
      <c r="G240" s="6" t="e">
        <v>#N/A</v>
      </c>
      <c r="H240" s="6" t="e">
        <v>#N/A</v>
      </c>
      <c r="I240" s="6" t="e">
        <v>#N/A</v>
      </c>
      <c r="J240" s="6" t="e">
        <v>#N/A</v>
      </c>
      <c r="K240" s="6"/>
      <c r="L240" s="6" t="e">
        <v>#N/A</v>
      </c>
      <c r="M240" s="6"/>
      <c r="N240" s="6" t="e">
        <v>#N/A</v>
      </c>
      <c r="O240" s="6">
        <v>5</v>
      </c>
      <c r="P240" s="16" t="s">
        <v>1972</v>
      </c>
      <c r="Q240" s="9" t="s">
        <v>1966</v>
      </c>
      <c r="R240" s="6" t="s">
        <v>1973</v>
      </c>
      <c r="S240" s="1" t="s">
        <v>1974</v>
      </c>
      <c r="T240" s="6" t="e">
        <v>#N/A</v>
      </c>
      <c r="U240" s="6"/>
      <c r="V240" s="6"/>
      <c r="W240" s="6"/>
      <c r="X240" s="6"/>
      <c r="Y240" s="6"/>
      <c r="Z240" s="6"/>
      <c r="AA240" s="6"/>
      <c r="AB240" s="6"/>
      <c r="AC240" s="6"/>
      <c r="AD240" s="6"/>
      <c r="AE240" s="6"/>
      <c r="AF240" s="25"/>
      <c r="AG240" s="6"/>
      <c r="AH240" s="6"/>
      <c r="AI240" s="6"/>
      <c r="AJ240" s="6"/>
      <c r="AK240" s="6">
        <v>1</v>
      </c>
    </row>
    <row r="241" s="5" customFormat="1" hidden="1" customHeight="1" spans="1:37">
      <c r="A241" s="6" t="s">
        <v>1975</v>
      </c>
      <c r="B241" s="6" t="s">
        <v>1976</v>
      </c>
      <c r="C241" s="6" t="s">
        <v>1977</v>
      </c>
      <c r="D241" s="6" t="s">
        <v>1978</v>
      </c>
      <c r="E241" s="6">
        <v>1</v>
      </c>
      <c r="F241" s="6" t="s">
        <v>41</v>
      </c>
      <c r="G241" s="6" t="e">
        <v>#N/A</v>
      </c>
      <c r="H241" s="6" t="e">
        <v>#N/A</v>
      </c>
      <c r="I241" s="6" t="e">
        <v>#N/A</v>
      </c>
      <c r="J241" s="6" t="e">
        <v>#N/A</v>
      </c>
      <c r="K241" s="6"/>
      <c r="L241" s="6" t="e">
        <v>#N/A</v>
      </c>
      <c r="M241" s="6"/>
      <c r="N241" s="6" t="e">
        <v>#N/A</v>
      </c>
      <c r="O241" s="6">
        <v>5</v>
      </c>
      <c r="P241" s="16" t="s">
        <v>1979</v>
      </c>
      <c r="Q241" s="9" t="s">
        <v>1966</v>
      </c>
      <c r="R241" s="6" t="s">
        <v>1980</v>
      </c>
      <c r="S241" s="1" t="s">
        <v>1981</v>
      </c>
      <c r="T241" s="6" t="e">
        <v>#N/A</v>
      </c>
      <c r="U241" s="6"/>
      <c r="V241" s="6"/>
      <c r="W241" s="6"/>
      <c r="X241" s="6"/>
      <c r="Y241" s="6"/>
      <c r="Z241" s="6"/>
      <c r="AA241" s="6"/>
      <c r="AB241" s="6"/>
      <c r="AC241" s="6"/>
      <c r="AD241" s="6"/>
      <c r="AE241" s="6"/>
      <c r="AF241" s="25"/>
      <c r="AG241" s="6"/>
      <c r="AH241" s="6"/>
      <c r="AI241" s="6"/>
      <c r="AJ241" s="6"/>
      <c r="AK241" s="6">
        <v>1</v>
      </c>
    </row>
    <row r="242" s="5" customFormat="1" hidden="1" customHeight="1" spans="1:37">
      <c r="A242" s="6" t="s">
        <v>1982</v>
      </c>
      <c r="B242" s="6" t="s">
        <v>1983</v>
      </c>
      <c r="C242" s="6" t="s">
        <v>1984</v>
      </c>
      <c r="D242" s="5" t="s">
        <v>1985</v>
      </c>
      <c r="E242" s="5">
        <v>1</v>
      </c>
      <c r="F242" s="7" t="s">
        <v>141</v>
      </c>
      <c r="G242" s="7" t="s">
        <v>42</v>
      </c>
      <c r="H242" s="5">
        <v>239.874</v>
      </c>
      <c r="I242" s="14" t="s">
        <v>1986</v>
      </c>
      <c r="J242" s="8" t="s">
        <v>1987</v>
      </c>
      <c r="K242" s="8"/>
      <c r="L242" s="8" t="s">
        <v>46</v>
      </c>
      <c r="M242" s="8"/>
      <c r="N242" s="8" t="s">
        <v>46</v>
      </c>
      <c r="O242" s="5">
        <v>12</v>
      </c>
      <c r="P242" s="14" t="s">
        <v>1988</v>
      </c>
      <c r="Q242" s="9" t="s">
        <v>1966</v>
      </c>
      <c r="R242" s="7" t="s">
        <v>1989</v>
      </c>
      <c r="S242" s="15" t="s">
        <v>1990</v>
      </c>
      <c r="T242" s="3" t="s">
        <v>50</v>
      </c>
      <c r="U242" s="3"/>
      <c r="V242" s="3">
        <v>1918992</v>
      </c>
      <c r="W242" s="3">
        <v>20</v>
      </c>
      <c r="X242" s="5" t="str">
        <f>_xlfn.DISPIMG("ID_349BFE9718324E3A925638328964DF44",1)</f>
        <v>=DISPIMG("ID_349BFE9718324E3A925638328964DF44",1)</v>
      </c>
      <c r="Y242" s="5" t="s">
        <v>304</v>
      </c>
      <c r="Z242" s="5" t="s">
        <v>305</v>
      </c>
      <c r="AC242" s="5" t="s">
        <v>355</v>
      </c>
      <c r="AF242" s="10"/>
      <c r="AK242" s="6">
        <v>1</v>
      </c>
    </row>
    <row r="243" s="5" customFormat="1" customHeight="1" spans="1:32">
      <c r="A243" s="6" t="s">
        <v>1991</v>
      </c>
      <c r="B243" s="6" t="s">
        <v>1992</v>
      </c>
      <c r="C243" s="6" t="s">
        <v>1993</v>
      </c>
      <c r="D243" s="5" t="s">
        <v>1994</v>
      </c>
      <c r="E243" s="5">
        <v>1</v>
      </c>
      <c r="F243" s="7" t="s">
        <v>41</v>
      </c>
      <c r="G243" s="7" t="s">
        <v>211</v>
      </c>
      <c r="H243" s="5">
        <v>2211.6746</v>
      </c>
      <c r="I243" s="14" t="s">
        <v>1995</v>
      </c>
      <c r="J243" s="8" t="s">
        <v>470</v>
      </c>
      <c r="K243" s="8" t="s">
        <v>471</v>
      </c>
      <c r="L243" s="8" t="s">
        <v>472</v>
      </c>
      <c r="M243" s="8" t="s">
        <v>473</v>
      </c>
      <c r="N243" s="8" t="s">
        <v>46</v>
      </c>
      <c r="O243" s="5">
        <v>1139</v>
      </c>
      <c r="P243" s="14" t="s">
        <v>1996</v>
      </c>
      <c r="Q243" s="9" t="s">
        <v>1966</v>
      </c>
      <c r="R243" s="7" t="s">
        <v>1997</v>
      </c>
      <c r="S243" s="15" t="s">
        <v>1998</v>
      </c>
      <c r="T243" s="3" t="s">
        <v>50</v>
      </c>
      <c r="U243" s="3"/>
      <c r="V243" s="3">
        <v>19371691</v>
      </c>
      <c r="W243" s="3">
        <v>12.4116585685797</v>
      </c>
      <c r="X243" s="5" t="str">
        <f>_xlfn.DISPIMG("ID_0146DE5FA82C4BFD8BDE299F9C7417EF",1)</f>
        <v>=DISPIMG("ID_0146DE5FA82C4BFD8BDE299F9C7417EF",1)</v>
      </c>
      <c r="Y243" s="24" t="s">
        <v>218</v>
      </c>
      <c r="Z243" s="24" t="s">
        <v>52</v>
      </c>
      <c r="AA243" s="5">
        <v>0.4</v>
      </c>
      <c r="AB243" s="5">
        <v>0.865</v>
      </c>
      <c r="AF243" s="10"/>
    </row>
    <row r="244" s="5" customFormat="1" hidden="1" customHeight="1" spans="1:37">
      <c r="A244" s="6" t="s">
        <v>1999</v>
      </c>
      <c r="B244" s="6" t="s">
        <v>2000</v>
      </c>
      <c r="C244" s="6" t="s">
        <v>2001</v>
      </c>
      <c r="D244" s="6" t="s">
        <v>2002</v>
      </c>
      <c r="E244" s="6">
        <v>1</v>
      </c>
      <c r="F244" s="6" t="s">
        <v>41</v>
      </c>
      <c r="G244" s="6" t="e">
        <v>#N/A</v>
      </c>
      <c r="H244" s="6" t="e">
        <v>#N/A</v>
      </c>
      <c r="I244" s="6" t="e">
        <v>#N/A</v>
      </c>
      <c r="J244" s="6" t="e">
        <v>#N/A</v>
      </c>
      <c r="K244" s="6"/>
      <c r="L244" s="6" t="e">
        <v>#N/A</v>
      </c>
      <c r="M244" s="6"/>
      <c r="N244" s="6" t="e">
        <v>#N/A</v>
      </c>
      <c r="O244" s="6">
        <v>5</v>
      </c>
      <c r="P244" s="16" t="s">
        <v>2003</v>
      </c>
      <c r="Q244" s="9" t="s">
        <v>2004</v>
      </c>
      <c r="R244" s="6" t="s">
        <v>2005</v>
      </c>
      <c r="S244" s="1" t="s">
        <v>2006</v>
      </c>
      <c r="T244" s="6" t="e">
        <v>#N/A</v>
      </c>
      <c r="U244" s="6"/>
      <c r="V244" s="6"/>
      <c r="W244" s="6"/>
      <c r="X244" s="6"/>
      <c r="Y244" s="6"/>
      <c r="Z244" s="6"/>
      <c r="AA244" s="6"/>
      <c r="AB244" s="6"/>
      <c r="AC244" s="6"/>
      <c r="AD244" s="6"/>
      <c r="AE244" s="6"/>
      <c r="AF244" s="25"/>
      <c r="AG244" s="6"/>
      <c r="AH244" s="6"/>
      <c r="AI244" s="6"/>
      <c r="AJ244" s="6"/>
      <c r="AK244" s="6">
        <v>1</v>
      </c>
    </row>
    <row r="245" s="5" customFormat="1" customHeight="1" spans="1:37">
      <c r="A245" s="6" t="s">
        <v>2007</v>
      </c>
      <c r="B245" s="6" t="s">
        <v>2008</v>
      </c>
      <c r="C245" s="6" t="s">
        <v>2009</v>
      </c>
      <c r="D245" s="4" t="s">
        <v>2010</v>
      </c>
      <c r="E245" s="4">
        <v>0</v>
      </c>
      <c r="F245" s="6" t="s">
        <v>148</v>
      </c>
      <c r="G245" s="6" t="s">
        <v>570</v>
      </c>
      <c r="H245" s="4">
        <v>1090.674</v>
      </c>
      <c r="I245" s="1" t="s">
        <v>2011</v>
      </c>
      <c r="J245" s="6" t="s">
        <v>46</v>
      </c>
      <c r="K245" s="6"/>
      <c r="L245" s="6" t="s">
        <v>46</v>
      </c>
      <c r="M245" s="6"/>
      <c r="N245" s="6" t="s">
        <v>46</v>
      </c>
      <c r="O245" s="4">
        <v>427</v>
      </c>
      <c r="P245" s="1" t="s">
        <v>2012</v>
      </c>
      <c r="Q245" s="9" t="s">
        <v>2004</v>
      </c>
      <c r="R245" s="6" t="s">
        <v>46</v>
      </c>
      <c r="S245" s="1" t="s">
        <v>2013</v>
      </c>
      <c r="T245" s="20" t="s">
        <v>50</v>
      </c>
      <c r="U245" s="20"/>
      <c r="V245" s="20"/>
      <c r="W245" s="20"/>
      <c r="X245" s="4"/>
      <c r="Y245" s="4"/>
      <c r="Z245" s="4"/>
      <c r="AA245" s="4"/>
      <c r="AB245" s="4"/>
      <c r="AC245" s="4"/>
      <c r="AD245" s="4"/>
      <c r="AE245" s="4"/>
      <c r="AF245" s="27"/>
      <c r="AG245" s="4"/>
      <c r="AH245" s="4"/>
      <c r="AI245" s="4"/>
      <c r="AJ245" s="4"/>
      <c r="AK245" s="4"/>
    </row>
    <row r="246" s="5" customFormat="1" hidden="1" customHeight="1" spans="1:37">
      <c r="A246" s="6" t="s">
        <v>2014</v>
      </c>
      <c r="B246" s="6" t="s">
        <v>2015</v>
      </c>
      <c r="C246" s="6" t="s">
        <v>2016</v>
      </c>
      <c r="D246" s="4" t="s">
        <v>2017</v>
      </c>
      <c r="E246" s="4">
        <v>0</v>
      </c>
      <c r="F246" s="6" t="s">
        <v>193</v>
      </c>
      <c r="G246" s="6" t="s">
        <v>211</v>
      </c>
      <c r="H246" s="4">
        <v>571.0826</v>
      </c>
      <c r="I246" s="1" t="s">
        <v>2018</v>
      </c>
      <c r="J246" s="6" t="s">
        <v>909</v>
      </c>
      <c r="K246" s="6"/>
      <c r="L246" s="6" t="s">
        <v>46</v>
      </c>
      <c r="M246" s="6"/>
      <c r="N246" s="6" t="s">
        <v>46</v>
      </c>
      <c r="O246" s="4">
        <v>4</v>
      </c>
      <c r="P246" s="1" t="s">
        <v>2019</v>
      </c>
      <c r="Q246" s="9" t="s">
        <v>2004</v>
      </c>
      <c r="R246" s="6" t="s">
        <v>46</v>
      </c>
      <c r="S246" s="1" t="s">
        <v>2020</v>
      </c>
      <c r="T246" s="20" t="s">
        <v>50</v>
      </c>
      <c r="U246" s="20"/>
      <c r="V246" s="20"/>
      <c r="W246" s="20"/>
      <c r="X246" s="4"/>
      <c r="Y246" s="4"/>
      <c r="Z246" s="4"/>
      <c r="AA246" s="4"/>
      <c r="AB246" s="4"/>
      <c r="AC246" s="4"/>
      <c r="AD246" s="4"/>
      <c r="AE246" s="4"/>
      <c r="AF246" s="27"/>
      <c r="AG246" s="4"/>
      <c r="AH246" s="4"/>
      <c r="AI246" s="4"/>
      <c r="AJ246" s="4"/>
      <c r="AK246" s="6">
        <v>1</v>
      </c>
    </row>
    <row r="247" s="5" customFormat="1" hidden="1" customHeight="1" spans="1:37">
      <c r="A247" s="6" t="s">
        <v>2021</v>
      </c>
      <c r="B247" s="6" t="s">
        <v>2022</v>
      </c>
      <c r="C247" s="6" t="s">
        <v>2023</v>
      </c>
      <c r="D247" s="5" t="s">
        <v>2024</v>
      </c>
      <c r="E247" s="5">
        <v>1</v>
      </c>
      <c r="F247" s="7" t="s">
        <v>141</v>
      </c>
      <c r="G247" s="7" t="s">
        <v>42</v>
      </c>
      <c r="H247" s="5">
        <v>119.9976</v>
      </c>
      <c r="I247" s="14" t="s">
        <v>2025</v>
      </c>
      <c r="J247" s="8" t="s">
        <v>2026</v>
      </c>
      <c r="K247" s="8"/>
      <c r="L247" s="8" t="s">
        <v>46</v>
      </c>
      <c r="M247" s="8"/>
      <c r="N247" s="8" t="s">
        <v>46</v>
      </c>
      <c r="O247" s="5">
        <v>30</v>
      </c>
      <c r="P247" s="14" t="s">
        <v>2027</v>
      </c>
      <c r="Q247" s="9" t="s">
        <v>2004</v>
      </c>
      <c r="R247" s="7" t="s">
        <v>2028</v>
      </c>
      <c r="S247" s="15" t="s">
        <v>2029</v>
      </c>
      <c r="T247" s="3" t="s">
        <v>50</v>
      </c>
      <c r="U247" s="3"/>
      <c r="V247" s="3">
        <v>959981</v>
      </c>
      <c r="W247" s="3">
        <v>19.999983333</v>
      </c>
      <c r="X247" s="5" t="str">
        <f>_xlfn.DISPIMG("ID_349BFE9718324E3A925638328964DF44",1)</f>
        <v>=DISPIMG("ID_349BFE9718324E3A925638328964DF44",1)</v>
      </c>
      <c r="Y247" s="5" t="s">
        <v>304</v>
      </c>
      <c r="Z247" s="5" t="s">
        <v>305</v>
      </c>
      <c r="AC247" s="5" t="s">
        <v>668</v>
      </c>
      <c r="AF247" s="10"/>
      <c r="AK247" s="6">
        <v>1</v>
      </c>
    </row>
    <row r="248" s="5" customFormat="1" customHeight="1" spans="1:32">
      <c r="A248" s="6" t="s">
        <v>2030</v>
      </c>
      <c r="B248" s="6" t="s">
        <v>2031</v>
      </c>
      <c r="C248" s="6" t="s">
        <v>2032</v>
      </c>
      <c r="D248" s="5" t="s">
        <v>2033</v>
      </c>
      <c r="E248" s="5">
        <v>1</v>
      </c>
      <c r="F248" s="7" t="s">
        <v>41</v>
      </c>
      <c r="G248" s="7" t="s">
        <v>211</v>
      </c>
      <c r="H248" s="5">
        <v>1807.7671</v>
      </c>
      <c r="I248" s="14" t="s">
        <v>2034</v>
      </c>
      <c r="J248" s="8" t="s">
        <v>470</v>
      </c>
      <c r="K248" s="8" t="s">
        <v>471</v>
      </c>
      <c r="L248" s="8" t="s">
        <v>472</v>
      </c>
      <c r="M248" s="8" t="s">
        <v>473</v>
      </c>
      <c r="N248" s="8" t="s">
        <v>46</v>
      </c>
      <c r="O248" s="5">
        <v>52</v>
      </c>
      <c r="P248" s="14" t="s">
        <v>2035</v>
      </c>
      <c r="Q248" s="9" t="s">
        <v>2004</v>
      </c>
      <c r="R248" s="7" t="s">
        <v>2036</v>
      </c>
      <c r="S248" s="15" t="s">
        <v>2037</v>
      </c>
      <c r="T248" s="3" t="s">
        <v>50</v>
      </c>
      <c r="U248" s="3"/>
      <c r="V248" s="3">
        <v>15405802</v>
      </c>
      <c r="W248" s="3">
        <v>14.7799404027211</v>
      </c>
      <c r="X248" s="5" t="str">
        <f>_xlfn.DISPIMG("ID_0146DE5FA82C4BFD8BDE299F9C7417EF",1)</f>
        <v>=DISPIMG("ID_0146DE5FA82C4BFD8BDE299F9C7417EF",1)</v>
      </c>
      <c r="Y248" s="24" t="s">
        <v>218</v>
      </c>
      <c r="Z248" s="24" t="s">
        <v>52</v>
      </c>
      <c r="AA248" s="5">
        <v>0.45</v>
      </c>
      <c r="AB248" s="5">
        <v>0.85</v>
      </c>
      <c r="AF248" s="10"/>
    </row>
    <row r="249" s="4" customFormat="1" customHeight="1" spans="1:37">
      <c r="A249" s="6" t="s">
        <v>2038</v>
      </c>
      <c r="B249" s="6" t="s">
        <v>2039</v>
      </c>
      <c r="C249" s="6" t="s">
        <v>2040</v>
      </c>
      <c r="D249" s="5" t="s">
        <v>2041</v>
      </c>
      <c r="E249" s="5">
        <v>1</v>
      </c>
      <c r="F249" s="7" t="s">
        <v>41</v>
      </c>
      <c r="G249" s="7" t="s">
        <v>211</v>
      </c>
      <c r="H249" s="5">
        <v>1725</v>
      </c>
      <c r="I249" s="14" t="s">
        <v>2042</v>
      </c>
      <c r="J249" s="8" t="s">
        <v>470</v>
      </c>
      <c r="K249" s="8" t="s">
        <v>471</v>
      </c>
      <c r="L249" s="8" t="s">
        <v>472</v>
      </c>
      <c r="M249" s="8" t="s">
        <v>473</v>
      </c>
      <c r="N249" s="8" t="s">
        <v>46</v>
      </c>
      <c r="O249" s="5">
        <v>1383</v>
      </c>
      <c r="P249" s="14" t="s">
        <v>2043</v>
      </c>
      <c r="Q249" s="9" t="s">
        <v>2004</v>
      </c>
      <c r="R249" s="7" t="s">
        <v>2044</v>
      </c>
      <c r="S249" s="15" t="s">
        <v>2045</v>
      </c>
      <c r="T249" s="3" t="s">
        <v>50</v>
      </c>
      <c r="U249" s="3"/>
      <c r="V249" s="3">
        <v>14863530</v>
      </c>
      <c r="W249" s="3">
        <v>13.8346086956522</v>
      </c>
      <c r="X249" s="5" t="str">
        <f>_xlfn.DISPIMG("ID_0146DE5FA82C4BFD8BDE299F9C7417EF",1)</f>
        <v>=DISPIMG("ID_0146DE5FA82C4BFD8BDE299F9C7417EF",1)</v>
      </c>
      <c r="Y249" s="24" t="s">
        <v>218</v>
      </c>
      <c r="Z249" s="24" t="s">
        <v>52</v>
      </c>
      <c r="AA249" s="5">
        <v>0.6</v>
      </c>
      <c r="AB249" s="5">
        <v>0.875</v>
      </c>
      <c r="AC249" s="5"/>
      <c r="AD249" s="5"/>
      <c r="AE249" s="5"/>
      <c r="AF249" s="5"/>
      <c r="AG249" s="5"/>
      <c r="AH249" s="5"/>
      <c r="AI249" s="5"/>
      <c r="AJ249" s="5"/>
      <c r="AK249" s="5"/>
    </row>
    <row r="250" s="4" customFormat="1" customHeight="1" spans="1:37">
      <c r="A250" s="6" t="s">
        <v>2046</v>
      </c>
      <c r="B250" s="6" t="s">
        <v>2047</v>
      </c>
      <c r="C250" s="6" t="s">
        <v>2048</v>
      </c>
      <c r="D250" s="5" t="s">
        <v>2049</v>
      </c>
      <c r="E250" s="5">
        <v>1</v>
      </c>
      <c r="F250" s="7" t="s">
        <v>41</v>
      </c>
      <c r="G250" s="7" t="s">
        <v>211</v>
      </c>
      <c r="H250" s="5">
        <v>938.8267</v>
      </c>
      <c r="I250" s="14" t="s">
        <v>2050</v>
      </c>
      <c r="J250" s="8" t="s">
        <v>534</v>
      </c>
      <c r="K250" s="8" t="s">
        <v>473</v>
      </c>
      <c r="L250" s="8" t="s">
        <v>472</v>
      </c>
      <c r="M250" s="8" t="s">
        <v>473</v>
      </c>
      <c r="N250" s="8" t="s">
        <v>252</v>
      </c>
      <c r="O250" s="5">
        <v>311</v>
      </c>
      <c r="P250" s="14" t="s">
        <v>2051</v>
      </c>
      <c r="Q250" s="9" t="s">
        <v>2004</v>
      </c>
      <c r="R250" s="7" t="s">
        <v>2052</v>
      </c>
      <c r="S250" s="15" t="s">
        <v>2053</v>
      </c>
      <c r="T250" s="3" t="s">
        <v>50</v>
      </c>
      <c r="U250" s="3"/>
      <c r="V250" s="3">
        <v>8398556</v>
      </c>
      <c r="W250" s="3">
        <v>10.5419988587883</v>
      </c>
      <c r="X250" s="5" t="str">
        <f>_xlfn.DISPIMG("ID_0146DE5FA82C4BFD8BDE299F9C7417EF",1)</f>
        <v>=DISPIMG("ID_0146DE5FA82C4BFD8BDE299F9C7417EF",1)</v>
      </c>
      <c r="Y250" s="24" t="s">
        <v>218</v>
      </c>
      <c r="Z250" s="24" t="s">
        <v>52</v>
      </c>
      <c r="AA250" s="5">
        <v>0.55</v>
      </c>
      <c r="AB250" s="5">
        <v>0.9</v>
      </c>
      <c r="AC250" s="5"/>
      <c r="AD250" s="5"/>
      <c r="AE250" s="5"/>
      <c r="AF250" s="5"/>
      <c r="AG250" s="5"/>
      <c r="AH250" s="5"/>
      <c r="AI250" s="5"/>
      <c r="AJ250" s="5"/>
      <c r="AK250" s="5"/>
    </row>
    <row r="251" s="5" customFormat="1" customHeight="1" spans="1:32">
      <c r="A251" s="6" t="s">
        <v>2054</v>
      </c>
      <c r="B251" s="6" t="s">
        <v>2055</v>
      </c>
      <c r="C251" s="6" t="s">
        <v>2056</v>
      </c>
      <c r="D251" s="5" t="s">
        <v>2057</v>
      </c>
      <c r="E251" s="5">
        <v>1</v>
      </c>
      <c r="F251" s="7" t="s">
        <v>41</v>
      </c>
      <c r="G251" s="7" t="s">
        <v>211</v>
      </c>
      <c r="H251" s="5">
        <v>11429.1362</v>
      </c>
      <c r="I251" s="14" t="s">
        <v>2058</v>
      </c>
      <c r="J251" s="8" t="s">
        <v>470</v>
      </c>
      <c r="K251" s="8" t="s">
        <v>471</v>
      </c>
      <c r="L251" s="8" t="s">
        <v>472</v>
      </c>
      <c r="M251" s="8" t="s">
        <v>473</v>
      </c>
      <c r="N251" s="8" t="s">
        <v>46</v>
      </c>
      <c r="O251" s="5">
        <v>594</v>
      </c>
      <c r="P251" s="14" t="s">
        <v>2059</v>
      </c>
      <c r="Q251" s="9" t="s">
        <v>2004</v>
      </c>
      <c r="R251" s="7" t="s">
        <v>2060</v>
      </c>
      <c r="S251" s="15" t="s">
        <v>2061</v>
      </c>
      <c r="T251" s="3" t="s">
        <v>50</v>
      </c>
      <c r="U251" s="3"/>
      <c r="V251" s="3">
        <v>103632345</v>
      </c>
      <c r="W251" s="3">
        <v>9.32617899854934</v>
      </c>
      <c r="X251" s="5" t="str">
        <f>_xlfn.DISPIMG("ID_0146DE5FA82C4BFD8BDE299F9C7417EF",1)</f>
        <v>=DISPIMG("ID_0146DE5FA82C4BFD8BDE299F9C7417EF",1)</v>
      </c>
      <c r="Y251" s="24" t="s">
        <v>218</v>
      </c>
      <c r="Z251" s="24" t="s">
        <v>52</v>
      </c>
      <c r="AA251" s="5">
        <v>0.6</v>
      </c>
      <c r="AB251" s="5">
        <v>0.92</v>
      </c>
      <c r="AF251" s="10"/>
    </row>
    <row r="252" s="5" customFormat="1" customHeight="1" spans="1:32">
      <c r="A252" s="6" t="s">
        <v>2062</v>
      </c>
      <c r="B252" s="6" t="s">
        <v>2063</v>
      </c>
      <c r="C252" s="6" t="s">
        <v>2064</v>
      </c>
      <c r="D252" s="5" t="s">
        <v>2065</v>
      </c>
      <c r="E252" s="5">
        <v>1</v>
      </c>
      <c r="F252" s="7" t="s">
        <v>41</v>
      </c>
      <c r="G252" s="7" t="s">
        <v>211</v>
      </c>
      <c r="H252" s="5">
        <v>312.3235</v>
      </c>
      <c r="I252" s="14" t="s">
        <v>2066</v>
      </c>
      <c r="J252" s="8" t="s">
        <v>534</v>
      </c>
      <c r="K252" s="8" t="s">
        <v>473</v>
      </c>
      <c r="L252" s="8" t="s">
        <v>472</v>
      </c>
      <c r="M252" s="8" t="s">
        <v>473</v>
      </c>
      <c r="N252" s="8" t="s">
        <v>46</v>
      </c>
      <c r="O252" s="5">
        <v>532</v>
      </c>
      <c r="P252" s="14" t="s">
        <v>2067</v>
      </c>
      <c r="Q252" s="9" t="s">
        <v>2004</v>
      </c>
      <c r="R252" s="7" t="s">
        <v>2068</v>
      </c>
      <c r="S252" s="15" t="s">
        <v>2069</v>
      </c>
      <c r="T252" s="3" t="s">
        <v>50</v>
      </c>
      <c r="U252" s="3"/>
      <c r="V252" s="3">
        <v>2836800</v>
      </c>
      <c r="W252" s="3">
        <v>9.17109983718805</v>
      </c>
      <c r="X252" s="5" t="str">
        <f>_xlfn.DISPIMG("ID_0146DE5FA82C4BFD8BDE299F9C7417EF",1)</f>
        <v>=DISPIMG("ID_0146DE5FA82C4BFD8BDE299F9C7417EF",1)</v>
      </c>
      <c r="Y252" s="24" t="s">
        <v>218</v>
      </c>
      <c r="Z252" s="24" t="s">
        <v>52</v>
      </c>
      <c r="AA252" s="5">
        <v>0.45</v>
      </c>
      <c r="AB252" s="5">
        <v>0.925</v>
      </c>
      <c r="AF252" s="10"/>
    </row>
    <row r="253" s="4" customFormat="1" hidden="1" customHeight="1" spans="1:37">
      <c r="A253" s="6" t="s">
        <v>2070</v>
      </c>
      <c r="B253" s="6" t="s">
        <v>2071</v>
      </c>
      <c r="C253" s="6" t="s">
        <v>2072</v>
      </c>
      <c r="D253" s="4" t="s">
        <v>2073</v>
      </c>
      <c r="E253" s="4">
        <v>0</v>
      </c>
      <c r="F253" s="6" t="s">
        <v>267</v>
      </c>
      <c r="G253" s="6" t="s">
        <v>268</v>
      </c>
      <c r="H253" s="4">
        <v>4407.1</v>
      </c>
      <c r="I253" s="1" t="s">
        <v>2074</v>
      </c>
      <c r="J253" s="6" t="s">
        <v>2075</v>
      </c>
      <c r="K253" s="6"/>
      <c r="L253" s="6" t="s">
        <v>2076</v>
      </c>
      <c r="M253" s="6"/>
      <c r="N253" s="6" t="s">
        <v>46</v>
      </c>
      <c r="O253" s="4">
        <v>4</v>
      </c>
      <c r="P253" s="1" t="s">
        <v>2077</v>
      </c>
      <c r="Q253" s="9" t="s">
        <v>2078</v>
      </c>
      <c r="R253" s="6" t="s">
        <v>46</v>
      </c>
      <c r="S253" s="1" t="s">
        <v>2079</v>
      </c>
      <c r="T253" s="20" t="s">
        <v>89</v>
      </c>
      <c r="U253" s="20"/>
      <c r="V253" s="20"/>
      <c r="W253" s="20"/>
      <c r="AK253" s="6">
        <v>1</v>
      </c>
    </row>
    <row r="254" s="5" customFormat="1" customHeight="1" spans="1:32">
      <c r="A254" s="6" t="s">
        <v>2080</v>
      </c>
      <c r="B254" s="6" t="s">
        <v>2081</v>
      </c>
      <c r="C254" s="6" t="s">
        <v>2082</v>
      </c>
      <c r="D254" s="5" t="s">
        <v>2083</v>
      </c>
      <c r="E254" s="5">
        <v>1</v>
      </c>
      <c r="F254" s="7" t="s">
        <v>267</v>
      </c>
      <c r="G254" s="7" t="s">
        <v>211</v>
      </c>
      <c r="H254" s="5">
        <v>63016.993</v>
      </c>
      <c r="I254" s="15" t="s">
        <v>2084</v>
      </c>
      <c r="J254" s="8" t="s">
        <v>2085</v>
      </c>
      <c r="K254" s="8"/>
      <c r="L254" s="8" t="s">
        <v>271</v>
      </c>
      <c r="M254" s="8"/>
      <c r="N254" s="8" t="s">
        <v>429</v>
      </c>
      <c r="O254" s="5">
        <v>5</v>
      </c>
      <c r="P254" s="14" t="s">
        <v>2086</v>
      </c>
      <c r="Q254" s="9" t="s">
        <v>2087</v>
      </c>
      <c r="R254" s="7" t="s">
        <v>2088</v>
      </c>
      <c r="S254" s="15" t="s">
        <v>2089</v>
      </c>
      <c r="T254" s="3" t="s">
        <v>89</v>
      </c>
      <c r="U254" s="3"/>
      <c r="V254" s="3">
        <v>535644440</v>
      </c>
      <c r="W254" s="3">
        <v>15.0000000793437</v>
      </c>
      <c r="X254" s="5" t="str">
        <f>_xlfn.DISPIMG("ID_3EC8AA0FC58C4529AF2CDF7AC61B7A40",1)</f>
        <v>=DISPIMG("ID_3EC8AA0FC58C4529AF2CDF7AC61B7A40",1)</v>
      </c>
      <c r="Y254" s="24" t="s">
        <v>1949</v>
      </c>
      <c r="Z254" s="24" t="s">
        <v>52</v>
      </c>
      <c r="AA254" s="5">
        <v>0.7</v>
      </c>
      <c r="AB254" s="5">
        <v>1.06</v>
      </c>
      <c r="AF254" s="10"/>
    </row>
    <row r="255" s="5" customFormat="1" customHeight="1" spans="1:32">
      <c r="A255" s="6" t="s">
        <v>2090</v>
      </c>
      <c r="B255" s="6" t="s">
        <v>2091</v>
      </c>
      <c r="C255" s="6" t="s">
        <v>2092</v>
      </c>
      <c r="D255" s="5" t="s">
        <v>2093</v>
      </c>
      <c r="E255" s="5">
        <v>1</v>
      </c>
      <c r="F255" s="7" t="s">
        <v>41</v>
      </c>
      <c r="G255" s="7" t="s">
        <v>211</v>
      </c>
      <c r="H255" s="5">
        <v>5493.6425</v>
      </c>
      <c r="I255" s="14" t="s">
        <v>2094</v>
      </c>
      <c r="J255" s="8" t="s">
        <v>470</v>
      </c>
      <c r="K255" s="8" t="s">
        <v>482</v>
      </c>
      <c r="L255" s="8" t="s">
        <v>472</v>
      </c>
      <c r="M255" s="8" t="s">
        <v>482</v>
      </c>
      <c r="N255" s="8" t="s">
        <v>429</v>
      </c>
      <c r="O255" s="5">
        <v>354</v>
      </c>
      <c r="P255" s="14" t="s">
        <v>2095</v>
      </c>
      <c r="Q255" s="9" t="s">
        <v>2096</v>
      </c>
      <c r="R255" s="7" t="s">
        <v>2097</v>
      </c>
      <c r="S255" s="15" t="s">
        <v>2098</v>
      </c>
      <c r="T255" s="3" t="s">
        <v>50</v>
      </c>
      <c r="U255" s="3"/>
      <c r="V255" s="3">
        <v>49824000</v>
      </c>
      <c r="W255" s="3">
        <v>9.3060751586948</v>
      </c>
      <c r="X255" s="5" t="str">
        <f>_xlfn.DISPIMG("ID_0146DE5FA82C4BFD8BDE299F9C7417EF",1)</f>
        <v>=DISPIMG("ID_0146DE5FA82C4BFD8BDE299F9C7417EF",1)</v>
      </c>
      <c r="Y255" s="24" t="s">
        <v>218</v>
      </c>
      <c r="Z255" s="24" t="s">
        <v>52</v>
      </c>
      <c r="AA255" s="5">
        <v>0.6</v>
      </c>
      <c r="AB255" s="5">
        <v>0.94</v>
      </c>
      <c r="AF255" s="10"/>
    </row>
    <row r="256" s="6" customFormat="1" customHeight="1" spans="1:37">
      <c r="A256" s="6" t="s">
        <v>2099</v>
      </c>
      <c r="B256" s="6" t="s">
        <v>2100</v>
      </c>
      <c r="C256" s="6" t="s">
        <v>2101</v>
      </c>
      <c r="D256" s="5" t="s">
        <v>2102</v>
      </c>
      <c r="E256" s="5">
        <v>2</v>
      </c>
      <c r="F256" s="7" t="s">
        <v>65</v>
      </c>
      <c r="G256" s="7" t="s">
        <v>66</v>
      </c>
      <c r="H256" s="5">
        <v>0</v>
      </c>
      <c r="I256" s="15" t="s">
        <v>2103</v>
      </c>
      <c r="J256" s="8" t="s">
        <v>46</v>
      </c>
      <c r="K256" s="8"/>
      <c r="L256" s="8" t="s">
        <v>46</v>
      </c>
      <c r="M256" s="8"/>
      <c r="N256" s="8" t="s">
        <v>46</v>
      </c>
      <c r="O256" s="5">
        <v>7</v>
      </c>
      <c r="P256" s="14" t="s">
        <v>2104</v>
      </c>
      <c r="Q256" s="9" t="s">
        <v>2096</v>
      </c>
      <c r="R256" s="8" t="s">
        <v>46</v>
      </c>
      <c r="S256" s="15" t="s">
        <v>2105</v>
      </c>
      <c r="T256" s="3" t="s">
        <v>50</v>
      </c>
      <c r="U256" s="3"/>
      <c r="V256" s="3">
        <v>15182841</v>
      </c>
      <c r="W256" s="3"/>
      <c r="X256" s="5" t="str">
        <f>_xlfn.DISPIMG("ID_AA6ECFE766B74F27814387F92FC3287A",1)</f>
        <v>=DISPIMG("ID_AA6ECFE766B74F27814387F92FC3287A",1)</v>
      </c>
      <c r="Y256" s="24" t="s">
        <v>2106</v>
      </c>
      <c r="Z256" s="24" t="s">
        <v>834</v>
      </c>
      <c r="AA256" s="5"/>
      <c r="AB256" s="5"/>
      <c r="AC256" s="5"/>
      <c r="AD256" s="5"/>
      <c r="AE256" s="5"/>
      <c r="AF256" s="5">
        <v>0.45</v>
      </c>
      <c r="AG256" s="5">
        <v>1</v>
      </c>
      <c r="AH256" s="5">
        <v>1</v>
      </c>
      <c r="AI256" s="5"/>
      <c r="AJ256" s="5"/>
      <c r="AK256" s="5"/>
    </row>
    <row r="257" s="5" customFormat="1" customHeight="1" spans="1:32">
      <c r="A257" s="6" t="s">
        <v>2107</v>
      </c>
      <c r="B257" s="6" t="s">
        <v>2108</v>
      </c>
      <c r="C257" s="6" t="s">
        <v>2109</v>
      </c>
      <c r="D257" s="5" t="s">
        <v>2110</v>
      </c>
      <c r="E257" s="5">
        <v>1</v>
      </c>
      <c r="F257" s="7" t="s">
        <v>41</v>
      </c>
      <c r="G257" s="7" t="s">
        <v>42</v>
      </c>
      <c r="H257" s="5">
        <v>1187.3088</v>
      </c>
      <c r="I257" s="14" t="s">
        <v>2111</v>
      </c>
      <c r="J257" s="8" t="s">
        <v>44</v>
      </c>
      <c r="K257" s="8"/>
      <c r="L257" s="8" t="s">
        <v>45</v>
      </c>
      <c r="M257" s="8"/>
      <c r="N257" s="8" t="s">
        <v>46</v>
      </c>
      <c r="O257" s="5">
        <v>670</v>
      </c>
      <c r="P257" s="14" t="s">
        <v>2112</v>
      </c>
      <c r="Q257" s="9" t="s">
        <v>2113</v>
      </c>
      <c r="R257" s="7" t="s">
        <v>2114</v>
      </c>
      <c r="S257" s="15" t="s">
        <v>2115</v>
      </c>
      <c r="T257" s="3" t="s">
        <v>50</v>
      </c>
      <c r="U257" s="3"/>
      <c r="V257" s="3">
        <v>10144700</v>
      </c>
      <c r="W257" s="3">
        <v>14.5571901766415</v>
      </c>
      <c r="X257" s="5" t="str">
        <f>_xlfn.DISPIMG("ID_0146DE5FA82C4BFD8BDE299F9C7417EF",1)</f>
        <v>=DISPIMG("ID_0146DE5FA82C4BFD8BDE299F9C7417EF",1)</v>
      </c>
      <c r="Y257" s="24" t="s">
        <v>51</v>
      </c>
      <c r="Z257" s="24" t="s">
        <v>52</v>
      </c>
      <c r="AA257" s="5">
        <v>0.4</v>
      </c>
      <c r="AB257" s="5">
        <v>0.865</v>
      </c>
      <c r="AF257" s="10"/>
    </row>
    <row r="258" s="5" customFormat="1" customHeight="1" spans="1:32">
      <c r="A258" s="6" t="s">
        <v>2116</v>
      </c>
      <c r="B258" s="6" t="s">
        <v>2117</v>
      </c>
      <c r="C258" s="6" t="s">
        <v>2118</v>
      </c>
      <c r="D258" s="5" t="s">
        <v>2119</v>
      </c>
      <c r="E258" s="5">
        <v>1</v>
      </c>
      <c r="F258" s="7" t="s">
        <v>41</v>
      </c>
      <c r="G258" s="7" t="s">
        <v>211</v>
      </c>
      <c r="H258" s="5">
        <v>6188.8494</v>
      </c>
      <c r="I258" s="14" t="s">
        <v>2120</v>
      </c>
      <c r="J258" s="8" t="s">
        <v>470</v>
      </c>
      <c r="K258" s="8" t="s">
        <v>471</v>
      </c>
      <c r="L258" s="8" t="s">
        <v>472</v>
      </c>
      <c r="M258" s="8" t="s">
        <v>482</v>
      </c>
      <c r="N258" s="8" t="s">
        <v>46</v>
      </c>
      <c r="O258" s="5">
        <v>64</v>
      </c>
      <c r="P258" s="14" t="s">
        <v>2121</v>
      </c>
      <c r="Q258" s="9" t="s">
        <v>2113</v>
      </c>
      <c r="R258" s="7" t="s">
        <v>2122</v>
      </c>
      <c r="S258" s="15" t="s">
        <v>2123</v>
      </c>
      <c r="T258" s="3" t="s">
        <v>50</v>
      </c>
      <c r="U258" s="3"/>
      <c r="V258" s="3">
        <v>53719212</v>
      </c>
      <c r="W258" s="3">
        <v>13.2000012797209</v>
      </c>
      <c r="X258" s="5" t="str">
        <f>_xlfn.DISPIMG("ID_0146DE5FA82C4BFD8BDE299F9C7417EF",1)</f>
        <v>=DISPIMG("ID_0146DE5FA82C4BFD8BDE299F9C7417EF",1)</v>
      </c>
      <c r="Y258" s="24" t="s">
        <v>218</v>
      </c>
      <c r="Z258" s="24" t="s">
        <v>52</v>
      </c>
      <c r="AA258" s="5">
        <v>0.55</v>
      </c>
      <c r="AB258" s="5">
        <v>0.85</v>
      </c>
      <c r="AF258" s="10"/>
    </row>
    <row r="259" s="4" customFormat="1" customHeight="1" spans="1:37">
      <c r="A259" s="6" t="s">
        <v>2124</v>
      </c>
      <c r="B259" s="6" t="s">
        <v>2125</v>
      </c>
      <c r="C259" s="6" t="s">
        <v>2126</v>
      </c>
      <c r="D259" s="5" t="s">
        <v>2127</v>
      </c>
      <c r="E259" s="5">
        <v>1</v>
      </c>
      <c r="F259" s="7" t="s">
        <v>41</v>
      </c>
      <c r="G259" s="7" t="s">
        <v>211</v>
      </c>
      <c r="H259" s="5">
        <v>5044.5553</v>
      </c>
      <c r="I259" s="14" t="s">
        <v>2128</v>
      </c>
      <c r="J259" s="8" t="s">
        <v>470</v>
      </c>
      <c r="K259" s="8" t="s">
        <v>471</v>
      </c>
      <c r="L259" s="8" t="s">
        <v>472</v>
      </c>
      <c r="M259" s="8" t="s">
        <v>482</v>
      </c>
      <c r="N259" s="8" t="s">
        <v>429</v>
      </c>
      <c r="O259" s="5">
        <v>21</v>
      </c>
      <c r="P259" s="14" t="s">
        <v>2129</v>
      </c>
      <c r="Q259" s="9" t="s">
        <v>2113</v>
      </c>
      <c r="R259" s="7" t="s">
        <v>2130</v>
      </c>
      <c r="S259" s="15" t="s">
        <v>2131</v>
      </c>
      <c r="T259" s="3" t="s">
        <v>50</v>
      </c>
      <c r="U259" s="3"/>
      <c r="V259" s="3">
        <v>44997433</v>
      </c>
      <c r="W259" s="3">
        <v>10.8000005471245</v>
      </c>
      <c r="X259" s="5" t="str">
        <f>_xlfn.DISPIMG("ID_0146DE5FA82C4BFD8BDE299F9C7417EF",1)</f>
        <v>=DISPIMG("ID_0146DE5FA82C4BFD8BDE299F9C7417EF",1)</v>
      </c>
      <c r="Y259" s="24" t="s">
        <v>218</v>
      </c>
      <c r="Z259" s="24" t="s">
        <v>52</v>
      </c>
      <c r="AA259" s="5">
        <v>0.5</v>
      </c>
      <c r="AB259" s="5">
        <v>0.95</v>
      </c>
      <c r="AC259" s="5"/>
      <c r="AD259" s="5"/>
      <c r="AE259" s="5"/>
      <c r="AF259" s="5"/>
      <c r="AG259" s="5"/>
      <c r="AH259" s="5"/>
      <c r="AI259" s="5"/>
      <c r="AJ259" s="5"/>
      <c r="AK259" s="5"/>
    </row>
    <row r="260" s="5" customFormat="1" hidden="1" customHeight="1" spans="1:37">
      <c r="A260" s="6" t="s">
        <v>2132</v>
      </c>
      <c r="B260" s="6" t="s">
        <v>2133</v>
      </c>
      <c r="C260" s="6" t="s">
        <v>2134</v>
      </c>
      <c r="D260" s="4" t="s">
        <v>2135</v>
      </c>
      <c r="E260" s="4">
        <v>0</v>
      </c>
      <c r="F260" s="6" t="s">
        <v>193</v>
      </c>
      <c r="G260" s="6" t="s">
        <v>211</v>
      </c>
      <c r="H260" s="4">
        <v>604.758</v>
      </c>
      <c r="I260" s="1" t="s">
        <v>2136</v>
      </c>
      <c r="J260" s="6" t="s">
        <v>1538</v>
      </c>
      <c r="K260" s="6"/>
      <c r="L260" s="6" t="s">
        <v>46</v>
      </c>
      <c r="M260" s="6"/>
      <c r="N260" s="6" t="s">
        <v>2137</v>
      </c>
      <c r="O260" s="4">
        <v>4</v>
      </c>
      <c r="P260" s="1" t="s">
        <v>2138</v>
      </c>
      <c r="Q260" s="9" t="s">
        <v>2139</v>
      </c>
      <c r="R260" s="6" t="s">
        <v>46</v>
      </c>
      <c r="S260" s="1" t="s">
        <v>2140</v>
      </c>
      <c r="T260" s="20" t="s">
        <v>50</v>
      </c>
      <c r="U260" s="20"/>
      <c r="V260" s="20"/>
      <c r="W260" s="20"/>
      <c r="X260" s="4"/>
      <c r="Y260" s="4"/>
      <c r="Z260" s="4"/>
      <c r="AA260" s="4"/>
      <c r="AB260" s="4"/>
      <c r="AC260" s="4"/>
      <c r="AD260" s="4"/>
      <c r="AE260" s="4"/>
      <c r="AF260" s="27"/>
      <c r="AG260" s="4"/>
      <c r="AH260" s="4"/>
      <c r="AI260" s="4"/>
      <c r="AJ260" s="4"/>
      <c r="AK260" s="6">
        <v>1</v>
      </c>
    </row>
    <row r="261" s="5" customFormat="1" hidden="1" customHeight="1" spans="1:37">
      <c r="A261" s="6" t="s">
        <v>2141</v>
      </c>
      <c r="B261" s="6" t="s">
        <v>2142</v>
      </c>
      <c r="C261" s="6" t="s">
        <v>2143</v>
      </c>
      <c r="D261" s="4" t="s">
        <v>2144</v>
      </c>
      <c r="E261" s="4">
        <v>0</v>
      </c>
      <c r="F261" s="6" t="s">
        <v>193</v>
      </c>
      <c r="G261" s="6" t="s">
        <v>211</v>
      </c>
      <c r="H261" s="4">
        <v>1823.172</v>
      </c>
      <c r="I261" s="1" t="s">
        <v>2145</v>
      </c>
      <c r="J261" s="6" t="s">
        <v>2146</v>
      </c>
      <c r="K261" s="6"/>
      <c r="L261" s="6" t="s">
        <v>46</v>
      </c>
      <c r="M261" s="6"/>
      <c r="N261" s="6" t="s">
        <v>46</v>
      </c>
      <c r="O261" s="4">
        <v>14</v>
      </c>
      <c r="P261" s="1" t="s">
        <v>2147</v>
      </c>
      <c r="Q261" s="9" t="s">
        <v>2139</v>
      </c>
      <c r="R261" s="6" t="s">
        <v>46</v>
      </c>
      <c r="S261" s="1" t="s">
        <v>2148</v>
      </c>
      <c r="T261" s="20" t="s">
        <v>50</v>
      </c>
      <c r="U261" s="20"/>
      <c r="V261" s="20"/>
      <c r="W261" s="20"/>
      <c r="X261" s="4"/>
      <c r="Y261" s="4"/>
      <c r="Z261" s="4"/>
      <c r="AA261" s="4"/>
      <c r="AB261" s="4"/>
      <c r="AC261" s="4"/>
      <c r="AD261" s="4"/>
      <c r="AE261" s="4"/>
      <c r="AF261" s="27"/>
      <c r="AG261" s="4"/>
      <c r="AH261" s="4"/>
      <c r="AI261" s="4"/>
      <c r="AJ261" s="4"/>
      <c r="AK261" s="6">
        <v>1</v>
      </c>
    </row>
    <row r="262" s="4" customFormat="1" customHeight="1" spans="1:37">
      <c r="A262" s="6" t="s">
        <v>2149</v>
      </c>
      <c r="B262" s="6" t="s">
        <v>2150</v>
      </c>
      <c r="C262" s="6" t="s">
        <v>2151</v>
      </c>
      <c r="D262" s="5" t="s">
        <v>2152</v>
      </c>
      <c r="E262" s="5">
        <v>1</v>
      </c>
      <c r="F262" s="7" t="s">
        <v>41</v>
      </c>
      <c r="G262" s="7" t="s">
        <v>42</v>
      </c>
      <c r="H262" s="5">
        <v>6455</v>
      </c>
      <c r="I262" s="15" t="s">
        <v>2153</v>
      </c>
      <c r="J262" s="8" t="s">
        <v>1409</v>
      </c>
      <c r="K262" s="8"/>
      <c r="L262" s="8" t="s">
        <v>1410</v>
      </c>
      <c r="M262" s="8"/>
      <c r="N262" s="8" t="s">
        <v>46</v>
      </c>
      <c r="O262" s="5">
        <v>310</v>
      </c>
      <c r="P262" s="14" t="s">
        <v>2154</v>
      </c>
      <c r="Q262" s="9" t="s">
        <v>2139</v>
      </c>
      <c r="R262" s="7" t="s">
        <v>2155</v>
      </c>
      <c r="S262" s="15" t="s">
        <v>2156</v>
      </c>
      <c r="T262" s="3" t="s">
        <v>50</v>
      </c>
      <c r="U262" s="3"/>
      <c r="V262" s="3">
        <v>47264270</v>
      </c>
      <c r="W262" s="3">
        <v>26.7788226181255</v>
      </c>
      <c r="X262" s="5" t="str">
        <f>_xlfn.DISPIMG("ID_0146DE5FA82C4BFD8BDE299F9C7417EF",1)</f>
        <v>=DISPIMG("ID_0146DE5FA82C4BFD8BDE299F9C7417EF",1)</v>
      </c>
      <c r="Y262" s="24" t="s">
        <v>51</v>
      </c>
      <c r="Z262" s="24" t="s">
        <v>52</v>
      </c>
      <c r="AA262" s="5">
        <v>0.4</v>
      </c>
      <c r="AB262" s="5">
        <v>0.9</v>
      </c>
      <c r="AC262" s="5"/>
      <c r="AD262" s="5"/>
      <c r="AE262" s="5"/>
      <c r="AF262" s="5"/>
      <c r="AG262" s="5"/>
      <c r="AH262" s="5"/>
      <c r="AI262" s="5"/>
      <c r="AJ262" s="5"/>
      <c r="AK262" s="5"/>
    </row>
    <row r="263" s="4" customFormat="1" hidden="1" customHeight="1" spans="1:37">
      <c r="A263" s="6" t="s">
        <v>2157</v>
      </c>
      <c r="B263" s="6" t="s">
        <v>2158</v>
      </c>
      <c r="C263" s="6" t="s">
        <v>2159</v>
      </c>
      <c r="D263" s="5" t="s">
        <v>2160</v>
      </c>
      <c r="E263" s="5">
        <v>1</v>
      </c>
      <c r="F263" s="7" t="s">
        <v>141</v>
      </c>
      <c r="G263" s="7" t="s">
        <v>211</v>
      </c>
      <c r="H263" s="5">
        <v>1613.0626</v>
      </c>
      <c r="I263" s="14" t="s">
        <v>2161</v>
      </c>
      <c r="J263" s="8" t="s">
        <v>664</v>
      </c>
      <c r="K263" s="8"/>
      <c r="L263" s="8" t="s">
        <v>46</v>
      </c>
      <c r="M263" s="8"/>
      <c r="N263" s="8" t="s">
        <v>46</v>
      </c>
      <c r="O263" s="5">
        <v>40</v>
      </c>
      <c r="P263" s="14" t="s">
        <v>2162</v>
      </c>
      <c r="Q263" s="9" t="s">
        <v>2139</v>
      </c>
      <c r="R263" s="7" t="s">
        <v>2163</v>
      </c>
      <c r="S263" s="15" t="s">
        <v>2164</v>
      </c>
      <c r="T263" s="3" t="s">
        <v>50</v>
      </c>
      <c r="U263" s="3"/>
      <c r="V263" s="3">
        <v>12904501</v>
      </c>
      <c r="W263" s="3">
        <v>19.9999987601225</v>
      </c>
      <c r="X263" s="5" t="str">
        <f>_xlfn.DISPIMG("ID_349BFE9718324E3A925638328964DF44",1)</f>
        <v>=DISPIMG("ID_349BFE9718324E3A925638328964DF44",1)</v>
      </c>
      <c r="Y263" s="5" t="s">
        <v>304</v>
      </c>
      <c r="Z263" s="5" t="s">
        <v>305</v>
      </c>
      <c r="AA263" s="5"/>
      <c r="AB263" s="5"/>
      <c r="AC263" s="5" t="s">
        <v>668</v>
      </c>
      <c r="AD263" s="5"/>
      <c r="AE263" s="5"/>
      <c r="AF263" s="5"/>
      <c r="AG263" s="5"/>
      <c r="AH263" s="5"/>
      <c r="AI263" s="5"/>
      <c r="AJ263" s="5"/>
      <c r="AK263" s="6">
        <v>1</v>
      </c>
    </row>
    <row r="264" s="4" customFormat="1" hidden="1" customHeight="1" spans="1:37">
      <c r="A264" s="6" t="s">
        <v>2165</v>
      </c>
      <c r="B264" s="6" t="s">
        <v>2166</v>
      </c>
      <c r="C264" s="6" t="s">
        <v>2167</v>
      </c>
      <c r="D264" s="5" t="s">
        <v>2168</v>
      </c>
      <c r="E264" s="5">
        <v>1</v>
      </c>
      <c r="F264" s="7" t="s">
        <v>141</v>
      </c>
      <c r="G264" s="7" t="s">
        <v>211</v>
      </c>
      <c r="H264" s="5">
        <v>138.3786</v>
      </c>
      <c r="I264" s="14" t="s">
        <v>2169</v>
      </c>
      <c r="J264" s="8" t="s">
        <v>2170</v>
      </c>
      <c r="K264" s="8"/>
      <c r="L264" s="8" t="s">
        <v>46</v>
      </c>
      <c r="M264" s="8"/>
      <c r="N264" s="8" t="s">
        <v>46</v>
      </c>
      <c r="O264" s="5">
        <v>57</v>
      </c>
      <c r="P264" s="14" t="s">
        <v>2171</v>
      </c>
      <c r="Q264" s="9" t="s">
        <v>2139</v>
      </c>
      <c r="R264" s="7" t="s">
        <v>2172</v>
      </c>
      <c r="S264" s="15" t="s">
        <v>2173</v>
      </c>
      <c r="T264" s="3" t="s">
        <v>50</v>
      </c>
      <c r="U264" s="3"/>
      <c r="V264" s="3">
        <v>1107029</v>
      </c>
      <c r="W264" s="3">
        <v>19.9999855468982</v>
      </c>
      <c r="X264" s="5" t="str">
        <f>_xlfn.DISPIMG("ID_349BFE9718324E3A925638328964DF44",1)</f>
        <v>=DISPIMG("ID_349BFE9718324E3A925638328964DF44",1)</v>
      </c>
      <c r="Y264" s="5" t="s">
        <v>304</v>
      </c>
      <c r="Z264" s="5" t="s">
        <v>305</v>
      </c>
      <c r="AA264" s="5"/>
      <c r="AB264" s="5"/>
      <c r="AC264" s="5" t="s">
        <v>2174</v>
      </c>
      <c r="AD264" s="5"/>
      <c r="AE264" s="5"/>
      <c r="AF264" s="5"/>
      <c r="AG264" s="5"/>
      <c r="AH264" s="5"/>
      <c r="AI264" s="5"/>
      <c r="AJ264" s="5"/>
      <c r="AK264" s="6">
        <v>1</v>
      </c>
    </row>
    <row r="265" s="5" customFormat="1" customHeight="1" spans="1:32">
      <c r="A265" s="6" t="s">
        <v>2175</v>
      </c>
      <c r="B265" s="6" t="s">
        <v>2176</v>
      </c>
      <c r="C265" s="6" t="s">
        <v>2177</v>
      </c>
      <c r="D265" s="5" t="s">
        <v>2178</v>
      </c>
      <c r="E265" s="5">
        <v>1</v>
      </c>
      <c r="F265" s="7" t="s">
        <v>41</v>
      </c>
      <c r="G265" s="7" t="s">
        <v>42</v>
      </c>
      <c r="H265" s="5">
        <v>1307.9932</v>
      </c>
      <c r="I265" s="14" t="s">
        <v>2179</v>
      </c>
      <c r="J265" s="8" t="s">
        <v>44</v>
      </c>
      <c r="K265" s="8"/>
      <c r="L265" s="8" t="s">
        <v>279</v>
      </c>
      <c r="M265" s="8"/>
      <c r="N265" s="8" t="s">
        <v>1301</v>
      </c>
      <c r="O265" s="5">
        <v>25</v>
      </c>
      <c r="P265" s="14" t="s">
        <v>2180</v>
      </c>
      <c r="Q265" s="9" t="s">
        <v>2139</v>
      </c>
      <c r="R265" s="7" t="s">
        <v>2181</v>
      </c>
      <c r="S265" s="15" t="s">
        <v>2182</v>
      </c>
      <c r="T265" s="3" t="s">
        <v>50</v>
      </c>
      <c r="U265" s="3"/>
      <c r="V265" s="3">
        <v>10627445</v>
      </c>
      <c r="W265" s="3">
        <v>18.7499980886751</v>
      </c>
      <c r="X265" s="5" t="str">
        <f>_xlfn.DISPIMG("ID_0146DE5FA82C4BFD8BDE299F9C7417EF",1)</f>
        <v>=DISPIMG("ID_0146DE5FA82C4BFD8BDE299F9C7417EF",1)</v>
      </c>
      <c r="Y265" s="24" t="s">
        <v>51</v>
      </c>
      <c r="Z265" s="24" t="s">
        <v>52</v>
      </c>
      <c r="AA265" s="5">
        <v>0.55</v>
      </c>
      <c r="AB265" s="5">
        <v>0.805</v>
      </c>
      <c r="AF265" s="10"/>
    </row>
    <row r="266" s="5" customFormat="1" customHeight="1" spans="1:32">
      <c r="A266" s="6" t="s">
        <v>2183</v>
      </c>
      <c r="B266" s="6" t="s">
        <v>2184</v>
      </c>
      <c r="C266" s="6" t="s">
        <v>2185</v>
      </c>
      <c r="D266" s="5" t="s">
        <v>2186</v>
      </c>
      <c r="E266" s="5">
        <v>1</v>
      </c>
      <c r="F266" s="7" t="s">
        <v>41</v>
      </c>
      <c r="G266" s="7" t="s">
        <v>42</v>
      </c>
      <c r="H266" s="5">
        <v>1826.416</v>
      </c>
      <c r="I266" s="14" t="s">
        <v>2187</v>
      </c>
      <c r="J266" s="8" t="s">
        <v>933</v>
      </c>
      <c r="K266" s="8"/>
      <c r="L266" s="8" t="s">
        <v>516</v>
      </c>
      <c r="M266" s="8"/>
      <c r="N266" s="8" t="s">
        <v>46</v>
      </c>
      <c r="O266" s="5">
        <v>745</v>
      </c>
      <c r="P266" s="14" t="s">
        <v>2188</v>
      </c>
      <c r="Q266" s="9" t="s">
        <v>2139</v>
      </c>
      <c r="R266" s="7" t="s">
        <v>2189</v>
      </c>
      <c r="S266" s="15" t="s">
        <v>2190</v>
      </c>
      <c r="T266" s="3" t="s">
        <v>50</v>
      </c>
      <c r="U266" s="3"/>
      <c r="V266" s="3">
        <v>15283260</v>
      </c>
      <c r="W266" s="3">
        <v>16.3210352953544</v>
      </c>
      <c r="X266" s="5" t="str">
        <f>_xlfn.DISPIMG("ID_0146DE5FA82C4BFD8BDE299F9C7417EF",1)</f>
        <v>=DISPIMG("ID_0146DE5FA82C4BFD8BDE299F9C7417EF",1)</v>
      </c>
      <c r="Y266" s="24" t="s">
        <v>51</v>
      </c>
      <c r="Z266" s="24" t="s">
        <v>52</v>
      </c>
      <c r="AA266" s="5">
        <v>0.5</v>
      </c>
      <c r="AB266" s="5">
        <v>0.84</v>
      </c>
      <c r="AF266" s="10"/>
    </row>
    <row r="267" s="5" customFormat="1" customHeight="1" spans="1:32">
      <c r="A267" s="6" t="s">
        <v>2191</v>
      </c>
      <c r="B267" s="6" t="s">
        <v>2192</v>
      </c>
      <c r="C267" s="6" t="s">
        <v>2193</v>
      </c>
      <c r="D267" s="5" t="s">
        <v>2194</v>
      </c>
      <c r="E267" s="5">
        <v>1</v>
      </c>
      <c r="F267" s="7" t="s">
        <v>41</v>
      </c>
      <c r="G267" s="7" t="s">
        <v>211</v>
      </c>
      <c r="H267" s="5">
        <v>1055.448</v>
      </c>
      <c r="I267" s="14" t="s">
        <v>2195</v>
      </c>
      <c r="J267" s="8" t="s">
        <v>470</v>
      </c>
      <c r="K267" s="8" t="s">
        <v>471</v>
      </c>
      <c r="L267" s="8" t="s">
        <v>472</v>
      </c>
      <c r="M267" s="8" t="s">
        <v>473</v>
      </c>
      <c r="N267" s="8" t="s">
        <v>46</v>
      </c>
      <c r="O267" s="5">
        <v>1052</v>
      </c>
      <c r="P267" s="14" t="s">
        <v>2196</v>
      </c>
      <c r="Q267" s="9" t="s">
        <v>2139</v>
      </c>
      <c r="R267" s="7" t="s">
        <v>2197</v>
      </c>
      <c r="S267" s="15" t="s">
        <v>2198</v>
      </c>
      <c r="T267" s="3" t="s">
        <v>50</v>
      </c>
      <c r="U267" s="3"/>
      <c r="V267" s="3">
        <v>9250393</v>
      </c>
      <c r="W267" s="3">
        <v>12.3557674087212</v>
      </c>
      <c r="X267" s="5" t="str">
        <f>_xlfn.DISPIMG("ID_0146DE5FA82C4BFD8BDE299F9C7417EF",1)</f>
        <v>=DISPIMG("ID_0146DE5FA82C4BFD8BDE299F9C7417EF",1)</v>
      </c>
      <c r="Y267" s="24" t="s">
        <v>218</v>
      </c>
      <c r="Z267" s="24" t="s">
        <v>52</v>
      </c>
      <c r="AA267" s="5">
        <v>0.55</v>
      </c>
      <c r="AB267" s="5">
        <v>0.925</v>
      </c>
      <c r="AF267" s="10"/>
    </row>
    <row r="268" s="5" customFormat="1" customHeight="1" spans="1:32">
      <c r="A268" s="6" t="s">
        <v>2199</v>
      </c>
      <c r="B268" s="6" t="s">
        <v>2200</v>
      </c>
      <c r="C268" s="6" t="s">
        <v>2201</v>
      </c>
      <c r="D268" s="5" t="s">
        <v>2202</v>
      </c>
      <c r="E268" s="5">
        <v>1</v>
      </c>
      <c r="F268" s="7" t="s">
        <v>41</v>
      </c>
      <c r="G268" s="7" t="s">
        <v>211</v>
      </c>
      <c r="H268" s="5">
        <v>9375.7507</v>
      </c>
      <c r="I268" s="14" t="s">
        <v>2203</v>
      </c>
      <c r="J268" s="8" t="s">
        <v>470</v>
      </c>
      <c r="K268" s="8" t="s">
        <v>482</v>
      </c>
      <c r="L268" s="8" t="s">
        <v>472</v>
      </c>
      <c r="M268" s="8" t="s">
        <v>482</v>
      </c>
      <c r="N268" s="8" t="s">
        <v>280</v>
      </c>
      <c r="O268" s="5">
        <v>79</v>
      </c>
      <c r="P268" s="14" t="s">
        <v>2204</v>
      </c>
      <c r="Q268" s="9" t="s">
        <v>2139</v>
      </c>
      <c r="R268" s="7" t="s">
        <v>2205</v>
      </c>
      <c r="S268" s="15" t="s">
        <v>2206</v>
      </c>
      <c r="T268" s="3" t="s">
        <v>50</v>
      </c>
      <c r="U268" s="3"/>
      <c r="V268" s="3">
        <v>82337843</v>
      </c>
      <c r="W268" s="3">
        <v>12.1799996239235</v>
      </c>
      <c r="X268" s="5" t="str">
        <f>_xlfn.DISPIMG("ID_0146DE5FA82C4BFD8BDE299F9C7417EF",1)</f>
        <v>=DISPIMG("ID_0146DE5FA82C4BFD8BDE299F9C7417EF",1)</v>
      </c>
      <c r="Y268" s="24" t="s">
        <v>218</v>
      </c>
      <c r="Z268" s="24" t="s">
        <v>52</v>
      </c>
      <c r="AA268" s="5">
        <v>0.45</v>
      </c>
      <c r="AB268" s="5">
        <v>0.89</v>
      </c>
      <c r="AF268" s="10"/>
    </row>
    <row r="269" s="5" customFormat="1" hidden="1" customHeight="1" spans="1:37">
      <c r="A269" s="6" t="s">
        <v>2207</v>
      </c>
      <c r="B269" s="6" t="s">
        <v>2208</v>
      </c>
      <c r="C269" s="6" t="s">
        <v>2209</v>
      </c>
      <c r="D269" s="6" t="s">
        <v>2210</v>
      </c>
      <c r="E269" s="6">
        <v>0</v>
      </c>
      <c r="F269" s="6" t="s">
        <v>193</v>
      </c>
      <c r="G269" s="6" t="e">
        <v>#N/A</v>
      </c>
      <c r="H269" s="6" t="e">
        <v>#N/A</v>
      </c>
      <c r="I269" s="6" t="e">
        <v>#N/A</v>
      </c>
      <c r="J269" s="6" t="e">
        <v>#N/A</v>
      </c>
      <c r="K269" s="6"/>
      <c r="L269" s="6" t="e">
        <v>#N/A</v>
      </c>
      <c r="M269" s="6"/>
      <c r="N269" s="6" t="e">
        <v>#N/A</v>
      </c>
      <c r="O269" s="6">
        <v>7</v>
      </c>
      <c r="P269" s="16" t="s">
        <v>2211</v>
      </c>
      <c r="Q269" s="9" t="s">
        <v>2212</v>
      </c>
      <c r="R269" s="6" t="s">
        <v>46</v>
      </c>
      <c r="S269" s="1" t="s">
        <v>2213</v>
      </c>
      <c r="T269" s="6" t="e">
        <v>#N/A</v>
      </c>
      <c r="U269" s="6"/>
      <c r="V269" s="6"/>
      <c r="W269" s="6"/>
      <c r="X269" s="6"/>
      <c r="Y269" s="6"/>
      <c r="Z269" s="6"/>
      <c r="AA269" s="6"/>
      <c r="AB269" s="6"/>
      <c r="AC269" s="6"/>
      <c r="AD269" s="6"/>
      <c r="AE269" s="6"/>
      <c r="AF269" s="25"/>
      <c r="AG269" s="6"/>
      <c r="AH269" s="6"/>
      <c r="AI269" s="6"/>
      <c r="AJ269" s="6"/>
      <c r="AK269" s="6">
        <v>1</v>
      </c>
    </row>
    <row r="270" s="5" customFormat="1" hidden="1" customHeight="1" spans="1:37">
      <c r="A270" s="6" t="s">
        <v>2214</v>
      </c>
      <c r="B270" s="6" t="s">
        <v>2215</v>
      </c>
      <c r="C270" s="6" t="s">
        <v>2216</v>
      </c>
      <c r="D270" s="6" t="s">
        <v>2217</v>
      </c>
      <c r="E270" s="6">
        <v>0</v>
      </c>
      <c r="F270" s="6" t="s">
        <v>193</v>
      </c>
      <c r="G270" s="6" t="e">
        <v>#N/A</v>
      </c>
      <c r="H270" s="6" t="e">
        <v>#N/A</v>
      </c>
      <c r="I270" s="6" t="e">
        <v>#N/A</v>
      </c>
      <c r="J270" s="6" t="e">
        <v>#N/A</v>
      </c>
      <c r="K270" s="6"/>
      <c r="L270" s="6" t="e">
        <v>#N/A</v>
      </c>
      <c r="M270" s="6"/>
      <c r="N270" s="6" t="e">
        <v>#N/A</v>
      </c>
      <c r="O270" s="6">
        <v>13</v>
      </c>
      <c r="P270" s="16" t="s">
        <v>2218</v>
      </c>
      <c r="Q270" s="9" t="s">
        <v>2219</v>
      </c>
      <c r="R270" s="6" t="s">
        <v>46</v>
      </c>
      <c r="S270" s="4" t="e">
        <v>#N/A</v>
      </c>
      <c r="T270" s="6" t="e">
        <v>#N/A</v>
      </c>
      <c r="U270" s="6"/>
      <c r="V270" s="6"/>
      <c r="W270" s="6"/>
      <c r="X270" s="6"/>
      <c r="Y270" s="6"/>
      <c r="Z270" s="6"/>
      <c r="AA270" s="6"/>
      <c r="AB270" s="6"/>
      <c r="AC270" s="6"/>
      <c r="AD270" s="6"/>
      <c r="AE270" s="6"/>
      <c r="AF270" s="25"/>
      <c r="AG270" s="6"/>
      <c r="AH270" s="6"/>
      <c r="AI270" s="6"/>
      <c r="AJ270" s="6"/>
      <c r="AK270" s="6">
        <v>1</v>
      </c>
    </row>
    <row r="271" s="5" customFormat="1" hidden="1" customHeight="1" spans="1:37">
      <c r="A271" s="6" t="s">
        <v>2220</v>
      </c>
      <c r="B271" s="6" t="s">
        <v>2221</v>
      </c>
      <c r="C271" s="6" t="s">
        <v>2222</v>
      </c>
      <c r="D271" s="6" t="s">
        <v>2223</v>
      </c>
      <c r="E271" s="6">
        <v>0</v>
      </c>
      <c r="F271" s="6" t="s">
        <v>267</v>
      </c>
      <c r="G271" s="6" t="e">
        <v>#N/A</v>
      </c>
      <c r="H271" s="6" t="e">
        <v>#N/A</v>
      </c>
      <c r="I271" s="6" t="e">
        <v>#N/A</v>
      </c>
      <c r="J271" s="6" t="e">
        <v>#N/A</v>
      </c>
      <c r="K271" s="6"/>
      <c r="L271" s="6" t="e">
        <v>#N/A</v>
      </c>
      <c r="M271" s="6"/>
      <c r="N271" s="6" t="e">
        <v>#N/A</v>
      </c>
      <c r="O271" s="6">
        <v>3</v>
      </c>
      <c r="P271" s="16" t="s">
        <v>2224</v>
      </c>
      <c r="Q271" s="9" t="s">
        <v>2219</v>
      </c>
      <c r="R271" s="6" t="s">
        <v>46</v>
      </c>
      <c r="S271" s="4" t="e">
        <v>#N/A</v>
      </c>
      <c r="T271" s="6" t="e">
        <v>#N/A</v>
      </c>
      <c r="U271" s="6"/>
      <c r="V271" s="6"/>
      <c r="W271" s="6"/>
      <c r="X271" s="6"/>
      <c r="Y271" s="6"/>
      <c r="Z271" s="6"/>
      <c r="AA271" s="6"/>
      <c r="AB271" s="6"/>
      <c r="AC271" s="6"/>
      <c r="AD271" s="6"/>
      <c r="AE271" s="6"/>
      <c r="AF271" s="25"/>
      <c r="AG271" s="6"/>
      <c r="AH271" s="6"/>
      <c r="AI271" s="6"/>
      <c r="AJ271" s="6"/>
      <c r="AK271" s="6">
        <v>1</v>
      </c>
    </row>
    <row r="272" s="5" customFormat="1" hidden="1" customHeight="1" spans="1:37">
      <c r="A272" s="6" t="s">
        <v>2225</v>
      </c>
      <c r="B272" s="6" t="s">
        <v>2226</v>
      </c>
      <c r="C272" s="6" t="s">
        <v>2227</v>
      </c>
      <c r="D272" s="6" t="s">
        <v>2228</v>
      </c>
      <c r="E272" s="6">
        <v>0</v>
      </c>
      <c r="F272" s="6" t="s">
        <v>193</v>
      </c>
      <c r="G272" s="6" t="e">
        <v>#N/A</v>
      </c>
      <c r="H272" s="6" t="e">
        <v>#N/A</v>
      </c>
      <c r="I272" s="6" t="e">
        <v>#N/A</v>
      </c>
      <c r="J272" s="6" t="e">
        <v>#N/A</v>
      </c>
      <c r="K272" s="6"/>
      <c r="L272" s="6" t="e">
        <v>#N/A</v>
      </c>
      <c r="M272" s="6"/>
      <c r="N272" s="6" t="e">
        <v>#N/A</v>
      </c>
      <c r="O272" s="6">
        <v>9</v>
      </c>
      <c r="P272" s="16" t="s">
        <v>2229</v>
      </c>
      <c r="Q272" s="9" t="s">
        <v>2219</v>
      </c>
      <c r="R272" s="6" t="s">
        <v>46</v>
      </c>
      <c r="S272" s="4" t="e">
        <v>#N/A</v>
      </c>
      <c r="T272" s="6" t="e">
        <v>#N/A</v>
      </c>
      <c r="U272" s="6"/>
      <c r="V272" s="6"/>
      <c r="W272" s="6"/>
      <c r="X272" s="6"/>
      <c r="Y272" s="6"/>
      <c r="Z272" s="6"/>
      <c r="AA272" s="6"/>
      <c r="AB272" s="6"/>
      <c r="AC272" s="6"/>
      <c r="AD272" s="6"/>
      <c r="AE272" s="6"/>
      <c r="AF272" s="25"/>
      <c r="AG272" s="6"/>
      <c r="AH272" s="6"/>
      <c r="AI272" s="6"/>
      <c r="AJ272" s="6"/>
      <c r="AK272" s="6">
        <v>1</v>
      </c>
    </row>
    <row r="273" s="5" customFormat="1" hidden="1" customHeight="1" spans="1:37">
      <c r="A273" s="6" t="s">
        <v>2230</v>
      </c>
      <c r="B273" s="6" t="s">
        <v>2231</v>
      </c>
      <c r="C273" s="6" t="s">
        <v>2232</v>
      </c>
      <c r="D273" s="4" t="s">
        <v>2233</v>
      </c>
      <c r="E273" s="4">
        <v>0</v>
      </c>
      <c r="F273" s="6" t="s">
        <v>193</v>
      </c>
      <c r="G273" s="6" t="s">
        <v>211</v>
      </c>
      <c r="H273" s="4">
        <v>175</v>
      </c>
      <c r="I273" s="1" t="s">
        <v>2234</v>
      </c>
      <c r="J273" s="6" t="s">
        <v>2235</v>
      </c>
      <c r="K273" s="6"/>
      <c r="L273" s="6" t="s">
        <v>46</v>
      </c>
      <c r="M273" s="6"/>
      <c r="N273" s="6" t="s">
        <v>252</v>
      </c>
      <c r="O273" s="4">
        <v>8</v>
      </c>
      <c r="P273" s="1" t="s">
        <v>2236</v>
      </c>
      <c r="Q273" s="9" t="s">
        <v>2219</v>
      </c>
      <c r="R273" s="6" t="s">
        <v>46</v>
      </c>
      <c r="S273" s="4" t="e">
        <v>#N/A</v>
      </c>
      <c r="T273" s="20" t="s">
        <v>50</v>
      </c>
      <c r="U273" s="20"/>
      <c r="V273" s="20"/>
      <c r="W273" s="20"/>
      <c r="X273" s="4"/>
      <c r="Y273" s="4"/>
      <c r="Z273" s="4"/>
      <c r="AA273" s="4"/>
      <c r="AB273" s="4"/>
      <c r="AC273" s="4"/>
      <c r="AD273" s="4"/>
      <c r="AE273" s="4"/>
      <c r="AF273" s="27"/>
      <c r="AG273" s="4"/>
      <c r="AH273" s="4"/>
      <c r="AI273" s="4"/>
      <c r="AJ273" s="4"/>
      <c r="AK273" s="6">
        <v>1</v>
      </c>
    </row>
    <row r="274" s="5" customFormat="1" hidden="1" customHeight="1" spans="1:37">
      <c r="A274" s="6" t="s">
        <v>2237</v>
      </c>
      <c r="B274" s="6" t="s">
        <v>2238</v>
      </c>
      <c r="C274" s="6" t="s">
        <v>2239</v>
      </c>
      <c r="D274" s="6" t="s">
        <v>2240</v>
      </c>
      <c r="E274" s="6">
        <v>2</v>
      </c>
      <c r="F274" s="6" t="s">
        <v>65</v>
      </c>
      <c r="G274" s="6" t="e">
        <v>#N/A</v>
      </c>
      <c r="H274" s="6" t="e">
        <v>#N/A</v>
      </c>
      <c r="I274" s="6" t="e">
        <v>#N/A</v>
      </c>
      <c r="J274" s="6" t="e">
        <v>#N/A</v>
      </c>
      <c r="K274" s="6"/>
      <c r="L274" s="6" t="e">
        <v>#N/A</v>
      </c>
      <c r="M274" s="6"/>
      <c r="N274" s="6" t="e">
        <v>#N/A</v>
      </c>
      <c r="O274" s="6">
        <v>14</v>
      </c>
      <c r="P274" s="16" t="s">
        <v>2241</v>
      </c>
      <c r="Q274" s="9" t="s">
        <v>2242</v>
      </c>
      <c r="R274" s="6" t="s">
        <v>46</v>
      </c>
      <c r="S274" s="4" t="e">
        <v>#N/A</v>
      </c>
      <c r="T274" s="6" t="e">
        <v>#N/A</v>
      </c>
      <c r="U274" s="6"/>
      <c r="V274" s="6"/>
      <c r="W274" s="20" t="e">
        <f>100-100*V274/H274/10000</f>
        <v>#N/A</v>
      </c>
      <c r="X274" s="6"/>
      <c r="Y274" s="6"/>
      <c r="Z274" s="6"/>
      <c r="AA274" s="6"/>
      <c r="AB274" s="6"/>
      <c r="AC274" s="6"/>
      <c r="AD274" s="6"/>
      <c r="AE274" s="6"/>
      <c r="AF274" s="25"/>
      <c r="AG274" s="6"/>
      <c r="AH274" s="6"/>
      <c r="AI274" s="6"/>
      <c r="AJ274" s="6"/>
      <c r="AK274" s="6">
        <v>1</v>
      </c>
    </row>
    <row r="275" s="5" customFormat="1" hidden="1" customHeight="1" spans="1:37">
      <c r="A275" s="6" t="s">
        <v>2243</v>
      </c>
      <c r="B275" s="6" t="s">
        <v>2244</v>
      </c>
      <c r="C275" s="6" t="s">
        <v>2245</v>
      </c>
      <c r="D275" s="6" t="s">
        <v>2246</v>
      </c>
      <c r="E275" s="6">
        <v>1</v>
      </c>
      <c r="F275" s="6" t="s">
        <v>41</v>
      </c>
      <c r="G275" s="6" t="e">
        <v>#N/A</v>
      </c>
      <c r="H275" s="6" t="e">
        <v>#N/A</v>
      </c>
      <c r="I275" s="6" t="e">
        <v>#N/A</v>
      </c>
      <c r="J275" s="6" t="e">
        <v>#N/A</v>
      </c>
      <c r="K275" s="6"/>
      <c r="L275" s="6" t="e">
        <v>#N/A</v>
      </c>
      <c r="M275" s="6"/>
      <c r="N275" s="6" t="e">
        <v>#N/A</v>
      </c>
      <c r="O275" s="6">
        <v>814</v>
      </c>
      <c r="P275" s="16" t="s">
        <v>2247</v>
      </c>
      <c r="Q275" s="9" t="s">
        <v>2242</v>
      </c>
      <c r="R275" s="6" t="s">
        <v>2248</v>
      </c>
      <c r="S275" s="4" t="e">
        <v>#N/A</v>
      </c>
      <c r="T275" s="6" t="e">
        <v>#N/A</v>
      </c>
      <c r="U275" s="6"/>
      <c r="V275" s="6"/>
      <c r="W275" s="6"/>
      <c r="X275" s="6"/>
      <c r="Y275" s="6"/>
      <c r="Z275" s="6"/>
      <c r="AA275" s="6"/>
      <c r="AB275" s="6"/>
      <c r="AC275" s="6"/>
      <c r="AD275" s="6"/>
      <c r="AE275" s="6"/>
      <c r="AF275" s="25"/>
      <c r="AG275" s="6"/>
      <c r="AH275" s="6"/>
      <c r="AI275" s="6"/>
      <c r="AJ275" s="6"/>
      <c r="AK275" s="6">
        <v>1</v>
      </c>
    </row>
    <row r="276" s="5" customFormat="1" hidden="1" customHeight="1" spans="1:37">
      <c r="A276" s="6" t="s">
        <v>2249</v>
      </c>
      <c r="B276" s="6" t="s">
        <v>2250</v>
      </c>
      <c r="C276" s="6" t="s">
        <v>2251</v>
      </c>
      <c r="D276" s="6" t="s">
        <v>2252</v>
      </c>
      <c r="E276" s="6">
        <v>1</v>
      </c>
      <c r="F276" s="6" t="s">
        <v>41</v>
      </c>
      <c r="G276" s="6" t="e">
        <v>#N/A</v>
      </c>
      <c r="H276" s="6" t="e">
        <v>#N/A</v>
      </c>
      <c r="I276" s="6" t="e">
        <v>#N/A</v>
      </c>
      <c r="J276" s="6" t="e">
        <v>#N/A</v>
      </c>
      <c r="K276" s="6"/>
      <c r="L276" s="6" t="e">
        <v>#N/A</v>
      </c>
      <c r="M276" s="6"/>
      <c r="N276" s="6" t="e">
        <v>#N/A</v>
      </c>
      <c r="O276" s="6">
        <v>23</v>
      </c>
      <c r="P276" s="16" t="s">
        <v>2253</v>
      </c>
      <c r="Q276" s="9" t="s">
        <v>2242</v>
      </c>
      <c r="R276" s="6" t="s">
        <v>2254</v>
      </c>
      <c r="S276" s="4" t="e">
        <v>#N/A</v>
      </c>
      <c r="T276" s="6" t="e">
        <v>#N/A</v>
      </c>
      <c r="U276" s="6"/>
      <c r="V276" s="6"/>
      <c r="W276" s="6"/>
      <c r="X276" s="6"/>
      <c r="Y276" s="6"/>
      <c r="Z276" s="6"/>
      <c r="AA276" s="6"/>
      <c r="AB276" s="6"/>
      <c r="AC276" s="6"/>
      <c r="AD276" s="6"/>
      <c r="AE276" s="6"/>
      <c r="AF276" s="25"/>
      <c r="AG276" s="6"/>
      <c r="AH276" s="6"/>
      <c r="AI276" s="6"/>
      <c r="AJ276" s="6"/>
      <c r="AK276" s="6">
        <v>1</v>
      </c>
    </row>
    <row r="277" s="4" customFormat="1" hidden="1" customHeight="1" spans="1:37">
      <c r="A277" s="6" t="s">
        <v>2255</v>
      </c>
      <c r="B277" s="6" t="s">
        <v>2256</v>
      </c>
      <c r="C277" s="6" t="s">
        <v>2257</v>
      </c>
      <c r="D277" s="6" t="s">
        <v>2258</v>
      </c>
      <c r="E277" s="6">
        <v>1</v>
      </c>
      <c r="F277" s="6" t="s">
        <v>41</v>
      </c>
      <c r="G277" s="6" t="e">
        <v>#N/A</v>
      </c>
      <c r="H277" s="6" t="e">
        <v>#N/A</v>
      </c>
      <c r="I277" s="6" t="e">
        <v>#N/A</v>
      </c>
      <c r="J277" s="6" t="e">
        <v>#N/A</v>
      </c>
      <c r="K277" s="6"/>
      <c r="L277" s="6" t="e">
        <v>#N/A</v>
      </c>
      <c r="M277" s="6"/>
      <c r="N277" s="6" t="e">
        <v>#N/A</v>
      </c>
      <c r="O277" s="6">
        <v>105</v>
      </c>
      <c r="P277" s="16" t="s">
        <v>2259</v>
      </c>
      <c r="Q277" s="9" t="s">
        <v>2242</v>
      </c>
      <c r="R277" s="6" t="s">
        <v>2260</v>
      </c>
      <c r="S277" s="4" t="e">
        <v>#N/A</v>
      </c>
      <c r="T277" s="6" t="e">
        <v>#N/A</v>
      </c>
      <c r="U277" s="6"/>
      <c r="V277" s="6"/>
      <c r="W277" s="6"/>
      <c r="X277" s="6"/>
      <c r="Y277" s="6"/>
      <c r="Z277" s="6"/>
      <c r="AA277" s="6"/>
      <c r="AB277" s="6"/>
      <c r="AC277" s="6"/>
      <c r="AD277" s="6"/>
      <c r="AE277" s="6"/>
      <c r="AF277" s="6"/>
      <c r="AG277" s="6"/>
      <c r="AH277" s="6"/>
      <c r="AI277" s="6"/>
      <c r="AJ277" s="6"/>
      <c r="AK277" s="6">
        <v>1</v>
      </c>
    </row>
    <row r="278" s="4" customFormat="1" hidden="1" customHeight="1" spans="1:37">
      <c r="A278" s="6" t="s">
        <v>2261</v>
      </c>
      <c r="B278" s="6" t="s">
        <v>2262</v>
      </c>
      <c r="C278" s="6" t="s">
        <v>2263</v>
      </c>
      <c r="D278" s="6" t="s">
        <v>2264</v>
      </c>
      <c r="E278" s="6">
        <v>1</v>
      </c>
      <c r="F278" s="6" t="s">
        <v>41</v>
      </c>
      <c r="G278" s="6" t="e">
        <v>#N/A</v>
      </c>
      <c r="H278" s="6" t="e">
        <v>#N/A</v>
      </c>
      <c r="I278" s="6" t="e">
        <v>#N/A</v>
      </c>
      <c r="J278" s="6" t="e">
        <v>#N/A</v>
      </c>
      <c r="K278" s="6"/>
      <c r="L278" s="6" t="e">
        <v>#N/A</v>
      </c>
      <c r="M278" s="6"/>
      <c r="N278" s="6" t="e">
        <v>#N/A</v>
      </c>
      <c r="O278" s="6">
        <v>1242</v>
      </c>
      <c r="P278" s="16" t="s">
        <v>2265</v>
      </c>
      <c r="Q278" s="9" t="s">
        <v>2266</v>
      </c>
      <c r="R278" s="6" t="s">
        <v>2267</v>
      </c>
      <c r="S278" s="4" t="e">
        <v>#N/A</v>
      </c>
      <c r="T278" s="6" t="e">
        <v>#N/A</v>
      </c>
      <c r="U278" s="6"/>
      <c r="V278" s="6"/>
      <c r="W278" s="6"/>
      <c r="X278" s="6"/>
      <c r="Y278" s="6"/>
      <c r="Z278" s="6"/>
      <c r="AA278" s="6"/>
      <c r="AB278" s="6"/>
      <c r="AC278" s="6"/>
      <c r="AD278" s="6"/>
      <c r="AE278" s="6"/>
      <c r="AF278" s="26"/>
      <c r="AG278" s="6"/>
      <c r="AH278" s="6"/>
      <c r="AI278" s="6"/>
      <c r="AJ278" s="6"/>
      <c r="AK278" s="6">
        <v>1</v>
      </c>
    </row>
    <row r="279" s="4" customFormat="1" hidden="1" customHeight="1" spans="1:37">
      <c r="A279" s="6" t="s">
        <v>2268</v>
      </c>
      <c r="B279" s="6" t="s">
        <v>2269</v>
      </c>
      <c r="C279" s="6" t="s">
        <v>2270</v>
      </c>
      <c r="D279" s="6" t="s">
        <v>2271</v>
      </c>
      <c r="E279" s="6">
        <v>1</v>
      </c>
      <c r="F279" s="6" t="s">
        <v>41</v>
      </c>
      <c r="G279" s="6" t="e">
        <v>#N/A</v>
      </c>
      <c r="H279" s="6" t="e">
        <v>#N/A</v>
      </c>
      <c r="I279" s="6" t="e">
        <v>#N/A</v>
      </c>
      <c r="J279" s="6" t="e">
        <v>#N/A</v>
      </c>
      <c r="K279" s="6"/>
      <c r="L279" s="6" t="e">
        <v>#N/A</v>
      </c>
      <c r="M279" s="6"/>
      <c r="N279" s="6" t="e">
        <v>#N/A</v>
      </c>
      <c r="O279" s="6">
        <v>41</v>
      </c>
      <c r="P279" s="16" t="s">
        <v>2272</v>
      </c>
      <c r="Q279" s="9" t="s">
        <v>2266</v>
      </c>
      <c r="R279" s="6" t="s">
        <v>2273</v>
      </c>
      <c r="S279" s="4" t="e">
        <v>#N/A</v>
      </c>
      <c r="T279" s="6" t="e">
        <v>#N/A</v>
      </c>
      <c r="U279" s="6"/>
      <c r="V279" s="6"/>
      <c r="W279" s="6"/>
      <c r="X279" s="6"/>
      <c r="Y279" s="6"/>
      <c r="Z279" s="6"/>
      <c r="AA279" s="6"/>
      <c r="AB279" s="6"/>
      <c r="AC279" s="6"/>
      <c r="AD279" s="6"/>
      <c r="AE279" s="6"/>
      <c r="AF279" s="6"/>
      <c r="AG279" s="6"/>
      <c r="AH279" s="6"/>
      <c r="AI279" s="6"/>
      <c r="AJ279" s="6"/>
      <c r="AK279" s="6">
        <v>1</v>
      </c>
    </row>
    <row r="280" s="5" customFormat="1" hidden="1" customHeight="1" spans="1:37">
      <c r="A280" s="6" t="s">
        <v>2274</v>
      </c>
      <c r="B280" s="6" t="s">
        <v>2275</v>
      </c>
      <c r="C280" s="6" t="s">
        <v>2276</v>
      </c>
      <c r="D280" s="6" t="s">
        <v>2277</v>
      </c>
      <c r="E280" s="6">
        <v>0</v>
      </c>
      <c r="F280" s="6" t="s">
        <v>101</v>
      </c>
      <c r="G280" s="6" t="e">
        <v>#N/A</v>
      </c>
      <c r="H280" s="6" t="e">
        <v>#N/A</v>
      </c>
      <c r="I280" s="6" t="e">
        <v>#N/A</v>
      </c>
      <c r="J280" s="6" t="e">
        <v>#N/A</v>
      </c>
      <c r="K280" s="6"/>
      <c r="L280" s="6" t="e">
        <v>#N/A</v>
      </c>
      <c r="M280" s="6"/>
      <c r="N280" s="6" t="e">
        <v>#N/A</v>
      </c>
      <c r="O280" s="6">
        <v>6</v>
      </c>
      <c r="P280" s="16" t="s">
        <v>2278</v>
      </c>
      <c r="Q280" s="9" t="s">
        <v>2266</v>
      </c>
      <c r="R280" s="6" t="s">
        <v>46</v>
      </c>
      <c r="S280" s="4" t="e">
        <v>#N/A</v>
      </c>
      <c r="T280" s="6" t="e">
        <v>#N/A</v>
      </c>
      <c r="U280" s="6"/>
      <c r="V280" s="6"/>
      <c r="W280" s="6"/>
      <c r="X280" s="6"/>
      <c r="Y280" s="6"/>
      <c r="Z280" s="6"/>
      <c r="AA280" s="6"/>
      <c r="AB280" s="6"/>
      <c r="AC280" s="6"/>
      <c r="AD280" s="6"/>
      <c r="AE280" s="6"/>
      <c r="AF280" s="25"/>
      <c r="AG280" s="6"/>
      <c r="AH280" s="6"/>
      <c r="AI280" s="6"/>
      <c r="AJ280" s="6"/>
      <c r="AK280" s="6">
        <v>1</v>
      </c>
    </row>
    <row r="281" s="5" customFormat="1" hidden="1" customHeight="1" spans="1:37">
      <c r="A281" s="6" t="s">
        <v>2279</v>
      </c>
      <c r="B281" s="6" t="s">
        <v>2280</v>
      </c>
      <c r="C281" s="6" t="s">
        <v>2281</v>
      </c>
      <c r="D281" s="6" t="s">
        <v>2282</v>
      </c>
      <c r="E281" s="6">
        <v>0</v>
      </c>
      <c r="F281" s="6" t="s">
        <v>1128</v>
      </c>
      <c r="G281" s="6" t="e">
        <v>#N/A</v>
      </c>
      <c r="H281" s="6" t="e">
        <v>#N/A</v>
      </c>
      <c r="I281" s="6" t="e">
        <v>#N/A</v>
      </c>
      <c r="J281" s="6" t="e">
        <v>#N/A</v>
      </c>
      <c r="K281" s="6"/>
      <c r="L281" s="6" t="e">
        <v>#N/A</v>
      </c>
      <c r="M281" s="6"/>
      <c r="N281" s="6" t="e">
        <v>#N/A</v>
      </c>
      <c r="O281" s="6">
        <v>5</v>
      </c>
      <c r="P281" s="16" t="s">
        <v>2283</v>
      </c>
      <c r="Q281" s="9" t="s">
        <v>2284</v>
      </c>
      <c r="R281" s="6" t="s">
        <v>46</v>
      </c>
      <c r="S281" s="4" t="e">
        <v>#N/A</v>
      </c>
      <c r="T281" s="6" t="e">
        <v>#N/A</v>
      </c>
      <c r="U281" s="6"/>
      <c r="V281" s="6"/>
      <c r="W281" s="6"/>
      <c r="X281" s="6"/>
      <c r="Y281" s="6"/>
      <c r="Z281" s="6"/>
      <c r="AA281" s="6"/>
      <c r="AB281" s="6"/>
      <c r="AC281" s="6"/>
      <c r="AD281" s="6"/>
      <c r="AE281" s="6"/>
      <c r="AF281" s="25"/>
      <c r="AG281" s="6"/>
      <c r="AH281" s="6"/>
      <c r="AI281" s="6"/>
      <c r="AJ281" s="6"/>
      <c r="AK281" s="6">
        <v>1</v>
      </c>
    </row>
    <row r="282" s="5" customFormat="1" customHeight="1" spans="1:37">
      <c r="A282" s="6" t="s">
        <v>2285</v>
      </c>
      <c r="B282" s="6" t="s">
        <v>2286</v>
      </c>
      <c r="C282" s="6" t="s">
        <v>2287</v>
      </c>
      <c r="D282" s="4" t="s">
        <v>2288</v>
      </c>
      <c r="E282" s="4">
        <v>0</v>
      </c>
      <c r="F282" s="6" t="s">
        <v>267</v>
      </c>
      <c r="G282" s="6" t="s">
        <v>211</v>
      </c>
      <c r="H282" s="4">
        <v>102.124</v>
      </c>
      <c r="I282" s="1" t="s">
        <v>2289</v>
      </c>
      <c r="J282" s="6" t="s">
        <v>46</v>
      </c>
      <c r="K282" s="6"/>
      <c r="L282" s="6" t="s">
        <v>46</v>
      </c>
      <c r="M282" s="6"/>
      <c r="N282" s="6" t="s">
        <v>421</v>
      </c>
      <c r="O282" s="4">
        <v>10</v>
      </c>
      <c r="P282" s="1" t="s">
        <v>2290</v>
      </c>
      <c r="Q282" s="9" t="s">
        <v>2291</v>
      </c>
      <c r="R282" s="6" t="s">
        <v>46</v>
      </c>
      <c r="S282" s="1" t="s">
        <v>2292</v>
      </c>
      <c r="T282" s="20" t="s">
        <v>50</v>
      </c>
      <c r="U282" s="20"/>
      <c r="V282" s="20"/>
      <c r="W282" s="20"/>
      <c r="X282" s="4"/>
      <c r="Y282" s="4"/>
      <c r="Z282" s="4"/>
      <c r="AA282" s="4"/>
      <c r="AB282" s="4"/>
      <c r="AC282" s="4"/>
      <c r="AD282" s="4"/>
      <c r="AE282" s="4"/>
      <c r="AF282" s="27"/>
      <c r="AG282" s="4"/>
      <c r="AH282" s="4"/>
      <c r="AI282" s="4"/>
      <c r="AJ282" s="4"/>
      <c r="AK282" s="4"/>
    </row>
    <row r="283" s="4" customFormat="1" hidden="1" customHeight="1" spans="1:37">
      <c r="A283" s="6" t="s">
        <v>2293</v>
      </c>
      <c r="B283" s="6" t="s">
        <v>2294</v>
      </c>
      <c r="C283" s="6" t="s">
        <v>2295</v>
      </c>
      <c r="D283" s="6" t="s">
        <v>2296</v>
      </c>
      <c r="E283" s="6">
        <v>0</v>
      </c>
      <c r="F283" s="6" t="s">
        <v>193</v>
      </c>
      <c r="G283" s="6" t="e">
        <v>#N/A</v>
      </c>
      <c r="H283" s="6" t="e">
        <v>#N/A</v>
      </c>
      <c r="I283" s="6" t="e">
        <v>#N/A</v>
      </c>
      <c r="J283" s="6" t="e">
        <v>#N/A</v>
      </c>
      <c r="K283" s="6"/>
      <c r="L283" s="6" t="e">
        <v>#N/A</v>
      </c>
      <c r="M283" s="6"/>
      <c r="N283" s="6" t="e">
        <v>#N/A</v>
      </c>
      <c r="O283" s="6">
        <v>4</v>
      </c>
      <c r="P283" s="16" t="s">
        <v>2297</v>
      </c>
      <c r="Q283" s="9" t="s">
        <v>2291</v>
      </c>
      <c r="R283" s="6" t="s">
        <v>46</v>
      </c>
      <c r="S283" s="4" t="e">
        <v>#N/A</v>
      </c>
      <c r="T283" s="6" t="e">
        <v>#N/A</v>
      </c>
      <c r="U283" s="6"/>
      <c r="V283" s="6"/>
      <c r="W283" s="6"/>
      <c r="X283" s="6"/>
      <c r="Y283" s="6"/>
      <c r="Z283" s="6"/>
      <c r="AA283" s="6"/>
      <c r="AB283" s="6"/>
      <c r="AC283" s="6"/>
      <c r="AD283" s="6"/>
      <c r="AE283" s="6"/>
      <c r="AF283" s="26"/>
      <c r="AG283" s="6"/>
      <c r="AH283" s="6"/>
      <c r="AI283" s="6"/>
      <c r="AJ283" s="6"/>
      <c r="AK283" s="6">
        <v>1</v>
      </c>
    </row>
    <row r="284" s="4" customFormat="1" hidden="1" customHeight="1" spans="1:37">
      <c r="A284" s="6" t="s">
        <v>2298</v>
      </c>
      <c r="B284" s="6" t="s">
        <v>2299</v>
      </c>
      <c r="C284" s="6" t="s">
        <v>2300</v>
      </c>
      <c r="D284" s="6" t="s">
        <v>2301</v>
      </c>
      <c r="E284" s="6">
        <v>0</v>
      </c>
      <c r="F284" s="6" t="s">
        <v>193</v>
      </c>
      <c r="G284" s="6" t="e">
        <v>#N/A</v>
      </c>
      <c r="H284" s="6" t="e">
        <v>#N/A</v>
      </c>
      <c r="I284" s="6" t="e">
        <v>#N/A</v>
      </c>
      <c r="J284" s="6" t="e">
        <v>#N/A</v>
      </c>
      <c r="K284" s="6"/>
      <c r="L284" s="6" t="e">
        <v>#N/A</v>
      </c>
      <c r="M284" s="6"/>
      <c r="N284" s="6" t="e">
        <v>#N/A</v>
      </c>
      <c r="O284" s="6">
        <v>8</v>
      </c>
      <c r="P284" s="16" t="s">
        <v>2302</v>
      </c>
      <c r="Q284" s="9" t="s">
        <v>2303</v>
      </c>
      <c r="R284" s="6" t="s">
        <v>46</v>
      </c>
      <c r="S284" s="1" t="s">
        <v>2304</v>
      </c>
      <c r="T284" s="6" t="e">
        <v>#N/A</v>
      </c>
      <c r="U284" s="6"/>
      <c r="V284" s="6"/>
      <c r="W284" s="6"/>
      <c r="X284" s="6"/>
      <c r="Y284" s="6"/>
      <c r="Z284" s="6"/>
      <c r="AA284" s="6"/>
      <c r="AB284" s="6"/>
      <c r="AC284" s="6"/>
      <c r="AD284" s="6"/>
      <c r="AE284" s="6"/>
      <c r="AF284" s="26"/>
      <c r="AG284" s="6"/>
      <c r="AH284" s="6"/>
      <c r="AI284" s="6"/>
      <c r="AJ284" s="6"/>
      <c r="AK284" s="6">
        <v>1</v>
      </c>
    </row>
    <row r="285" s="4" customFormat="1" customHeight="1" spans="1:37">
      <c r="A285" s="6" t="s">
        <v>2305</v>
      </c>
      <c r="B285" s="6" t="s">
        <v>2306</v>
      </c>
      <c r="C285" s="6" t="s">
        <v>2307</v>
      </c>
      <c r="D285" s="5" t="s">
        <v>2308</v>
      </c>
      <c r="E285" s="5">
        <v>1</v>
      </c>
      <c r="F285" s="7" t="s">
        <v>41</v>
      </c>
      <c r="G285" s="7" t="s">
        <v>42</v>
      </c>
      <c r="H285" s="5">
        <v>1161.5538</v>
      </c>
      <c r="I285" s="14" t="s">
        <v>2309</v>
      </c>
      <c r="J285" s="8" t="s">
        <v>44</v>
      </c>
      <c r="K285" s="8"/>
      <c r="L285" s="8" t="s">
        <v>45</v>
      </c>
      <c r="M285" s="8"/>
      <c r="N285" s="8" t="s">
        <v>46</v>
      </c>
      <c r="O285" s="5">
        <v>358</v>
      </c>
      <c r="P285" s="14" t="s">
        <v>2310</v>
      </c>
      <c r="Q285" s="9" t="s">
        <v>2311</v>
      </c>
      <c r="R285" s="7" t="s">
        <v>2312</v>
      </c>
      <c r="S285" s="15" t="s">
        <v>2313</v>
      </c>
      <c r="T285" s="3" t="s">
        <v>50</v>
      </c>
      <c r="U285" s="3"/>
      <c r="V285" s="3">
        <v>9858716</v>
      </c>
      <c r="W285" s="3">
        <v>15.1247578889587</v>
      </c>
      <c r="X285" s="5" t="str">
        <f>_xlfn.DISPIMG("ID_0146DE5FA82C4BFD8BDE299F9C7417EF",1)</f>
        <v>=DISPIMG("ID_0146DE5FA82C4BFD8BDE299F9C7417EF",1)</v>
      </c>
      <c r="Y285" s="24" t="s">
        <v>51</v>
      </c>
      <c r="Z285" s="24" t="s">
        <v>52</v>
      </c>
      <c r="AA285" s="5">
        <v>0.5</v>
      </c>
      <c r="AB285" s="5">
        <v>0.86</v>
      </c>
      <c r="AC285" s="5"/>
      <c r="AD285" s="5"/>
      <c r="AE285" s="5"/>
      <c r="AF285" s="5"/>
      <c r="AG285" s="5"/>
      <c r="AH285" s="5"/>
      <c r="AI285" s="5"/>
      <c r="AJ285" s="5"/>
      <c r="AK285" s="5"/>
    </row>
    <row r="286" s="5" customFormat="1" customHeight="1" spans="1:32">
      <c r="A286" s="6" t="s">
        <v>2314</v>
      </c>
      <c r="B286" s="6" t="s">
        <v>2315</v>
      </c>
      <c r="C286" s="6" t="s">
        <v>2316</v>
      </c>
      <c r="D286" s="5" t="s">
        <v>2317</v>
      </c>
      <c r="E286" s="5">
        <v>1</v>
      </c>
      <c r="F286" s="7" t="s">
        <v>41</v>
      </c>
      <c r="G286" s="7" t="s">
        <v>211</v>
      </c>
      <c r="H286" s="5">
        <v>9503.7851</v>
      </c>
      <c r="I286" s="14" t="s">
        <v>2318</v>
      </c>
      <c r="J286" s="8" t="s">
        <v>470</v>
      </c>
      <c r="K286" s="8" t="s">
        <v>471</v>
      </c>
      <c r="L286" s="8" t="s">
        <v>472</v>
      </c>
      <c r="M286" s="8" t="s">
        <v>482</v>
      </c>
      <c r="N286" s="8" t="s">
        <v>46</v>
      </c>
      <c r="O286" s="5">
        <v>367</v>
      </c>
      <c r="P286" s="14" t="s">
        <v>2319</v>
      </c>
      <c r="Q286" s="9" t="s">
        <v>2311</v>
      </c>
      <c r="R286" s="7" t="s">
        <v>2320</v>
      </c>
      <c r="S286" s="15" t="s">
        <v>2321</v>
      </c>
      <c r="T286" s="3" t="s">
        <v>50</v>
      </c>
      <c r="U286" s="3"/>
      <c r="V286" s="3">
        <v>82803628</v>
      </c>
      <c r="W286" s="3">
        <v>12.8730004637836</v>
      </c>
      <c r="X286" s="5" t="str">
        <f>_xlfn.DISPIMG("ID_0146DE5FA82C4BFD8BDE299F9C7417EF",1)</f>
        <v>=DISPIMG("ID_0146DE5FA82C4BFD8BDE299F9C7417EF",1)</v>
      </c>
      <c r="Y286" s="24" t="s">
        <v>218</v>
      </c>
      <c r="Z286" s="24" t="s">
        <v>52</v>
      </c>
      <c r="AA286" s="5">
        <v>0.4</v>
      </c>
      <c r="AB286" s="5">
        <v>0.855</v>
      </c>
      <c r="AF286" s="10"/>
    </row>
    <row r="287" s="5" customFormat="1" customHeight="1" spans="1:32">
      <c r="A287" s="6" t="s">
        <v>2322</v>
      </c>
      <c r="B287" s="6" t="s">
        <v>2323</v>
      </c>
      <c r="C287" s="6" t="s">
        <v>2324</v>
      </c>
      <c r="D287" s="5" t="s">
        <v>2325</v>
      </c>
      <c r="E287" s="5">
        <v>1</v>
      </c>
      <c r="F287" s="7" t="s">
        <v>41</v>
      </c>
      <c r="G287" s="7" t="s">
        <v>211</v>
      </c>
      <c r="H287" s="5">
        <v>4764.3977</v>
      </c>
      <c r="I287" s="14" t="s">
        <v>2326</v>
      </c>
      <c r="J287" s="8" t="s">
        <v>470</v>
      </c>
      <c r="K287" s="8" t="s">
        <v>471</v>
      </c>
      <c r="L287" s="8" t="s">
        <v>472</v>
      </c>
      <c r="M287" s="8" t="s">
        <v>473</v>
      </c>
      <c r="N287" s="8" t="s">
        <v>46</v>
      </c>
      <c r="O287" s="5">
        <v>386</v>
      </c>
      <c r="P287" s="14" t="s">
        <v>2327</v>
      </c>
      <c r="Q287" s="9" t="s">
        <v>2328</v>
      </c>
      <c r="R287" s="7" t="s">
        <v>2329</v>
      </c>
      <c r="S287" s="15" t="s">
        <v>2330</v>
      </c>
      <c r="T287" s="3" t="s">
        <v>50</v>
      </c>
      <c r="U287" s="3"/>
      <c r="V287" s="3">
        <v>41985540</v>
      </c>
      <c r="W287" s="3">
        <v>11.8765001502708</v>
      </c>
      <c r="X287" s="5" t="str">
        <f>_xlfn.DISPIMG("ID_0146DE5FA82C4BFD8BDE299F9C7417EF",1)</f>
        <v>=DISPIMG("ID_0146DE5FA82C4BFD8BDE299F9C7417EF",1)</v>
      </c>
      <c r="Y287" s="24" t="s">
        <v>218</v>
      </c>
      <c r="Z287" s="24" t="s">
        <v>52</v>
      </c>
      <c r="AA287" s="5">
        <v>0.6</v>
      </c>
      <c r="AB287" s="5">
        <v>0.865</v>
      </c>
      <c r="AF287" s="10"/>
    </row>
    <row r="288" s="5" customFormat="1" customHeight="1" spans="1:32">
      <c r="A288" s="6" t="s">
        <v>2331</v>
      </c>
      <c r="B288" s="6" t="s">
        <v>2332</v>
      </c>
      <c r="C288" s="6" t="s">
        <v>2333</v>
      </c>
      <c r="D288" s="5" t="s">
        <v>2334</v>
      </c>
      <c r="E288" s="5">
        <v>1</v>
      </c>
      <c r="F288" s="7" t="s">
        <v>41</v>
      </c>
      <c r="G288" s="7" t="s">
        <v>42</v>
      </c>
      <c r="H288" s="5">
        <v>2422.5867</v>
      </c>
      <c r="I288" s="14" t="s">
        <v>2335</v>
      </c>
      <c r="J288" s="8" t="s">
        <v>44</v>
      </c>
      <c r="K288" s="8"/>
      <c r="L288" s="8" t="s">
        <v>45</v>
      </c>
      <c r="M288" s="8"/>
      <c r="N288" s="8" t="s">
        <v>46</v>
      </c>
      <c r="O288" s="5">
        <v>352</v>
      </c>
      <c r="P288" s="14" t="s">
        <v>2336</v>
      </c>
      <c r="Q288" s="9" t="s">
        <v>2328</v>
      </c>
      <c r="R288" s="7" t="s">
        <v>2337</v>
      </c>
      <c r="S288" s="5" t="e">
        <v>#N/A</v>
      </c>
      <c r="T288" s="3" t="s">
        <v>50</v>
      </c>
      <c r="U288" s="3"/>
      <c r="V288" s="3"/>
      <c r="W288" s="3"/>
      <c r="X288" s="5" t="str">
        <f>_xlfn.DISPIMG("ID_0146DE5FA82C4BFD8BDE299F9C7417EF",1)</f>
        <v>=DISPIMG("ID_0146DE5FA82C4BFD8BDE299F9C7417EF",1)</v>
      </c>
      <c r="Y288" s="24" t="s">
        <v>51</v>
      </c>
      <c r="Z288" s="24" t="s">
        <v>52</v>
      </c>
      <c r="AA288" s="5">
        <v>0.55</v>
      </c>
      <c r="AB288" s="5">
        <v>0.845</v>
      </c>
      <c r="AF288" s="10"/>
    </row>
    <row r="289" s="5" customFormat="1" customHeight="1" spans="1:32">
      <c r="A289" s="6" t="s">
        <v>2338</v>
      </c>
      <c r="B289" s="6" t="s">
        <v>2339</v>
      </c>
      <c r="C289" s="6" t="s">
        <v>2340</v>
      </c>
      <c r="D289" s="5" t="s">
        <v>2341</v>
      </c>
      <c r="E289" s="5">
        <v>1</v>
      </c>
      <c r="F289" s="7" t="s">
        <v>41</v>
      </c>
      <c r="G289" s="7" t="s">
        <v>42</v>
      </c>
      <c r="H289" s="5">
        <v>1014.5374</v>
      </c>
      <c r="I289" s="14" t="s">
        <v>2342</v>
      </c>
      <c r="J289" s="8" t="s">
        <v>44</v>
      </c>
      <c r="K289" s="8"/>
      <c r="L289" s="8" t="s">
        <v>45</v>
      </c>
      <c r="M289" s="8"/>
      <c r="N289" s="8" t="s">
        <v>2343</v>
      </c>
      <c r="O289" s="5">
        <v>586</v>
      </c>
      <c r="P289" s="14" t="s">
        <v>2344</v>
      </c>
      <c r="Q289" s="9" t="s">
        <v>2328</v>
      </c>
      <c r="R289" s="7" t="s">
        <v>2345</v>
      </c>
      <c r="S289" s="5" t="e">
        <v>#N/A</v>
      </c>
      <c r="T289" s="3" t="s">
        <v>50</v>
      </c>
      <c r="U289" s="3"/>
      <c r="V289" s="3"/>
      <c r="W289" s="3"/>
      <c r="X289" s="5" t="str">
        <f>_xlfn.DISPIMG("ID_0146DE5FA82C4BFD8BDE299F9C7417EF",1)</f>
        <v>=DISPIMG("ID_0146DE5FA82C4BFD8BDE299F9C7417EF",1)</v>
      </c>
      <c r="Y289" s="24" t="s">
        <v>51</v>
      </c>
      <c r="Z289" s="24" t="s">
        <v>52</v>
      </c>
      <c r="AA289" s="5">
        <v>0.4</v>
      </c>
      <c r="AB289" s="5">
        <v>0.805</v>
      </c>
      <c r="AF289" s="10"/>
    </row>
    <row r="290" s="4" customFormat="1" hidden="1" customHeight="1" spans="1:37">
      <c r="A290" s="6" t="s">
        <v>2346</v>
      </c>
      <c r="B290" s="6" t="s">
        <v>2347</v>
      </c>
      <c r="C290" s="6" t="s">
        <v>2348</v>
      </c>
      <c r="D290" s="6" t="s">
        <v>2349</v>
      </c>
      <c r="E290" s="6">
        <v>1</v>
      </c>
      <c r="F290" s="6" t="s">
        <v>41</v>
      </c>
      <c r="G290" s="6" t="e">
        <v>#N/A</v>
      </c>
      <c r="H290" s="6" t="e">
        <v>#N/A</v>
      </c>
      <c r="I290" s="6" t="e">
        <v>#N/A</v>
      </c>
      <c r="J290" s="6" t="e">
        <v>#N/A</v>
      </c>
      <c r="K290" s="6"/>
      <c r="L290" s="6" t="e">
        <v>#N/A</v>
      </c>
      <c r="M290" s="6"/>
      <c r="N290" s="6" t="e">
        <v>#N/A</v>
      </c>
      <c r="O290" s="6">
        <v>1689</v>
      </c>
      <c r="P290" s="16" t="s">
        <v>2350</v>
      </c>
      <c r="Q290" s="9" t="s">
        <v>2328</v>
      </c>
      <c r="R290" s="6" t="s">
        <v>2351</v>
      </c>
      <c r="S290" s="4" t="e">
        <v>#N/A</v>
      </c>
      <c r="T290" s="6" t="e">
        <v>#N/A</v>
      </c>
      <c r="U290" s="6"/>
      <c r="V290" s="6"/>
      <c r="W290" s="6"/>
      <c r="X290" s="6"/>
      <c r="Y290" s="6"/>
      <c r="Z290" s="6"/>
      <c r="AA290" s="6"/>
      <c r="AB290" s="6"/>
      <c r="AC290" s="6"/>
      <c r="AD290" s="6"/>
      <c r="AE290" s="6"/>
      <c r="AF290" s="6"/>
      <c r="AG290" s="6"/>
      <c r="AH290" s="6"/>
      <c r="AI290" s="6"/>
      <c r="AJ290" s="6"/>
      <c r="AK290" s="6">
        <v>1</v>
      </c>
    </row>
    <row r="291" s="5" customFormat="1" hidden="1" customHeight="1" spans="1:37">
      <c r="A291" s="6" t="s">
        <v>2352</v>
      </c>
      <c r="B291" s="6" t="s">
        <v>2353</v>
      </c>
      <c r="C291" s="6" t="s">
        <v>2354</v>
      </c>
      <c r="D291" s="6" t="s">
        <v>2355</v>
      </c>
      <c r="E291" s="6">
        <v>1</v>
      </c>
      <c r="F291" s="6" t="s">
        <v>267</v>
      </c>
      <c r="G291" s="6" t="e">
        <v>#N/A</v>
      </c>
      <c r="H291" s="6" t="e">
        <v>#N/A</v>
      </c>
      <c r="I291" s="6" t="e">
        <v>#N/A</v>
      </c>
      <c r="J291" s="6" t="e">
        <v>#N/A</v>
      </c>
      <c r="K291" s="6"/>
      <c r="L291" s="6" t="e">
        <v>#N/A</v>
      </c>
      <c r="M291" s="6"/>
      <c r="N291" s="6" t="e">
        <v>#N/A</v>
      </c>
      <c r="O291" s="6">
        <v>7</v>
      </c>
      <c r="P291" s="16" t="s">
        <v>2356</v>
      </c>
      <c r="Q291" s="9" t="s">
        <v>2357</v>
      </c>
      <c r="R291" s="6" t="s">
        <v>2358</v>
      </c>
      <c r="S291" s="4" t="e">
        <v>#N/A</v>
      </c>
      <c r="T291" s="6" t="e">
        <v>#N/A</v>
      </c>
      <c r="U291" s="6"/>
      <c r="V291" s="6"/>
      <c r="W291" s="6"/>
      <c r="X291" s="6"/>
      <c r="Y291" s="6"/>
      <c r="Z291" s="6"/>
      <c r="AA291" s="6"/>
      <c r="AB291" s="6"/>
      <c r="AC291" s="6"/>
      <c r="AD291" s="6"/>
      <c r="AE291" s="6"/>
      <c r="AF291" s="25"/>
      <c r="AG291" s="6"/>
      <c r="AH291" s="6"/>
      <c r="AI291" s="6"/>
      <c r="AJ291" s="6"/>
      <c r="AK291" s="6">
        <v>1</v>
      </c>
    </row>
    <row r="292" s="5" customFormat="1" hidden="1" customHeight="1" spans="1:37">
      <c r="A292" s="6" t="s">
        <v>2359</v>
      </c>
      <c r="B292" s="6" t="s">
        <v>2360</v>
      </c>
      <c r="C292" s="6" t="s">
        <v>2361</v>
      </c>
      <c r="D292" s="6" t="s">
        <v>2362</v>
      </c>
      <c r="E292" s="6">
        <v>1</v>
      </c>
      <c r="F292" s="6" t="s">
        <v>141</v>
      </c>
      <c r="G292" s="6" t="e">
        <v>#N/A</v>
      </c>
      <c r="H292" s="6" t="e">
        <v>#N/A</v>
      </c>
      <c r="I292" s="6" t="e">
        <v>#N/A</v>
      </c>
      <c r="J292" s="6" t="e">
        <v>#N/A</v>
      </c>
      <c r="K292" s="6"/>
      <c r="L292" s="6" t="e">
        <v>#N/A</v>
      </c>
      <c r="M292" s="6"/>
      <c r="N292" s="6" t="e">
        <v>#N/A</v>
      </c>
      <c r="O292" s="6">
        <v>35</v>
      </c>
      <c r="P292" s="16" t="s">
        <v>2363</v>
      </c>
      <c r="Q292" s="9" t="s">
        <v>2357</v>
      </c>
      <c r="R292" s="6" t="s">
        <v>2364</v>
      </c>
      <c r="S292" s="4" t="e">
        <v>#N/A</v>
      </c>
      <c r="T292" s="6" t="e">
        <v>#N/A</v>
      </c>
      <c r="U292" s="6"/>
      <c r="V292" s="6"/>
      <c r="W292" s="6"/>
      <c r="X292" s="6"/>
      <c r="Y292" s="6"/>
      <c r="Z292" s="6"/>
      <c r="AA292" s="6"/>
      <c r="AB292" s="6"/>
      <c r="AC292" s="6"/>
      <c r="AD292" s="6"/>
      <c r="AE292" s="6"/>
      <c r="AF292" s="25"/>
      <c r="AG292" s="6"/>
      <c r="AH292" s="6"/>
      <c r="AI292" s="6"/>
      <c r="AJ292" s="6"/>
      <c r="AK292" s="6">
        <v>1</v>
      </c>
    </row>
    <row r="293" s="5" customFormat="1" hidden="1" customHeight="1" spans="1:37">
      <c r="A293" s="6" t="s">
        <v>2365</v>
      </c>
      <c r="B293" s="6" t="s">
        <v>2366</v>
      </c>
      <c r="C293" s="6" t="s">
        <v>2367</v>
      </c>
      <c r="D293" s="6" t="s">
        <v>2368</v>
      </c>
      <c r="E293" s="6">
        <v>1</v>
      </c>
      <c r="F293" s="6" t="s">
        <v>41</v>
      </c>
      <c r="G293" s="6" t="e">
        <v>#N/A</v>
      </c>
      <c r="H293" s="6" t="e">
        <v>#N/A</v>
      </c>
      <c r="I293" s="6" t="e">
        <v>#N/A</v>
      </c>
      <c r="J293" s="6" t="e">
        <v>#N/A</v>
      </c>
      <c r="K293" s="6"/>
      <c r="L293" s="6" t="e">
        <v>#N/A</v>
      </c>
      <c r="M293" s="6"/>
      <c r="N293" s="6" t="e">
        <v>#N/A</v>
      </c>
      <c r="O293" s="6">
        <v>46</v>
      </c>
      <c r="P293" s="16" t="s">
        <v>2369</v>
      </c>
      <c r="Q293" s="9" t="s">
        <v>2357</v>
      </c>
      <c r="R293" s="6" t="s">
        <v>2370</v>
      </c>
      <c r="S293" s="1" t="s">
        <v>2371</v>
      </c>
      <c r="T293" s="6" t="e">
        <v>#N/A</v>
      </c>
      <c r="U293" s="6"/>
      <c r="V293" s="6"/>
      <c r="W293" s="6"/>
      <c r="X293" s="6"/>
      <c r="Y293" s="6"/>
      <c r="Z293" s="6"/>
      <c r="AA293" s="6"/>
      <c r="AB293" s="6"/>
      <c r="AC293" s="6"/>
      <c r="AD293" s="6"/>
      <c r="AE293" s="6"/>
      <c r="AF293" s="25"/>
      <c r="AG293" s="6"/>
      <c r="AH293" s="6"/>
      <c r="AI293" s="6"/>
      <c r="AJ293" s="6"/>
      <c r="AK293" s="6">
        <v>1</v>
      </c>
    </row>
    <row r="294" s="4" customFormat="1" hidden="1" customHeight="1" spans="1:37">
      <c r="A294" s="6" t="s">
        <v>2372</v>
      </c>
      <c r="B294" s="6" t="s">
        <v>2373</v>
      </c>
      <c r="C294" s="6" t="s">
        <v>2374</v>
      </c>
      <c r="D294" s="6" t="s">
        <v>2375</v>
      </c>
      <c r="E294" s="6">
        <v>1</v>
      </c>
      <c r="F294" s="6" t="s">
        <v>41</v>
      </c>
      <c r="G294" s="6" t="e">
        <v>#N/A</v>
      </c>
      <c r="H294" s="6" t="e">
        <v>#N/A</v>
      </c>
      <c r="I294" s="6" t="e">
        <v>#N/A</v>
      </c>
      <c r="J294" s="6" t="e">
        <v>#N/A</v>
      </c>
      <c r="K294" s="6"/>
      <c r="L294" s="6" t="e">
        <v>#N/A</v>
      </c>
      <c r="M294" s="6"/>
      <c r="N294" s="6" t="e">
        <v>#N/A</v>
      </c>
      <c r="O294" s="6">
        <v>20</v>
      </c>
      <c r="P294" s="16" t="s">
        <v>2376</v>
      </c>
      <c r="Q294" s="9" t="s">
        <v>2357</v>
      </c>
      <c r="R294" s="6" t="s">
        <v>2377</v>
      </c>
      <c r="S294" s="4" t="e">
        <v>#N/A</v>
      </c>
      <c r="T294" s="6" t="e">
        <v>#N/A</v>
      </c>
      <c r="U294" s="6"/>
      <c r="V294" s="6"/>
      <c r="W294" s="6"/>
      <c r="X294" s="6"/>
      <c r="Y294" s="6"/>
      <c r="Z294" s="6"/>
      <c r="AA294" s="6"/>
      <c r="AB294" s="6"/>
      <c r="AC294" s="6"/>
      <c r="AD294" s="6"/>
      <c r="AE294" s="6"/>
      <c r="AF294" s="26"/>
      <c r="AG294" s="6"/>
      <c r="AH294" s="6"/>
      <c r="AI294" s="6"/>
      <c r="AJ294" s="6"/>
      <c r="AK294" s="6">
        <v>1</v>
      </c>
    </row>
    <row r="295" s="4" customFormat="1" hidden="1" customHeight="1" spans="1:37">
      <c r="A295" s="6" t="s">
        <v>2378</v>
      </c>
      <c r="B295" s="6" t="s">
        <v>2379</v>
      </c>
      <c r="C295" s="6" t="s">
        <v>2380</v>
      </c>
      <c r="D295" s="6" t="s">
        <v>2381</v>
      </c>
      <c r="E295" s="6">
        <v>1</v>
      </c>
      <c r="F295" s="6" t="s">
        <v>41</v>
      </c>
      <c r="G295" s="6" t="e">
        <v>#N/A</v>
      </c>
      <c r="H295" s="6" t="e">
        <v>#N/A</v>
      </c>
      <c r="I295" s="6" t="e">
        <v>#N/A</v>
      </c>
      <c r="J295" s="6" t="e">
        <v>#N/A</v>
      </c>
      <c r="K295" s="6"/>
      <c r="L295" s="6" t="e">
        <v>#N/A</v>
      </c>
      <c r="M295" s="6"/>
      <c r="N295" s="6" t="e">
        <v>#N/A</v>
      </c>
      <c r="O295" s="6">
        <v>26</v>
      </c>
      <c r="P295" s="16" t="s">
        <v>2382</v>
      </c>
      <c r="Q295" s="9" t="s">
        <v>2357</v>
      </c>
      <c r="R295" s="6" t="s">
        <v>2383</v>
      </c>
      <c r="S295" s="4" t="e">
        <v>#N/A</v>
      </c>
      <c r="T295" s="6" t="e">
        <v>#N/A</v>
      </c>
      <c r="U295" s="6"/>
      <c r="V295" s="6"/>
      <c r="W295" s="6"/>
      <c r="X295" s="6"/>
      <c r="Y295" s="6"/>
      <c r="Z295" s="6"/>
      <c r="AA295" s="6"/>
      <c r="AB295" s="6"/>
      <c r="AC295" s="6"/>
      <c r="AD295" s="6"/>
      <c r="AE295" s="6"/>
      <c r="AF295" s="26"/>
      <c r="AG295" s="6"/>
      <c r="AH295" s="6"/>
      <c r="AI295" s="6"/>
      <c r="AJ295" s="6"/>
      <c r="AK295" s="6">
        <v>1</v>
      </c>
    </row>
    <row r="296" s="4" customFormat="1" customHeight="1" spans="1:37">
      <c r="A296" s="6" t="s">
        <v>2384</v>
      </c>
      <c r="B296" s="6" t="s">
        <v>2385</v>
      </c>
      <c r="C296" s="6" t="s">
        <v>2386</v>
      </c>
      <c r="D296" s="5" t="s">
        <v>2387</v>
      </c>
      <c r="E296" s="5">
        <v>2</v>
      </c>
      <c r="F296" s="7" t="s">
        <v>65</v>
      </c>
      <c r="G296" s="7" t="s">
        <v>66</v>
      </c>
      <c r="H296" s="5">
        <v>544.4933</v>
      </c>
      <c r="I296" s="15" t="s">
        <v>2388</v>
      </c>
      <c r="J296" s="8" t="s">
        <v>1176</v>
      </c>
      <c r="K296" s="8"/>
      <c r="L296" s="8" t="s">
        <v>1177</v>
      </c>
      <c r="M296" s="8"/>
      <c r="N296" s="8" t="s">
        <v>46</v>
      </c>
      <c r="O296" s="5">
        <v>164</v>
      </c>
      <c r="P296" s="14" t="s">
        <v>2389</v>
      </c>
      <c r="Q296" s="9" t="s">
        <v>2390</v>
      </c>
      <c r="R296" s="8" t="s">
        <v>46</v>
      </c>
      <c r="S296" s="5" t="e">
        <v>#N/A</v>
      </c>
      <c r="T296" s="3" t="s">
        <v>50</v>
      </c>
      <c r="U296" s="3"/>
      <c r="V296" s="3"/>
      <c r="W296" s="3"/>
      <c r="X296" s="5" t="str">
        <f>_xlfn.DISPIMG("ID_169911E1CD09407EAAC9811A2D478BDF",1)</f>
        <v>=DISPIMG("ID_169911E1CD09407EAAC9811A2D478BDF",1)</v>
      </c>
      <c r="Y296" s="24" t="s">
        <v>2391</v>
      </c>
      <c r="Z296" s="24" t="s">
        <v>834</v>
      </c>
      <c r="AA296" s="5"/>
      <c r="AB296" s="5"/>
      <c r="AC296" s="5"/>
      <c r="AD296" s="5"/>
      <c r="AE296" s="5"/>
      <c r="AF296" s="5">
        <v>0.35</v>
      </c>
      <c r="AG296" s="5">
        <v>3.5</v>
      </c>
      <c r="AH296" s="5">
        <v>0.95</v>
      </c>
      <c r="AI296" s="5" t="s">
        <v>835</v>
      </c>
      <c r="AJ296" s="5"/>
      <c r="AK296" s="5"/>
    </row>
    <row r="297" s="4" customFormat="1" hidden="1" customHeight="1" spans="1:37">
      <c r="A297" s="6" t="s">
        <v>2392</v>
      </c>
      <c r="B297" s="6" t="s">
        <v>2393</v>
      </c>
      <c r="C297" s="6" t="s">
        <v>2394</v>
      </c>
      <c r="D297" s="4" t="s">
        <v>2395</v>
      </c>
      <c r="E297" s="4">
        <v>0</v>
      </c>
      <c r="F297" s="6" t="s">
        <v>193</v>
      </c>
      <c r="G297" s="6" t="s">
        <v>211</v>
      </c>
      <c r="H297" s="4">
        <v>838.5745</v>
      </c>
      <c r="I297" s="1" t="s">
        <v>2396</v>
      </c>
      <c r="J297" s="6" t="s">
        <v>2397</v>
      </c>
      <c r="K297" s="6"/>
      <c r="L297" s="6" t="s">
        <v>46</v>
      </c>
      <c r="M297" s="6"/>
      <c r="N297" s="6" t="s">
        <v>2398</v>
      </c>
      <c r="O297" s="4">
        <v>15</v>
      </c>
      <c r="P297" s="1" t="s">
        <v>2399</v>
      </c>
      <c r="Q297" s="9" t="s">
        <v>2400</v>
      </c>
      <c r="R297" s="6" t="s">
        <v>46</v>
      </c>
      <c r="S297" s="1" t="s">
        <v>2401</v>
      </c>
      <c r="T297" s="20" t="s">
        <v>50</v>
      </c>
      <c r="U297" s="20"/>
      <c r="V297" s="20"/>
      <c r="W297" s="20"/>
      <c r="AK297" s="6">
        <v>1</v>
      </c>
    </row>
    <row r="298" s="5" customFormat="1" hidden="1" customHeight="1" spans="1:37">
      <c r="A298" s="6" t="s">
        <v>2402</v>
      </c>
      <c r="B298" s="6" t="s">
        <v>2403</v>
      </c>
      <c r="C298" s="6" t="s">
        <v>2404</v>
      </c>
      <c r="D298" s="6" t="s">
        <v>2405</v>
      </c>
      <c r="E298" s="6">
        <v>0</v>
      </c>
      <c r="F298" s="6" t="s">
        <v>193</v>
      </c>
      <c r="G298" s="6" t="e">
        <v>#N/A</v>
      </c>
      <c r="H298" s="6" t="e">
        <v>#N/A</v>
      </c>
      <c r="I298" s="6" t="e">
        <v>#N/A</v>
      </c>
      <c r="J298" s="6" t="e">
        <v>#N/A</v>
      </c>
      <c r="K298" s="6"/>
      <c r="L298" s="6" t="e">
        <v>#N/A</v>
      </c>
      <c r="M298" s="6"/>
      <c r="N298" s="6" t="e">
        <v>#N/A</v>
      </c>
      <c r="O298" s="6">
        <v>17</v>
      </c>
      <c r="P298" s="16" t="s">
        <v>2406</v>
      </c>
      <c r="Q298" s="9" t="s">
        <v>2407</v>
      </c>
      <c r="R298" s="6" t="s">
        <v>46</v>
      </c>
      <c r="S298" s="1" t="s">
        <v>2408</v>
      </c>
      <c r="T298" s="6" t="e">
        <v>#N/A</v>
      </c>
      <c r="U298" s="6"/>
      <c r="V298" s="6"/>
      <c r="W298" s="6"/>
      <c r="X298" s="6"/>
      <c r="Y298" s="6"/>
      <c r="Z298" s="6"/>
      <c r="AA298" s="6"/>
      <c r="AB298" s="6"/>
      <c r="AC298" s="6"/>
      <c r="AD298" s="6"/>
      <c r="AE298" s="6"/>
      <c r="AF298" s="25"/>
      <c r="AG298" s="6"/>
      <c r="AH298" s="6"/>
      <c r="AI298" s="6"/>
      <c r="AJ298" s="6"/>
      <c r="AK298" s="6">
        <v>1</v>
      </c>
    </row>
    <row r="299" s="5" customFormat="1" hidden="1" customHeight="1" spans="1:37">
      <c r="A299" s="6" t="s">
        <v>2409</v>
      </c>
      <c r="B299" s="6" t="s">
        <v>2410</v>
      </c>
      <c r="C299" s="6" t="s">
        <v>2411</v>
      </c>
      <c r="D299" s="6" t="s">
        <v>2412</v>
      </c>
      <c r="E299" s="6">
        <v>0</v>
      </c>
      <c r="F299" s="6" t="s">
        <v>193</v>
      </c>
      <c r="G299" s="6" t="e">
        <v>#N/A</v>
      </c>
      <c r="H299" s="6" t="e">
        <v>#N/A</v>
      </c>
      <c r="I299" s="6" t="e">
        <v>#N/A</v>
      </c>
      <c r="J299" s="6" t="e">
        <v>#N/A</v>
      </c>
      <c r="K299" s="6"/>
      <c r="L299" s="6" t="e">
        <v>#N/A</v>
      </c>
      <c r="M299" s="6"/>
      <c r="N299" s="6" t="e">
        <v>#N/A</v>
      </c>
      <c r="O299" s="6">
        <v>26</v>
      </c>
      <c r="P299" s="16" t="s">
        <v>2413</v>
      </c>
      <c r="Q299" s="9" t="s">
        <v>2407</v>
      </c>
      <c r="R299" s="6" t="s">
        <v>46</v>
      </c>
      <c r="S299" s="4" t="e">
        <v>#N/A</v>
      </c>
      <c r="T299" s="6" t="e">
        <v>#N/A</v>
      </c>
      <c r="U299" s="6"/>
      <c r="V299" s="6"/>
      <c r="W299" s="6"/>
      <c r="X299" s="6"/>
      <c r="Y299" s="6"/>
      <c r="Z299" s="6"/>
      <c r="AA299" s="6"/>
      <c r="AB299" s="6"/>
      <c r="AC299" s="6"/>
      <c r="AD299" s="6"/>
      <c r="AE299" s="6"/>
      <c r="AF299" s="25"/>
      <c r="AG299" s="6"/>
      <c r="AH299" s="6"/>
      <c r="AI299" s="6"/>
      <c r="AJ299" s="6"/>
      <c r="AK299" s="6">
        <v>1</v>
      </c>
    </row>
    <row r="300" s="5" customFormat="1" hidden="1" customHeight="1" spans="1:37">
      <c r="A300" s="6" t="s">
        <v>2414</v>
      </c>
      <c r="B300" s="6" t="s">
        <v>2415</v>
      </c>
      <c r="C300" s="6" t="s">
        <v>2416</v>
      </c>
      <c r="D300" s="4" t="s">
        <v>2417</v>
      </c>
      <c r="E300" s="4">
        <v>0</v>
      </c>
      <c r="F300" s="6" t="s">
        <v>155</v>
      </c>
      <c r="G300" s="6" t="s">
        <v>768</v>
      </c>
      <c r="H300" s="4">
        <v>515.4285</v>
      </c>
      <c r="I300" s="1" t="s">
        <v>2418</v>
      </c>
      <c r="J300" s="6" t="s">
        <v>1221</v>
      </c>
      <c r="K300" s="6"/>
      <c r="L300" s="6" t="s">
        <v>1222</v>
      </c>
      <c r="M300" s="6"/>
      <c r="N300" s="6" t="s">
        <v>46</v>
      </c>
      <c r="O300" s="4">
        <v>92</v>
      </c>
      <c r="P300" s="1" t="s">
        <v>2419</v>
      </c>
      <c r="Q300" s="9" t="s">
        <v>2420</v>
      </c>
      <c r="R300" s="6" t="s">
        <v>46</v>
      </c>
      <c r="S300" s="4" t="e">
        <v>#N/A</v>
      </c>
      <c r="T300" s="20" t="s">
        <v>50</v>
      </c>
      <c r="U300" s="20"/>
      <c r="V300" s="20"/>
      <c r="W300" s="20"/>
      <c r="X300" s="4"/>
      <c r="Y300" s="4"/>
      <c r="Z300" s="4"/>
      <c r="AA300" s="4"/>
      <c r="AB300" s="4"/>
      <c r="AC300" s="4"/>
      <c r="AD300" s="4"/>
      <c r="AE300" s="4"/>
      <c r="AF300" s="27"/>
      <c r="AG300" s="4"/>
      <c r="AH300" s="4"/>
      <c r="AI300" s="4"/>
      <c r="AJ300" s="4"/>
      <c r="AK300" s="6">
        <v>1</v>
      </c>
    </row>
    <row r="301" s="5" customFormat="1" customHeight="1" spans="1:32">
      <c r="A301" s="6" t="s">
        <v>2421</v>
      </c>
      <c r="B301" s="6" t="s">
        <v>2422</v>
      </c>
      <c r="C301" s="6" t="s">
        <v>2423</v>
      </c>
      <c r="D301" s="5" t="s">
        <v>2424</v>
      </c>
      <c r="E301" s="5">
        <v>1</v>
      </c>
      <c r="F301" s="7" t="s">
        <v>41</v>
      </c>
      <c r="G301" s="7" t="s">
        <v>211</v>
      </c>
      <c r="H301" s="5">
        <v>577.9522</v>
      </c>
      <c r="I301" s="14" t="s">
        <v>2425</v>
      </c>
      <c r="J301" s="8" t="s">
        <v>1039</v>
      </c>
      <c r="K301" s="8"/>
      <c r="L301" s="8" t="s">
        <v>214</v>
      </c>
      <c r="M301" s="8"/>
      <c r="N301" s="8" t="s">
        <v>46</v>
      </c>
      <c r="O301" s="5">
        <v>695</v>
      </c>
      <c r="P301" s="14" t="s">
        <v>2426</v>
      </c>
      <c r="Q301" s="9" t="s">
        <v>2427</v>
      </c>
      <c r="R301" s="7" t="s">
        <v>2428</v>
      </c>
      <c r="S301" s="5" t="e">
        <v>#N/A</v>
      </c>
      <c r="T301" s="3" t="s">
        <v>50</v>
      </c>
      <c r="U301" s="3"/>
      <c r="V301" s="3"/>
      <c r="W301" s="3"/>
      <c r="X301" s="5" t="str">
        <f>_xlfn.DISPIMG("ID_0146DE5FA82C4BFD8BDE299F9C7417EF",1)</f>
        <v>=DISPIMG("ID_0146DE5FA82C4BFD8BDE299F9C7417EF",1)</v>
      </c>
      <c r="Y301" s="24" t="s">
        <v>218</v>
      </c>
      <c r="Z301" s="24" t="s">
        <v>52</v>
      </c>
      <c r="AA301" s="5">
        <v>0.6</v>
      </c>
      <c r="AB301" s="5">
        <v>0.89</v>
      </c>
      <c r="AF301" s="10"/>
    </row>
    <row r="302" s="5" customFormat="1" customHeight="1" spans="1:32">
      <c r="A302" s="6" t="s">
        <v>2429</v>
      </c>
      <c r="B302" s="6" t="s">
        <v>2430</v>
      </c>
      <c r="C302" s="6" t="s">
        <v>2431</v>
      </c>
      <c r="D302" s="5" t="s">
        <v>2432</v>
      </c>
      <c r="E302" s="5">
        <v>1</v>
      </c>
      <c r="F302" s="7" t="s">
        <v>41</v>
      </c>
      <c r="G302" s="7" t="s">
        <v>42</v>
      </c>
      <c r="H302" s="5">
        <v>1353.2572</v>
      </c>
      <c r="I302" s="14" t="s">
        <v>2433</v>
      </c>
      <c r="J302" s="8" t="s">
        <v>44</v>
      </c>
      <c r="K302" s="8"/>
      <c r="L302" s="8" t="s">
        <v>45</v>
      </c>
      <c r="M302" s="8"/>
      <c r="N302" s="8" t="s">
        <v>46</v>
      </c>
      <c r="O302" s="5">
        <v>420</v>
      </c>
      <c r="P302" s="14" t="s">
        <v>2434</v>
      </c>
      <c r="Q302" s="9" t="s">
        <v>2427</v>
      </c>
      <c r="R302" s="7" t="s">
        <v>2435</v>
      </c>
      <c r="S302" s="5" t="e">
        <v>#N/A</v>
      </c>
      <c r="T302" s="3" t="s">
        <v>50</v>
      </c>
      <c r="U302" s="3"/>
      <c r="V302" s="3"/>
      <c r="W302" s="3"/>
      <c r="X302" s="5" t="str">
        <f>_xlfn.DISPIMG("ID_0146DE5FA82C4BFD8BDE299F9C7417EF",1)</f>
        <v>=DISPIMG("ID_0146DE5FA82C4BFD8BDE299F9C7417EF",1)</v>
      </c>
      <c r="Y302" s="24" t="s">
        <v>51</v>
      </c>
      <c r="Z302" s="24" t="s">
        <v>52</v>
      </c>
      <c r="AA302" s="5">
        <v>0.45</v>
      </c>
      <c r="AB302" s="5">
        <v>0.865</v>
      </c>
      <c r="AF302" s="10"/>
    </row>
    <row r="303" s="5" customFormat="1" hidden="1" customHeight="1" spans="1:37">
      <c r="A303" s="6" t="s">
        <v>2436</v>
      </c>
      <c r="B303" s="6" t="s">
        <v>2437</v>
      </c>
      <c r="C303" s="6" t="s">
        <v>2438</v>
      </c>
      <c r="D303" s="6" t="s">
        <v>2439</v>
      </c>
      <c r="E303" s="6">
        <v>1</v>
      </c>
      <c r="F303" s="6" t="s">
        <v>41</v>
      </c>
      <c r="G303" s="6" t="e">
        <v>#N/A</v>
      </c>
      <c r="H303" s="6" t="e">
        <v>#N/A</v>
      </c>
      <c r="I303" s="6" t="e">
        <v>#N/A</v>
      </c>
      <c r="J303" s="6" t="e">
        <v>#N/A</v>
      </c>
      <c r="K303" s="6"/>
      <c r="L303" s="6" t="e">
        <v>#N/A</v>
      </c>
      <c r="M303" s="6"/>
      <c r="N303" s="6" t="e">
        <v>#N/A</v>
      </c>
      <c r="O303" s="6">
        <v>69</v>
      </c>
      <c r="P303" s="16" t="s">
        <v>2440</v>
      </c>
      <c r="Q303" s="9" t="s">
        <v>2427</v>
      </c>
      <c r="R303" s="6" t="s">
        <v>2441</v>
      </c>
      <c r="S303" s="1" t="s">
        <v>2442</v>
      </c>
      <c r="T303" s="6" t="e">
        <v>#N/A</v>
      </c>
      <c r="U303" s="6"/>
      <c r="V303" s="6"/>
      <c r="W303" s="6"/>
      <c r="X303" s="6"/>
      <c r="Y303" s="6"/>
      <c r="Z303" s="6"/>
      <c r="AA303" s="6"/>
      <c r="AB303" s="6"/>
      <c r="AC303" s="6"/>
      <c r="AD303" s="6"/>
      <c r="AE303" s="6"/>
      <c r="AF303" s="25"/>
      <c r="AG303" s="6"/>
      <c r="AH303" s="6"/>
      <c r="AI303" s="6"/>
      <c r="AJ303" s="6"/>
      <c r="AK303" s="6">
        <v>1</v>
      </c>
    </row>
    <row r="304" s="5" customFormat="1" hidden="1" customHeight="1" spans="1:37">
      <c r="A304" s="6" t="s">
        <v>2443</v>
      </c>
      <c r="B304" s="6" t="s">
        <v>2444</v>
      </c>
      <c r="C304" s="6" t="s">
        <v>2445</v>
      </c>
      <c r="D304" s="6" t="s">
        <v>2446</v>
      </c>
      <c r="E304" s="6">
        <v>1</v>
      </c>
      <c r="F304" s="6" t="s">
        <v>41</v>
      </c>
      <c r="G304" s="6" t="e">
        <v>#N/A</v>
      </c>
      <c r="H304" s="6" t="e">
        <v>#N/A</v>
      </c>
      <c r="I304" s="6" t="e">
        <v>#N/A</v>
      </c>
      <c r="J304" s="6" t="e">
        <v>#N/A</v>
      </c>
      <c r="K304" s="6"/>
      <c r="L304" s="6" t="e">
        <v>#N/A</v>
      </c>
      <c r="M304" s="6"/>
      <c r="N304" s="6" t="e">
        <v>#N/A</v>
      </c>
      <c r="O304" s="6">
        <v>37</v>
      </c>
      <c r="P304" s="16" t="s">
        <v>2447</v>
      </c>
      <c r="Q304" s="9" t="s">
        <v>2427</v>
      </c>
      <c r="R304" s="6" t="s">
        <v>2448</v>
      </c>
      <c r="S304" s="4" t="e">
        <v>#N/A</v>
      </c>
      <c r="T304" s="6" t="e">
        <v>#N/A</v>
      </c>
      <c r="U304" s="6"/>
      <c r="V304" s="6"/>
      <c r="W304" s="6"/>
      <c r="X304" s="6"/>
      <c r="Y304" s="6"/>
      <c r="Z304" s="6"/>
      <c r="AA304" s="6"/>
      <c r="AB304" s="6"/>
      <c r="AC304" s="6"/>
      <c r="AD304" s="6"/>
      <c r="AE304" s="6"/>
      <c r="AF304" s="25"/>
      <c r="AG304" s="6"/>
      <c r="AH304" s="6"/>
      <c r="AI304" s="6"/>
      <c r="AJ304" s="6"/>
      <c r="AK304" s="6">
        <v>1</v>
      </c>
    </row>
    <row r="305" s="5" customFormat="1" hidden="1" customHeight="1" spans="1:37">
      <c r="A305" s="6" t="s">
        <v>2449</v>
      </c>
      <c r="B305" s="6" t="s">
        <v>2450</v>
      </c>
      <c r="C305" s="6" t="s">
        <v>2451</v>
      </c>
      <c r="D305" s="6" t="s">
        <v>2452</v>
      </c>
      <c r="E305" s="6">
        <v>1</v>
      </c>
      <c r="F305" s="6" t="s">
        <v>41</v>
      </c>
      <c r="G305" s="6" t="e">
        <v>#N/A</v>
      </c>
      <c r="H305" s="6" t="e">
        <v>#N/A</v>
      </c>
      <c r="I305" s="6" t="e">
        <v>#N/A</v>
      </c>
      <c r="J305" s="6" t="e">
        <v>#N/A</v>
      </c>
      <c r="K305" s="6"/>
      <c r="L305" s="6" t="e">
        <v>#N/A</v>
      </c>
      <c r="M305" s="6"/>
      <c r="N305" s="6" t="e">
        <v>#N/A</v>
      </c>
      <c r="O305" s="6">
        <v>18</v>
      </c>
      <c r="P305" s="16" t="s">
        <v>2453</v>
      </c>
      <c r="Q305" s="9" t="s">
        <v>2427</v>
      </c>
      <c r="R305" s="6" t="s">
        <v>2454</v>
      </c>
      <c r="S305" s="4" t="e">
        <v>#N/A</v>
      </c>
      <c r="T305" s="6" t="e">
        <v>#N/A</v>
      </c>
      <c r="U305" s="6"/>
      <c r="V305" s="6"/>
      <c r="W305" s="6"/>
      <c r="X305" s="6"/>
      <c r="Y305" s="6"/>
      <c r="Z305" s="6"/>
      <c r="AA305" s="6"/>
      <c r="AB305" s="6"/>
      <c r="AC305" s="6"/>
      <c r="AD305" s="6"/>
      <c r="AE305" s="6"/>
      <c r="AF305" s="25"/>
      <c r="AG305" s="6"/>
      <c r="AH305" s="6"/>
      <c r="AI305" s="6"/>
      <c r="AJ305" s="6"/>
      <c r="AK305" s="6">
        <v>1</v>
      </c>
    </row>
    <row r="306" s="5" customFormat="1" hidden="1" customHeight="1" spans="1:37">
      <c r="A306" s="6" t="s">
        <v>2455</v>
      </c>
      <c r="B306" s="6" t="s">
        <v>2456</v>
      </c>
      <c r="C306" s="6" t="s">
        <v>2457</v>
      </c>
      <c r="D306" s="6" t="s">
        <v>2458</v>
      </c>
      <c r="E306" s="6">
        <v>1</v>
      </c>
      <c r="F306" s="6" t="s">
        <v>141</v>
      </c>
      <c r="G306" s="6" t="e">
        <v>#N/A</v>
      </c>
      <c r="H306" s="6" t="e">
        <v>#N/A</v>
      </c>
      <c r="I306" s="6" t="e">
        <v>#N/A</v>
      </c>
      <c r="J306" s="6" t="e">
        <v>#N/A</v>
      </c>
      <c r="K306" s="6"/>
      <c r="L306" s="6" t="e">
        <v>#N/A</v>
      </c>
      <c r="M306" s="6"/>
      <c r="N306" s="6" t="e">
        <v>#N/A</v>
      </c>
      <c r="O306" s="6">
        <v>54</v>
      </c>
      <c r="P306" s="16" t="s">
        <v>2459</v>
      </c>
      <c r="Q306" s="9" t="s">
        <v>2427</v>
      </c>
      <c r="R306" s="6" t="s">
        <v>2460</v>
      </c>
      <c r="S306" s="4" t="e">
        <v>#N/A</v>
      </c>
      <c r="T306" s="6" t="e">
        <v>#N/A</v>
      </c>
      <c r="U306" s="6"/>
      <c r="V306" s="6"/>
      <c r="W306" s="6"/>
      <c r="X306" s="6"/>
      <c r="Y306" s="6"/>
      <c r="Z306" s="6"/>
      <c r="AA306" s="6"/>
      <c r="AB306" s="6"/>
      <c r="AC306" s="6"/>
      <c r="AD306" s="6"/>
      <c r="AE306" s="6"/>
      <c r="AF306" s="25"/>
      <c r="AG306" s="6"/>
      <c r="AH306" s="6"/>
      <c r="AI306" s="6"/>
      <c r="AJ306" s="6"/>
      <c r="AK306" s="6">
        <v>1</v>
      </c>
    </row>
    <row r="307" s="5" customFormat="1" hidden="1" customHeight="1" spans="1:37">
      <c r="A307" s="6" t="s">
        <v>2461</v>
      </c>
      <c r="B307" s="6" t="s">
        <v>2462</v>
      </c>
      <c r="C307" s="6" t="s">
        <v>2463</v>
      </c>
      <c r="D307" s="4" t="s">
        <v>2464</v>
      </c>
      <c r="E307" s="4">
        <v>0</v>
      </c>
      <c r="F307" s="6" t="s">
        <v>267</v>
      </c>
      <c r="G307" s="6" t="s">
        <v>211</v>
      </c>
      <c r="H307" s="4">
        <v>941.4959</v>
      </c>
      <c r="I307" s="1" t="s">
        <v>2465</v>
      </c>
      <c r="J307" s="6" t="s">
        <v>2466</v>
      </c>
      <c r="K307" s="6"/>
      <c r="L307" s="6" t="s">
        <v>46</v>
      </c>
      <c r="M307" s="6"/>
      <c r="N307" s="6" t="s">
        <v>2467</v>
      </c>
      <c r="O307" s="4">
        <v>8</v>
      </c>
      <c r="P307" s="1" t="s">
        <v>2468</v>
      </c>
      <c r="Q307" s="9" t="s">
        <v>2427</v>
      </c>
      <c r="R307" s="6" t="s">
        <v>46</v>
      </c>
      <c r="S307" s="1" t="s">
        <v>2469</v>
      </c>
      <c r="T307" s="20" t="s">
        <v>89</v>
      </c>
      <c r="U307" s="20"/>
      <c r="V307" s="20"/>
      <c r="W307" s="20"/>
      <c r="X307" s="4"/>
      <c r="Y307" s="4"/>
      <c r="Z307" s="4"/>
      <c r="AA307" s="4"/>
      <c r="AB307" s="4"/>
      <c r="AC307" s="4"/>
      <c r="AD307" s="4"/>
      <c r="AE307" s="4"/>
      <c r="AF307" s="27"/>
      <c r="AG307" s="4"/>
      <c r="AH307" s="4"/>
      <c r="AI307" s="4"/>
      <c r="AJ307" s="4"/>
      <c r="AK307" s="6">
        <v>1</v>
      </c>
    </row>
    <row r="308" s="5" customFormat="1" customHeight="1" spans="1:32">
      <c r="A308" s="6" t="s">
        <v>2470</v>
      </c>
      <c r="B308" s="6" t="s">
        <v>2471</v>
      </c>
      <c r="C308" s="6" t="s">
        <v>2472</v>
      </c>
      <c r="D308" s="5" t="s">
        <v>2473</v>
      </c>
      <c r="E308" s="5">
        <v>1</v>
      </c>
      <c r="F308" s="7" t="s">
        <v>41</v>
      </c>
      <c r="G308" s="7" t="s">
        <v>211</v>
      </c>
      <c r="H308" s="5">
        <v>19585.5606</v>
      </c>
      <c r="I308" s="14" t="s">
        <v>2474</v>
      </c>
      <c r="J308" s="8" t="s">
        <v>470</v>
      </c>
      <c r="K308" s="8" t="s">
        <v>473</v>
      </c>
      <c r="L308" s="8" t="s">
        <v>472</v>
      </c>
      <c r="M308" s="8" t="s">
        <v>482</v>
      </c>
      <c r="N308" s="8" t="s">
        <v>46</v>
      </c>
      <c r="O308" s="5">
        <v>358</v>
      </c>
      <c r="P308" s="14" t="s">
        <v>2475</v>
      </c>
      <c r="Q308" s="9" t="s">
        <v>2476</v>
      </c>
      <c r="R308" s="7" t="s">
        <v>2477</v>
      </c>
      <c r="S308" s="15" t="s">
        <v>2478</v>
      </c>
      <c r="T308" s="3" t="s">
        <v>50</v>
      </c>
      <c r="U308" s="3"/>
      <c r="V308" s="3">
        <v>170512675</v>
      </c>
      <c r="W308" s="3">
        <v>12.9395994924955</v>
      </c>
      <c r="X308" s="5" t="str">
        <f>_xlfn.DISPIMG("ID_0146DE5FA82C4BFD8BDE299F9C7417EF",1)</f>
        <v>=DISPIMG("ID_0146DE5FA82C4BFD8BDE299F9C7417EF",1)</v>
      </c>
      <c r="Y308" s="24" t="s">
        <v>218</v>
      </c>
      <c r="Z308" s="24" t="s">
        <v>52</v>
      </c>
      <c r="AA308" s="5">
        <v>0.5</v>
      </c>
      <c r="AB308" s="5">
        <v>0.85</v>
      </c>
      <c r="AF308" s="10"/>
    </row>
    <row r="309" s="5" customFormat="1" hidden="1" customHeight="1" spans="1:37">
      <c r="A309" s="6" t="s">
        <v>2479</v>
      </c>
      <c r="B309" s="6" t="s">
        <v>2480</v>
      </c>
      <c r="C309" s="6" t="s">
        <v>2481</v>
      </c>
      <c r="D309" s="6" t="s">
        <v>2482</v>
      </c>
      <c r="E309" s="6">
        <v>0</v>
      </c>
      <c r="F309" s="6" t="s">
        <v>267</v>
      </c>
      <c r="G309" s="6" t="e">
        <v>#N/A</v>
      </c>
      <c r="H309" s="6" t="e">
        <v>#N/A</v>
      </c>
      <c r="I309" s="6" t="e">
        <v>#N/A</v>
      </c>
      <c r="J309" s="6" t="e">
        <v>#N/A</v>
      </c>
      <c r="K309" s="6"/>
      <c r="L309" s="6" t="e">
        <v>#N/A</v>
      </c>
      <c r="M309" s="6"/>
      <c r="N309" s="6" t="e">
        <v>#N/A</v>
      </c>
      <c r="O309" s="6">
        <v>4</v>
      </c>
      <c r="P309" s="16" t="s">
        <v>2483</v>
      </c>
      <c r="Q309" s="9" t="s">
        <v>2476</v>
      </c>
      <c r="R309" s="6" t="s">
        <v>46</v>
      </c>
      <c r="S309" s="4" t="e">
        <v>#N/A</v>
      </c>
      <c r="T309" s="6" t="e">
        <v>#N/A</v>
      </c>
      <c r="U309" s="6"/>
      <c r="V309" s="6"/>
      <c r="W309" s="6"/>
      <c r="X309" s="6"/>
      <c r="Y309" s="6"/>
      <c r="Z309" s="6"/>
      <c r="AA309" s="6"/>
      <c r="AB309" s="6"/>
      <c r="AC309" s="6"/>
      <c r="AD309" s="6"/>
      <c r="AE309" s="6"/>
      <c r="AF309" s="25"/>
      <c r="AG309" s="6"/>
      <c r="AH309" s="6"/>
      <c r="AI309" s="6"/>
      <c r="AJ309" s="6"/>
      <c r="AK309" s="6">
        <v>1</v>
      </c>
    </row>
    <row r="310" s="5" customFormat="1" hidden="1" customHeight="1" spans="1:37">
      <c r="A310" s="6" t="s">
        <v>2484</v>
      </c>
      <c r="B310" s="6" t="s">
        <v>2485</v>
      </c>
      <c r="C310" s="6" t="s">
        <v>2486</v>
      </c>
      <c r="D310" s="6" t="s">
        <v>2487</v>
      </c>
      <c r="E310" s="6">
        <v>0</v>
      </c>
      <c r="F310" s="6" t="s">
        <v>193</v>
      </c>
      <c r="G310" s="6" t="e">
        <v>#N/A</v>
      </c>
      <c r="H310" s="6" t="e">
        <v>#N/A</v>
      </c>
      <c r="I310" s="6" t="e">
        <v>#N/A</v>
      </c>
      <c r="J310" s="6" t="e">
        <v>#N/A</v>
      </c>
      <c r="K310" s="6"/>
      <c r="L310" s="6" t="e">
        <v>#N/A</v>
      </c>
      <c r="M310" s="6"/>
      <c r="N310" s="6" t="e">
        <v>#N/A</v>
      </c>
      <c r="O310" s="6">
        <v>3</v>
      </c>
      <c r="P310" s="16" t="s">
        <v>2488</v>
      </c>
      <c r="Q310" s="9" t="s">
        <v>2476</v>
      </c>
      <c r="R310" s="6" t="s">
        <v>46</v>
      </c>
      <c r="S310" s="1" t="s">
        <v>2489</v>
      </c>
      <c r="T310" s="6" t="e">
        <v>#N/A</v>
      </c>
      <c r="U310" s="6"/>
      <c r="V310" s="6"/>
      <c r="W310" s="6"/>
      <c r="X310" s="6"/>
      <c r="Y310" s="6"/>
      <c r="Z310" s="6"/>
      <c r="AA310" s="6"/>
      <c r="AB310" s="6"/>
      <c r="AC310" s="6"/>
      <c r="AD310" s="6"/>
      <c r="AE310" s="6"/>
      <c r="AF310" s="25"/>
      <c r="AG310" s="6"/>
      <c r="AH310" s="6"/>
      <c r="AI310" s="6"/>
      <c r="AJ310" s="6"/>
      <c r="AK310" s="6">
        <v>1</v>
      </c>
    </row>
    <row r="311" s="5" customFormat="1" hidden="1" customHeight="1" spans="1:37">
      <c r="A311" s="6" t="s">
        <v>2490</v>
      </c>
      <c r="B311" s="6" t="s">
        <v>2491</v>
      </c>
      <c r="C311" s="6" t="s">
        <v>2492</v>
      </c>
      <c r="D311" s="4" t="s">
        <v>2493</v>
      </c>
      <c r="E311" s="4">
        <v>0</v>
      </c>
      <c r="F311" s="6" t="s">
        <v>193</v>
      </c>
      <c r="G311" s="6" t="s">
        <v>268</v>
      </c>
      <c r="H311" s="4">
        <v>183</v>
      </c>
      <c r="I311" s="1" t="s">
        <v>2494</v>
      </c>
      <c r="J311" s="6" t="s">
        <v>543</v>
      </c>
      <c r="K311" s="6"/>
      <c r="L311" s="6" t="s">
        <v>46</v>
      </c>
      <c r="M311" s="6"/>
      <c r="N311" s="6" t="s">
        <v>46</v>
      </c>
      <c r="O311" s="4">
        <v>3</v>
      </c>
      <c r="P311" s="1" t="s">
        <v>2495</v>
      </c>
      <c r="Q311" s="9" t="s">
        <v>2476</v>
      </c>
      <c r="R311" s="6" t="s">
        <v>46</v>
      </c>
      <c r="S311" s="1" t="s">
        <v>2496</v>
      </c>
      <c r="T311" s="20" t="s">
        <v>50</v>
      </c>
      <c r="U311" s="20"/>
      <c r="V311" s="20"/>
      <c r="W311" s="20"/>
      <c r="X311" s="4"/>
      <c r="Y311" s="4"/>
      <c r="Z311" s="4"/>
      <c r="AA311" s="4"/>
      <c r="AB311" s="4"/>
      <c r="AC311" s="4"/>
      <c r="AD311" s="4"/>
      <c r="AE311" s="4"/>
      <c r="AF311" s="27"/>
      <c r="AG311" s="4"/>
      <c r="AH311" s="4"/>
      <c r="AI311" s="4"/>
      <c r="AJ311" s="4"/>
      <c r="AK311" s="6">
        <v>1</v>
      </c>
    </row>
    <row r="312" s="4" customFormat="1" hidden="1" customHeight="1" spans="1:37">
      <c r="A312" s="6" t="s">
        <v>2497</v>
      </c>
      <c r="B312" s="6" t="s">
        <v>2498</v>
      </c>
      <c r="C312" s="6" t="s">
        <v>2499</v>
      </c>
      <c r="D312" s="6" t="s">
        <v>2500</v>
      </c>
      <c r="E312" s="6">
        <v>1</v>
      </c>
      <c r="F312" s="6" t="s">
        <v>141</v>
      </c>
      <c r="G312" s="6" t="e">
        <v>#N/A</v>
      </c>
      <c r="H312" s="6" t="e">
        <v>#N/A</v>
      </c>
      <c r="I312" s="6" t="e">
        <v>#N/A</v>
      </c>
      <c r="J312" s="6" t="e">
        <v>#N/A</v>
      </c>
      <c r="K312" s="6"/>
      <c r="L312" s="6" t="e">
        <v>#N/A</v>
      </c>
      <c r="M312" s="6"/>
      <c r="N312" s="6" t="e">
        <v>#N/A</v>
      </c>
      <c r="O312" s="6">
        <v>52</v>
      </c>
      <c r="P312" s="16" t="s">
        <v>2501</v>
      </c>
      <c r="Q312" s="9" t="s">
        <v>2476</v>
      </c>
      <c r="R312" s="6" t="s">
        <v>2502</v>
      </c>
      <c r="S312" s="4" t="e">
        <v>#N/A</v>
      </c>
      <c r="T312" s="6" t="e">
        <v>#N/A</v>
      </c>
      <c r="U312" s="6"/>
      <c r="V312" s="6"/>
      <c r="W312" s="6"/>
      <c r="X312" s="6"/>
      <c r="Y312" s="6"/>
      <c r="Z312" s="6"/>
      <c r="AA312" s="6"/>
      <c r="AB312" s="6"/>
      <c r="AC312" s="6"/>
      <c r="AD312" s="6"/>
      <c r="AE312" s="6"/>
      <c r="AF312" s="6"/>
      <c r="AG312" s="6"/>
      <c r="AH312" s="6"/>
      <c r="AI312" s="6"/>
      <c r="AJ312" s="6"/>
      <c r="AK312" s="6">
        <v>1</v>
      </c>
    </row>
    <row r="313" s="4" customFormat="1" hidden="1" customHeight="1" spans="1:37">
      <c r="A313" s="6" t="s">
        <v>2503</v>
      </c>
      <c r="B313" s="6" t="s">
        <v>2504</v>
      </c>
      <c r="C313" s="6" t="s">
        <v>2505</v>
      </c>
      <c r="D313" s="6" t="s">
        <v>2506</v>
      </c>
      <c r="E313" s="6">
        <v>1</v>
      </c>
      <c r="F313" s="6" t="s">
        <v>41</v>
      </c>
      <c r="G313" s="6" t="e">
        <v>#N/A</v>
      </c>
      <c r="H313" s="6" t="e">
        <v>#N/A</v>
      </c>
      <c r="I313" s="6" t="e">
        <v>#N/A</v>
      </c>
      <c r="J313" s="6" t="e">
        <v>#N/A</v>
      </c>
      <c r="K313" s="6"/>
      <c r="L313" s="6" t="e">
        <v>#N/A</v>
      </c>
      <c r="M313" s="6"/>
      <c r="N313" s="6" t="e">
        <v>#N/A</v>
      </c>
      <c r="O313" s="6">
        <v>333</v>
      </c>
      <c r="P313" s="16" t="s">
        <v>2507</v>
      </c>
      <c r="Q313" s="9" t="s">
        <v>2476</v>
      </c>
      <c r="R313" s="6" t="s">
        <v>2508</v>
      </c>
      <c r="S313" s="4" t="e">
        <v>#N/A</v>
      </c>
      <c r="T313" s="6" t="e">
        <v>#N/A</v>
      </c>
      <c r="U313" s="6"/>
      <c r="V313" s="6"/>
      <c r="W313" s="6"/>
      <c r="X313" s="6"/>
      <c r="Y313" s="6"/>
      <c r="Z313" s="6"/>
      <c r="AA313" s="6"/>
      <c r="AB313" s="6"/>
      <c r="AC313" s="6"/>
      <c r="AD313" s="6"/>
      <c r="AE313" s="6"/>
      <c r="AF313" s="6"/>
      <c r="AG313" s="6"/>
      <c r="AH313" s="6"/>
      <c r="AI313" s="6"/>
      <c r="AJ313" s="6"/>
      <c r="AK313" s="6">
        <v>1</v>
      </c>
    </row>
    <row r="314" s="5" customFormat="1" customHeight="1" spans="1:37">
      <c r="A314" s="6" t="s">
        <v>2509</v>
      </c>
      <c r="B314" s="6" t="s">
        <v>2510</v>
      </c>
      <c r="C314" s="6" t="s">
        <v>2511</v>
      </c>
      <c r="D314" s="4" t="s">
        <v>2512</v>
      </c>
      <c r="E314" s="4">
        <v>0</v>
      </c>
      <c r="F314" s="6" t="s">
        <v>155</v>
      </c>
      <c r="G314" s="6" t="s">
        <v>768</v>
      </c>
      <c r="H314" s="4">
        <v>1129</v>
      </c>
      <c r="I314" s="1" t="s">
        <v>2513</v>
      </c>
      <c r="J314" s="6" t="s">
        <v>2514</v>
      </c>
      <c r="K314" s="6"/>
      <c r="L314" s="6" t="s">
        <v>46</v>
      </c>
      <c r="M314" s="6"/>
      <c r="N314" s="6" t="s">
        <v>46</v>
      </c>
      <c r="O314" s="4">
        <v>8</v>
      </c>
      <c r="P314" s="1" t="s">
        <v>2515</v>
      </c>
      <c r="Q314" s="9" t="s">
        <v>2516</v>
      </c>
      <c r="R314" s="6" t="s">
        <v>46</v>
      </c>
      <c r="S314" s="4" t="e">
        <v>#N/A</v>
      </c>
      <c r="T314" s="20" t="s">
        <v>89</v>
      </c>
      <c r="U314" s="20"/>
      <c r="V314" s="20"/>
      <c r="W314" s="20"/>
      <c r="X314" s="4"/>
      <c r="Y314" s="4"/>
      <c r="Z314" s="4"/>
      <c r="AA314" s="4"/>
      <c r="AB314" s="4"/>
      <c r="AC314" s="4"/>
      <c r="AD314" s="4"/>
      <c r="AE314" s="4"/>
      <c r="AF314" s="27"/>
      <c r="AG314" s="4"/>
      <c r="AH314" s="4"/>
      <c r="AI314" s="4"/>
      <c r="AJ314" s="4"/>
      <c r="AK314" s="4"/>
    </row>
    <row r="315" s="5" customFormat="1" hidden="1" customHeight="1" spans="1:37">
      <c r="A315" s="6" t="s">
        <v>2517</v>
      </c>
      <c r="B315" s="6" t="s">
        <v>2518</v>
      </c>
      <c r="C315" s="6" t="s">
        <v>2519</v>
      </c>
      <c r="D315" s="6" t="s">
        <v>2520</v>
      </c>
      <c r="E315" s="6">
        <v>0</v>
      </c>
      <c r="F315" s="6" t="s">
        <v>193</v>
      </c>
      <c r="G315" s="6" t="e">
        <v>#N/A</v>
      </c>
      <c r="H315" s="6" t="e">
        <v>#N/A</v>
      </c>
      <c r="I315" s="6" t="e">
        <v>#N/A</v>
      </c>
      <c r="J315" s="6" t="e">
        <v>#N/A</v>
      </c>
      <c r="K315" s="6"/>
      <c r="L315" s="6" t="e">
        <v>#N/A</v>
      </c>
      <c r="M315" s="6"/>
      <c r="N315" s="6" t="e">
        <v>#N/A</v>
      </c>
      <c r="O315" s="6">
        <v>8</v>
      </c>
      <c r="P315" s="16" t="s">
        <v>2521</v>
      </c>
      <c r="Q315" s="9" t="s">
        <v>2522</v>
      </c>
      <c r="R315" s="6" t="s">
        <v>46</v>
      </c>
      <c r="S315" s="4" t="e">
        <v>#N/A</v>
      </c>
      <c r="T315" s="6" t="e">
        <v>#N/A</v>
      </c>
      <c r="U315" s="6"/>
      <c r="V315" s="6"/>
      <c r="W315" s="6"/>
      <c r="X315" s="6"/>
      <c r="Y315" s="6"/>
      <c r="Z315" s="6"/>
      <c r="AA315" s="6"/>
      <c r="AB315" s="6"/>
      <c r="AC315" s="6"/>
      <c r="AD315" s="6"/>
      <c r="AE315" s="6"/>
      <c r="AF315" s="25"/>
      <c r="AG315" s="6"/>
      <c r="AH315" s="6"/>
      <c r="AI315" s="6"/>
      <c r="AJ315" s="6"/>
      <c r="AK315" s="6">
        <v>1</v>
      </c>
    </row>
    <row r="316" s="5" customFormat="1" hidden="1" customHeight="1" spans="1:37">
      <c r="A316" s="6" t="s">
        <v>2523</v>
      </c>
      <c r="B316" s="6" t="s">
        <v>2524</v>
      </c>
      <c r="C316" s="6" t="s">
        <v>2525</v>
      </c>
      <c r="D316" s="6" t="s">
        <v>2526</v>
      </c>
      <c r="E316" s="6">
        <v>0</v>
      </c>
      <c r="F316" s="6" t="s">
        <v>193</v>
      </c>
      <c r="G316" s="6" t="e">
        <v>#N/A</v>
      </c>
      <c r="H316" s="6" t="e">
        <v>#N/A</v>
      </c>
      <c r="I316" s="6" t="e">
        <v>#N/A</v>
      </c>
      <c r="J316" s="6" t="e">
        <v>#N/A</v>
      </c>
      <c r="K316" s="6"/>
      <c r="L316" s="6" t="e">
        <v>#N/A</v>
      </c>
      <c r="M316" s="6"/>
      <c r="N316" s="6" t="e">
        <v>#N/A</v>
      </c>
      <c r="O316" s="6">
        <v>12</v>
      </c>
      <c r="P316" s="16" t="s">
        <v>2527</v>
      </c>
      <c r="Q316" s="9" t="s">
        <v>2528</v>
      </c>
      <c r="R316" s="6" t="s">
        <v>46</v>
      </c>
      <c r="S316" s="1" t="s">
        <v>2529</v>
      </c>
      <c r="T316" s="6" t="e">
        <v>#N/A</v>
      </c>
      <c r="U316" s="6"/>
      <c r="V316" s="6"/>
      <c r="W316" s="6"/>
      <c r="X316" s="6"/>
      <c r="Y316" s="6"/>
      <c r="Z316" s="6"/>
      <c r="AA316" s="6"/>
      <c r="AB316" s="6"/>
      <c r="AC316" s="6"/>
      <c r="AD316" s="6"/>
      <c r="AE316" s="6"/>
      <c r="AF316" s="25"/>
      <c r="AG316" s="6"/>
      <c r="AH316" s="6"/>
      <c r="AI316" s="6"/>
      <c r="AJ316" s="6"/>
      <c r="AK316" s="6">
        <v>1</v>
      </c>
    </row>
    <row r="317" s="5" customFormat="1" customHeight="1" spans="1:32">
      <c r="A317" s="6" t="s">
        <v>2530</v>
      </c>
      <c r="B317" s="6" t="s">
        <v>2531</v>
      </c>
      <c r="C317" s="6" t="s">
        <v>2532</v>
      </c>
      <c r="D317" s="5" t="s">
        <v>2533</v>
      </c>
      <c r="E317" s="5">
        <v>1</v>
      </c>
      <c r="F317" s="7" t="s">
        <v>41</v>
      </c>
      <c r="G317" s="7" t="s">
        <v>42</v>
      </c>
      <c r="H317" s="5">
        <v>491.0552</v>
      </c>
      <c r="I317" s="14" t="s">
        <v>2534</v>
      </c>
      <c r="J317" s="8" t="s">
        <v>44</v>
      </c>
      <c r="K317" s="8"/>
      <c r="L317" s="8" t="s">
        <v>45</v>
      </c>
      <c r="M317" s="8"/>
      <c r="N317" s="8" t="s">
        <v>46</v>
      </c>
      <c r="O317" s="5">
        <v>749</v>
      </c>
      <c r="P317" s="14" t="s">
        <v>2535</v>
      </c>
      <c r="Q317" s="9" t="s">
        <v>2536</v>
      </c>
      <c r="R317" s="7" t="s">
        <v>2537</v>
      </c>
      <c r="S317" s="5" t="e">
        <v>#N/A</v>
      </c>
      <c r="T317" s="3" t="s">
        <v>50</v>
      </c>
      <c r="U317" s="3"/>
      <c r="V317" s="3"/>
      <c r="W317" s="3"/>
      <c r="X317" s="5" t="str">
        <f>_xlfn.DISPIMG("ID_0146DE5FA82C4BFD8BDE299F9C7417EF",1)</f>
        <v>=DISPIMG("ID_0146DE5FA82C4BFD8BDE299F9C7417EF",1)</v>
      </c>
      <c r="Y317" s="24" t="s">
        <v>51</v>
      </c>
      <c r="Z317" s="24" t="s">
        <v>52</v>
      </c>
      <c r="AA317" s="5">
        <v>0.55</v>
      </c>
      <c r="AB317" s="5">
        <v>0.865</v>
      </c>
      <c r="AF317" s="10"/>
    </row>
    <row r="318" s="5" customFormat="1" hidden="1" customHeight="1" spans="1:37">
      <c r="A318" s="6" t="s">
        <v>2538</v>
      </c>
      <c r="B318" s="6" t="s">
        <v>2539</v>
      </c>
      <c r="C318" s="6" t="s">
        <v>2540</v>
      </c>
      <c r="D318" s="6" t="s">
        <v>2541</v>
      </c>
      <c r="E318" s="6">
        <v>1</v>
      </c>
      <c r="F318" s="6" t="s">
        <v>41</v>
      </c>
      <c r="G318" s="6" t="e">
        <v>#N/A</v>
      </c>
      <c r="H318" s="6" t="e">
        <v>#N/A</v>
      </c>
      <c r="I318" s="6" t="e">
        <v>#N/A</v>
      </c>
      <c r="J318" s="6" t="e">
        <v>#N/A</v>
      </c>
      <c r="K318" s="6"/>
      <c r="L318" s="6" t="e">
        <v>#N/A</v>
      </c>
      <c r="M318" s="6"/>
      <c r="N318" s="6" t="e">
        <v>#N/A</v>
      </c>
      <c r="O318" s="6">
        <v>757</v>
      </c>
      <c r="P318" s="16" t="s">
        <v>2542</v>
      </c>
      <c r="Q318" s="9" t="s">
        <v>2543</v>
      </c>
      <c r="R318" s="6" t="s">
        <v>2544</v>
      </c>
      <c r="S318" s="4" t="e">
        <v>#N/A</v>
      </c>
      <c r="T318" s="6" t="e">
        <v>#N/A</v>
      </c>
      <c r="U318" s="6"/>
      <c r="V318" s="6"/>
      <c r="W318" s="6"/>
      <c r="X318" s="6"/>
      <c r="Y318" s="6"/>
      <c r="Z318" s="6"/>
      <c r="AA318" s="6"/>
      <c r="AB318" s="6"/>
      <c r="AC318" s="6"/>
      <c r="AD318" s="6"/>
      <c r="AE318" s="6"/>
      <c r="AF318" s="25"/>
      <c r="AG318" s="6"/>
      <c r="AH318" s="6"/>
      <c r="AI318" s="6"/>
      <c r="AJ318" s="6"/>
      <c r="AK318" s="6">
        <v>1</v>
      </c>
    </row>
    <row r="319" s="4" customFormat="1" hidden="1" customHeight="1" spans="1:37">
      <c r="A319" s="6" t="s">
        <v>2545</v>
      </c>
      <c r="B319" s="6" t="s">
        <v>2546</v>
      </c>
      <c r="C319" s="6" t="s">
        <v>2547</v>
      </c>
      <c r="D319" s="6" t="s">
        <v>2548</v>
      </c>
      <c r="E319" s="6">
        <v>1</v>
      </c>
      <c r="F319" s="6" t="s">
        <v>41</v>
      </c>
      <c r="G319" s="6" t="e">
        <v>#N/A</v>
      </c>
      <c r="H319" s="6" t="e">
        <v>#N/A</v>
      </c>
      <c r="I319" s="6" t="e">
        <v>#N/A</v>
      </c>
      <c r="J319" s="6" t="e">
        <v>#N/A</v>
      </c>
      <c r="K319" s="6"/>
      <c r="L319" s="6" t="e">
        <v>#N/A</v>
      </c>
      <c r="M319" s="6"/>
      <c r="N319" s="6" t="e">
        <v>#N/A</v>
      </c>
      <c r="O319" s="6">
        <v>784</v>
      </c>
      <c r="P319" s="16" t="s">
        <v>2549</v>
      </c>
      <c r="Q319" s="9" t="s">
        <v>2543</v>
      </c>
      <c r="R319" s="6" t="s">
        <v>2550</v>
      </c>
      <c r="S319" s="4" t="e">
        <v>#N/A</v>
      </c>
      <c r="T319" s="6" t="e">
        <v>#N/A</v>
      </c>
      <c r="U319" s="6"/>
      <c r="V319" s="6"/>
      <c r="W319" s="6"/>
      <c r="X319" s="6"/>
      <c r="Y319" s="6"/>
      <c r="Z319" s="6"/>
      <c r="AA319" s="6"/>
      <c r="AB319" s="6"/>
      <c r="AC319" s="6"/>
      <c r="AD319" s="6"/>
      <c r="AE319" s="6"/>
      <c r="AF319" s="6"/>
      <c r="AG319" s="6"/>
      <c r="AH319" s="6"/>
      <c r="AI319" s="6"/>
      <c r="AJ319" s="6"/>
      <c r="AK319" s="6">
        <v>1</v>
      </c>
    </row>
    <row r="320" s="5" customFormat="1" customHeight="1" spans="1:32">
      <c r="A320" s="6" t="s">
        <v>2551</v>
      </c>
      <c r="B320" s="6" t="s">
        <v>2552</v>
      </c>
      <c r="C320" s="6" t="s">
        <v>2553</v>
      </c>
      <c r="D320" s="5" t="s">
        <v>2554</v>
      </c>
      <c r="E320" s="5">
        <v>1</v>
      </c>
      <c r="F320" s="7" t="s">
        <v>41</v>
      </c>
      <c r="G320" s="7" t="s">
        <v>42</v>
      </c>
      <c r="H320" s="5">
        <v>1133.2567</v>
      </c>
      <c r="I320" s="14" t="s">
        <v>2555</v>
      </c>
      <c r="J320" s="8" t="s">
        <v>515</v>
      </c>
      <c r="K320" s="8"/>
      <c r="L320" s="8" t="s">
        <v>1410</v>
      </c>
      <c r="M320" s="8"/>
      <c r="N320" s="8" t="s">
        <v>46</v>
      </c>
      <c r="O320" s="5">
        <v>280</v>
      </c>
      <c r="P320" s="14" t="s">
        <v>2556</v>
      </c>
      <c r="Q320" s="9" t="s">
        <v>2557</v>
      </c>
      <c r="R320" s="7" t="s">
        <v>2558</v>
      </c>
      <c r="S320" s="15" t="s">
        <v>2559</v>
      </c>
      <c r="T320" s="3" t="s">
        <v>50</v>
      </c>
      <c r="U320" s="3"/>
      <c r="V320" s="3">
        <v>9553921</v>
      </c>
      <c r="W320" s="3">
        <v>15.6949965528551</v>
      </c>
      <c r="X320" s="5" t="str">
        <f>_xlfn.DISPIMG("ID_0146DE5FA82C4BFD8BDE299F9C7417EF",1)</f>
        <v>=DISPIMG("ID_0146DE5FA82C4BFD8BDE299F9C7417EF",1)</v>
      </c>
      <c r="Y320" s="24" t="s">
        <v>51</v>
      </c>
      <c r="Z320" s="24" t="s">
        <v>52</v>
      </c>
      <c r="AA320" s="5">
        <v>0.5</v>
      </c>
      <c r="AB320" s="5">
        <v>0.85</v>
      </c>
      <c r="AF320" s="10"/>
    </row>
    <row r="321" s="5" customFormat="1" hidden="1" customHeight="1" spans="1:37">
      <c r="A321" s="6" t="s">
        <v>2560</v>
      </c>
      <c r="B321" s="6" t="s">
        <v>2561</v>
      </c>
      <c r="C321" s="6" t="s">
        <v>2562</v>
      </c>
      <c r="D321" s="6" t="s">
        <v>2563</v>
      </c>
      <c r="E321" s="6">
        <v>1</v>
      </c>
      <c r="F321" s="6" t="s">
        <v>41</v>
      </c>
      <c r="G321" s="6" t="e">
        <v>#N/A</v>
      </c>
      <c r="H321" s="6" t="e">
        <v>#N/A</v>
      </c>
      <c r="I321" s="6" t="e">
        <v>#N/A</v>
      </c>
      <c r="J321" s="6" t="e">
        <v>#N/A</v>
      </c>
      <c r="K321" s="6"/>
      <c r="L321" s="6" t="e">
        <v>#N/A</v>
      </c>
      <c r="M321" s="6"/>
      <c r="N321" s="6" t="e">
        <v>#N/A</v>
      </c>
      <c r="O321" s="6">
        <v>33</v>
      </c>
      <c r="P321" s="16" t="s">
        <v>2564</v>
      </c>
      <c r="Q321" s="9" t="s">
        <v>2557</v>
      </c>
      <c r="R321" s="6" t="s">
        <v>2565</v>
      </c>
      <c r="S321" s="4" t="e">
        <v>#N/A</v>
      </c>
      <c r="T321" s="6" t="e">
        <v>#N/A</v>
      </c>
      <c r="U321" s="6"/>
      <c r="V321" s="6"/>
      <c r="W321" s="6"/>
      <c r="X321" s="6"/>
      <c r="Y321" s="6"/>
      <c r="Z321" s="6"/>
      <c r="AA321" s="6"/>
      <c r="AB321" s="6"/>
      <c r="AC321" s="6"/>
      <c r="AD321" s="6"/>
      <c r="AE321" s="6"/>
      <c r="AF321" s="25"/>
      <c r="AG321" s="6"/>
      <c r="AH321" s="6"/>
      <c r="AI321" s="6"/>
      <c r="AJ321" s="6"/>
      <c r="AK321" s="6">
        <v>1</v>
      </c>
    </row>
    <row r="322" s="5" customFormat="1" hidden="1" customHeight="1" spans="1:37">
      <c r="A322" s="6" t="s">
        <v>2566</v>
      </c>
      <c r="B322" s="6" t="s">
        <v>2567</v>
      </c>
      <c r="C322" s="6" t="s">
        <v>2568</v>
      </c>
      <c r="D322" s="6" t="s">
        <v>2569</v>
      </c>
      <c r="E322" s="6">
        <v>1</v>
      </c>
      <c r="F322" s="6" t="s">
        <v>141</v>
      </c>
      <c r="G322" s="6" t="e">
        <v>#N/A</v>
      </c>
      <c r="H322" s="6" t="e">
        <v>#N/A</v>
      </c>
      <c r="I322" s="6" t="e">
        <v>#N/A</v>
      </c>
      <c r="J322" s="6" t="e">
        <v>#N/A</v>
      </c>
      <c r="K322" s="6"/>
      <c r="L322" s="6" t="e">
        <v>#N/A</v>
      </c>
      <c r="M322" s="6"/>
      <c r="N322" s="6" t="e">
        <v>#N/A</v>
      </c>
      <c r="O322" s="6">
        <v>40</v>
      </c>
      <c r="P322" s="16" t="s">
        <v>2570</v>
      </c>
      <c r="Q322" s="9" t="s">
        <v>2557</v>
      </c>
      <c r="R322" s="6" t="s">
        <v>2571</v>
      </c>
      <c r="S322" s="4" t="e">
        <v>#N/A</v>
      </c>
      <c r="T322" s="6" t="e">
        <v>#N/A</v>
      </c>
      <c r="U322" s="6"/>
      <c r="V322" s="6"/>
      <c r="W322" s="6"/>
      <c r="X322" s="6"/>
      <c r="Y322" s="6"/>
      <c r="Z322" s="6"/>
      <c r="AA322" s="6"/>
      <c r="AB322" s="6"/>
      <c r="AC322" s="6"/>
      <c r="AD322" s="6"/>
      <c r="AE322" s="6"/>
      <c r="AF322" s="25"/>
      <c r="AG322" s="6"/>
      <c r="AH322" s="6"/>
      <c r="AI322" s="6"/>
      <c r="AJ322" s="6"/>
      <c r="AK322" s="6">
        <v>1</v>
      </c>
    </row>
    <row r="323" s="5" customFormat="1" hidden="1" customHeight="1" spans="1:37">
      <c r="A323" s="6" t="s">
        <v>2572</v>
      </c>
      <c r="B323" s="6" t="s">
        <v>2573</v>
      </c>
      <c r="C323" s="6" t="s">
        <v>2574</v>
      </c>
      <c r="D323" s="6" t="s">
        <v>2575</v>
      </c>
      <c r="E323" s="6">
        <v>1</v>
      </c>
      <c r="F323" s="6" t="s">
        <v>41</v>
      </c>
      <c r="G323" s="6" t="e">
        <v>#N/A</v>
      </c>
      <c r="H323" s="6" t="e">
        <v>#N/A</v>
      </c>
      <c r="I323" s="6" t="e">
        <v>#N/A</v>
      </c>
      <c r="J323" s="6" t="e">
        <v>#N/A</v>
      </c>
      <c r="K323" s="6"/>
      <c r="L323" s="6" t="e">
        <v>#N/A</v>
      </c>
      <c r="M323" s="6"/>
      <c r="N323" s="6" t="e">
        <v>#N/A</v>
      </c>
      <c r="O323" s="6">
        <v>391</v>
      </c>
      <c r="P323" s="16" t="s">
        <v>2576</v>
      </c>
      <c r="Q323" s="9" t="s">
        <v>2557</v>
      </c>
      <c r="R323" s="6" t="s">
        <v>2577</v>
      </c>
      <c r="S323" s="4" t="e">
        <v>#N/A</v>
      </c>
      <c r="T323" s="6" t="e">
        <v>#N/A</v>
      </c>
      <c r="U323" s="6"/>
      <c r="V323" s="6"/>
      <c r="W323" s="6"/>
      <c r="X323" s="6"/>
      <c r="Y323" s="6"/>
      <c r="Z323" s="6"/>
      <c r="AA323" s="6"/>
      <c r="AB323" s="6"/>
      <c r="AC323" s="6"/>
      <c r="AD323" s="6"/>
      <c r="AE323" s="6"/>
      <c r="AF323" s="25"/>
      <c r="AG323" s="6"/>
      <c r="AH323" s="6"/>
      <c r="AI323" s="6"/>
      <c r="AJ323" s="6"/>
      <c r="AK323" s="6">
        <v>1</v>
      </c>
    </row>
    <row r="324" s="5" customFormat="1" hidden="1" customHeight="1" spans="1:37">
      <c r="A324" s="6" t="s">
        <v>2578</v>
      </c>
      <c r="B324" s="6" t="s">
        <v>2579</v>
      </c>
      <c r="C324" s="6" t="s">
        <v>2580</v>
      </c>
      <c r="D324" s="6" t="s">
        <v>2581</v>
      </c>
      <c r="E324" s="6">
        <v>1</v>
      </c>
      <c r="F324" s="6" t="s">
        <v>41</v>
      </c>
      <c r="G324" s="6" t="e">
        <v>#N/A</v>
      </c>
      <c r="H324" s="6" t="e">
        <v>#N/A</v>
      </c>
      <c r="I324" s="6" t="e">
        <v>#N/A</v>
      </c>
      <c r="J324" s="6" t="e">
        <v>#N/A</v>
      </c>
      <c r="K324" s="6"/>
      <c r="L324" s="6" t="e">
        <v>#N/A</v>
      </c>
      <c r="M324" s="6"/>
      <c r="N324" s="6" t="e">
        <v>#N/A</v>
      </c>
      <c r="O324" s="6">
        <v>1637</v>
      </c>
      <c r="P324" s="16" t="s">
        <v>2582</v>
      </c>
      <c r="Q324" s="9" t="s">
        <v>2557</v>
      </c>
      <c r="R324" s="6" t="s">
        <v>2583</v>
      </c>
      <c r="S324" s="4" t="e">
        <v>#N/A</v>
      </c>
      <c r="T324" s="6" t="e">
        <v>#N/A</v>
      </c>
      <c r="U324" s="6"/>
      <c r="V324" s="6"/>
      <c r="W324" s="6"/>
      <c r="X324" s="6"/>
      <c r="Y324" s="6"/>
      <c r="Z324" s="6"/>
      <c r="AA324" s="6"/>
      <c r="AB324" s="6"/>
      <c r="AC324" s="6"/>
      <c r="AD324" s="6"/>
      <c r="AE324" s="6"/>
      <c r="AF324" s="25"/>
      <c r="AG324" s="6"/>
      <c r="AH324" s="6"/>
      <c r="AI324" s="6"/>
      <c r="AJ324" s="6"/>
      <c r="AK324" s="6">
        <v>1</v>
      </c>
    </row>
    <row r="325" s="5" customFormat="1" hidden="1" customHeight="1" spans="1:37">
      <c r="A325" s="6" t="s">
        <v>2584</v>
      </c>
      <c r="B325" s="6" t="s">
        <v>2585</v>
      </c>
      <c r="C325" s="6" t="s">
        <v>2586</v>
      </c>
      <c r="D325" s="4" t="s">
        <v>2587</v>
      </c>
      <c r="E325" s="4">
        <v>0</v>
      </c>
      <c r="F325" s="6" t="s">
        <v>267</v>
      </c>
      <c r="G325" s="6" t="s">
        <v>211</v>
      </c>
      <c r="H325" s="4">
        <v>2487.72</v>
      </c>
      <c r="I325" s="1" t="s">
        <v>2588</v>
      </c>
      <c r="J325" s="6" t="s">
        <v>664</v>
      </c>
      <c r="K325" s="6"/>
      <c r="L325" s="6" t="s">
        <v>46</v>
      </c>
      <c r="M325" s="6"/>
      <c r="N325" s="6" t="s">
        <v>46</v>
      </c>
      <c r="O325" s="4">
        <v>10</v>
      </c>
      <c r="P325" s="1" t="s">
        <v>2589</v>
      </c>
      <c r="Q325" s="9" t="s">
        <v>2590</v>
      </c>
      <c r="R325" s="6" t="s">
        <v>46</v>
      </c>
      <c r="S325" s="4" t="e">
        <v>#N/A</v>
      </c>
      <c r="T325" s="20" t="s">
        <v>89</v>
      </c>
      <c r="U325" s="20"/>
      <c r="V325" s="20"/>
      <c r="W325" s="20"/>
      <c r="X325" s="4"/>
      <c r="Y325" s="4"/>
      <c r="Z325" s="4"/>
      <c r="AA325" s="4"/>
      <c r="AB325" s="4"/>
      <c r="AC325" s="4"/>
      <c r="AD325" s="4"/>
      <c r="AE325" s="4"/>
      <c r="AF325" s="27"/>
      <c r="AG325" s="4"/>
      <c r="AH325" s="4"/>
      <c r="AI325" s="4"/>
      <c r="AJ325" s="4"/>
      <c r="AK325" s="6">
        <v>1</v>
      </c>
    </row>
    <row r="326" s="5" customFormat="1" hidden="1" customHeight="1" spans="1:37">
      <c r="A326" s="6" t="s">
        <v>2591</v>
      </c>
      <c r="B326" s="6" t="s">
        <v>2592</v>
      </c>
      <c r="C326" s="6" t="s">
        <v>2593</v>
      </c>
      <c r="D326" s="6" t="s">
        <v>2594</v>
      </c>
      <c r="E326" s="6">
        <v>0</v>
      </c>
      <c r="F326" s="6" t="s">
        <v>193</v>
      </c>
      <c r="G326" s="6" t="e">
        <v>#N/A</v>
      </c>
      <c r="H326" s="6" t="e">
        <v>#N/A</v>
      </c>
      <c r="I326" s="6" t="e">
        <v>#N/A</v>
      </c>
      <c r="J326" s="6" t="e">
        <v>#N/A</v>
      </c>
      <c r="K326" s="6"/>
      <c r="L326" s="6" t="e">
        <v>#N/A</v>
      </c>
      <c r="M326" s="6"/>
      <c r="N326" s="6" t="e">
        <v>#N/A</v>
      </c>
      <c r="O326" s="6">
        <v>5</v>
      </c>
      <c r="P326" s="16" t="s">
        <v>2595</v>
      </c>
      <c r="Q326" s="9" t="s">
        <v>2596</v>
      </c>
      <c r="R326" s="6" t="s">
        <v>46</v>
      </c>
      <c r="S326" s="1" t="s">
        <v>2597</v>
      </c>
      <c r="T326" s="6" t="e">
        <v>#N/A</v>
      </c>
      <c r="U326" s="6"/>
      <c r="V326" s="6"/>
      <c r="W326" s="6"/>
      <c r="X326" s="6"/>
      <c r="Y326" s="6"/>
      <c r="Z326" s="6"/>
      <c r="AA326" s="6"/>
      <c r="AB326" s="6"/>
      <c r="AC326" s="6"/>
      <c r="AD326" s="6"/>
      <c r="AE326" s="6"/>
      <c r="AF326" s="25"/>
      <c r="AG326" s="6"/>
      <c r="AH326" s="6"/>
      <c r="AI326" s="6"/>
      <c r="AJ326" s="6"/>
      <c r="AK326" s="6">
        <v>1</v>
      </c>
    </row>
    <row r="327" s="5" customFormat="1" hidden="1" customHeight="1" spans="1:37">
      <c r="A327" s="6" t="s">
        <v>2598</v>
      </c>
      <c r="B327" s="6" t="s">
        <v>2599</v>
      </c>
      <c r="C327" s="6" t="s">
        <v>2600</v>
      </c>
      <c r="D327" s="6" t="s">
        <v>2601</v>
      </c>
      <c r="E327" s="6">
        <v>0</v>
      </c>
      <c r="F327" s="6" t="s">
        <v>193</v>
      </c>
      <c r="G327" s="6" t="e">
        <v>#N/A</v>
      </c>
      <c r="H327" s="6" t="e">
        <v>#N/A</v>
      </c>
      <c r="I327" s="6" t="e">
        <v>#N/A</v>
      </c>
      <c r="J327" s="6" t="e">
        <v>#N/A</v>
      </c>
      <c r="K327" s="6"/>
      <c r="L327" s="6" t="e">
        <v>#N/A</v>
      </c>
      <c r="M327" s="6"/>
      <c r="N327" s="6" t="e">
        <v>#N/A</v>
      </c>
      <c r="O327" s="6">
        <v>9</v>
      </c>
      <c r="P327" s="16" t="s">
        <v>2602</v>
      </c>
      <c r="Q327" s="9" t="s">
        <v>2596</v>
      </c>
      <c r="R327" s="6" t="s">
        <v>46</v>
      </c>
      <c r="S327" s="1" t="s">
        <v>2603</v>
      </c>
      <c r="T327" s="6" t="e">
        <v>#N/A</v>
      </c>
      <c r="U327" s="6"/>
      <c r="V327" s="6"/>
      <c r="W327" s="6"/>
      <c r="X327" s="6"/>
      <c r="Y327" s="6"/>
      <c r="Z327" s="6"/>
      <c r="AA327" s="6"/>
      <c r="AB327" s="6"/>
      <c r="AC327" s="6"/>
      <c r="AD327" s="6"/>
      <c r="AE327" s="6"/>
      <c r="AF327" s="25"/>
      <c r="AG327" s="6"/>
      <c r="AH327" s="6"/>
      <c r="AI327" s="6"/>
      <c r="AJ327" s="6"/>
      <c r="AK327" s="6">
        <v>1</v>
      </c>
    </row>
    <row r="328" s="5" customFormat="1" customHeight="1" spans="1:34">
      <c r="A328" s="6" t="s">
        <v>2604</v>
      </c>
      <c r="B328" s="6" t="s">
        <v>2605</v>
      </c>
      <c r="C328" s="6" t="s">
        <v>2606</v>
      </c>
      <c r="D328" s="5" t="s">
        <v>2607</v>
      </c>
      <c r="E328" s="5">
        <v>2</v>
      </c>
      <c r="F328" s="7" t="s">
        <v>65</v>
      </c>
      <c r="G328" s="7" t="s">
        <v>66</v>
      </c>
      <c r="H328" s="5">
        <v>460.8009</v>
      </c>
      <c r="I328" s="15" t="s">
        <v>2608</v>
      </c>
      <c r="J328" s="8" t="s">
        <v>46</v>
      </c>
      <c r="K328" s="8"/>
      <c r="L328" s="8" t="s">
        <v>46</v>
      </c>
      <c r="M328" s="8"/>
      <c r="N328" s="8" t="s">
        <v>46</v>
      </c>
      <c r="O328" s="5">
        <v>36</v>
      </c>
      <c r="P328" s="14" t="s">
        <v>2609</v>
      </c>
      <c r="Q328" s="9" t="s">
        <v>2610</v>
      </c>
      <c r="R328" s="8" t="s">
        <v>46</v>
      </c>
      <c r="S328" s="5" t="e">
        <v>#N/A</v>
      </c>
      <c r="T328" s="3" t="s">
        <v>50</v>
      </c>
      <c r="U328" s="3"/>
      <c r="V328" s="3"/>
      <c r="W328" s="3"/>
      <c r="X328" s="5" t="str">
        <f>_xlfn.DISPIMG("ID_2C0C1BE7133D4821A52581B1766B40CB",1)</f>
        <v>=DISPIMG("ID_2C0C1BE7133D4821A52581B1766B40CB",1)</v>
      </c>
      <c r="Y328" s="24" t="s">
        <v>1446</v>
      </c>
      <c r="Z328" s="24" t="s">
        <v>834</v>
      </c>
      <c r="AF328" s="10">
        <v>0.4</v>
      </c>
      <c r="AG328" s="5">
        <v>1</v>
      </c>
      <c r="AH328" s="5">
        <v>0.95</v>
      </c>
    </row>
    <row r="329" s="5" customFormat="1" customHeight="1" spans="1:35">
      <c r="A329" s="6" t="s">
        <v>2611</v>
      </c>
      <c r="B329" s="6" t="s">
        <v>2612</v>
      </c>
      <c r="C329" s="6" t="s">
        <v>2613</v>
      </c>
      <c r="D329" s="5" t="s">
        <v>2614</v>
      </c>
      <c r="E329" s="5">
        <v>2</v>
      </c>
      <c r="F329" s="7" t="s">
        <v>65</v>
      </c>
      <c r="G329" s="7" t="s">
        <v>66</v>
      </c>
      <c r="H329" s="5">
        <v>994.31</v>
      </c>
      <c r="I329" s="15" t="s">
        <v>2615</v>
      </c>
      <c r="J329" s="8" t="s">
        <v>1176</v>
      </c>
      <c r="K329" s="8"/>
      <c r="L329" s="8" t="s">
        <v>1177</v>
      </c>
      <c r="M329" s="8"/>
      <c r="N329" s="8" t="s">
        <v>2616</v>
      </c>
      <c r="O329" s="5">
        <v>174</v>
      </c>
      <c r="P329" s="14" t="s">
        <v>2617</v>
      </c>
      <c r="Q329" s="9" t="s">
        <v>2618</v>
      </c>
      <c r="R329" s="8" t="s">
        <v>46</v>
      </c>
      <c r="S329" s="15" t="s">
        <v>2619</v>
      </c>
      <c r="T329" s="3" t="s">
        <v>50</v>
      </c>
      <c r="U329" s="3">
        <f>100-100*(V329/(H329*10000*AH329*(1-0.01*AG329))-AF329)/(1-AF329)</f>
        <v>6.04959255437471</v>
      </c>
      <c r="V329" s="3">
        <v>8503180</v>
      </c>
      <c r="W329" s="3">
        <f>100-100*V329/H329/10000</f>
        <v>14.4816003057396</v>
      </c>
      <c r="X329" s="5" t="str">
        <f>_xlfn.DISPIMG("ID_0E0E59DAD89E4EC1BFB3E8887E916292",1)</f>
        <v>=DISPIMG("ID_0E0E59DAD89E4EC1BFB3E8887E916292",1)</v>
      </c>
      <c r="Y329" s="24" t="s">
        <v>2620</v>
      </c>
      <c r="Z329" s="24" t="s">
        <v>834</v>
      </c>
      <c r="AF329" s="10">
        <v>0.3</v>
      </c>
      <c r="AG329" s="5">
        <v>5</v>
      </c>
      <c r="AH329" s="5">
        <v>0.94</v>
      </c>
      <c r="AI329" s="5" t="s">
        <v>1189</v>
      </c>
    </row>
    <row r="330" s="5" customFormat="1" customHeight="1" spans="1:34">
      <c r="A330" s="6" t="s">
        <v>2621</v>
      </c>
      <c r="B330" s="6" t="s">
        <v>2622</v>
      </c>
      <c r="C330" s="6" t="s">
        <v>2623</v>
      </c>
      <c r="D330" s="5" t="s">
        <v>2624</v>
      </c>
      <c r="E330" s="5">
        <v>2</v>
      </c>
      <c r="F330" s="7" t="s">
        <v>65</v>
      </c>
      <c r="G330" s="7" t="s">
        <v>66</v>
      </c>
      <c r="H330" s="5">
        <v>5786.1763</v>
      </c>
      <c r="I330" s="15" t="s">
        <v>2625</v>
      </c>
      <c r="J330" s="8" t="s">
        <v>46</v>
      </c>
      <c r="K330" s="8"/>
      <c r="L330" s="8" t="s">
        <v>46</v>
      </c>
      <c r="M330" s="8"/>
      <c r="N330" s="8" t="s">
        <v>46</v>
      </c>
      <c r="O330" s="5">
        <v>27</v>
      </c>
      <c r="P330" s="14" t="s">
        <v>2626</v>
      </c>
      <c r="Q330" s="9" t="s">
        <v>2618</v>
      </c>
      <c r="R330" s="8" t="s">
        <v>46</v>
      </c>
      <c r="S330" s="5" t="e">
        <v>#N/A</v>
      </c>
      <c r="T330" s="3" t="s">
        <v>50</v>
      </c>
      <c r="U330" s="3"/>
      <c r="V330" s="3"/>
      <c r="W330" s="3"/>
      <c r="X330" s="5" t="str">
        <f>_xlfn.DISPIMG("ID_20641EE5BEE243A5AFAC0AFA6DE84A6D",1)</f>
        <v>=DISPIMG("ID_20641EE5BEE243A5AFAC0AFA6DE84A6D",1)</v>
      </c>
      <c r="Y330" s="24" t="s">
        <v>1446</v>
      </c>
      <c r="Z330" s="24" t="s">
        <v>834</v>
      </c>
      <c r="AF330" s="10">
        <v>0.5</v>
      </c>
      <c r="AG330" s="5">
        <v>3</v>
      </c>
      <c r="AH330" s="5">
        <v>0.95</v>
      </c>
    </row>
    <row r="331" s="5" customFormat="1" hidden="1" customHeight="1" spans="1:37">
      <c r="A331" s="6" t="s">
        <v>2627</v>
      </c>
      <c r="B331" s="6" t="s">
        <v>2628</v>
      </c>
      <c r="C331" s="6" t="s">
        <v>2629</v>
      </c>
      <c r="D331" s="6" t="s">
        <v>2630</v>
      </c>
      <c r="E331" s="6">
        <v>1</v>
      </c>
      <c r="F331" s="6" t="s">
        <v>141</v>
      </c>
      <c r="G331" s="6" t="e">
        <v>#N/A</v>
      </c>
      <c r="H331" s="6" t="e">
        <v>#N/A</v>
      </c>
      <c r="I331" s="6" t="e">
        <v>#N/A</v>
      </c>
      <c r="J331" s="6" t="e">
        <v>#N/A</v>
      </c>
      <c r="K331" s="6"/>
      <c r="L331" s="6" t="e">
        <v>#N/A</v>
      </c>
      <c r="M331" s="6"/>
      <c r="N331" s="6" t="e">
        <v>#N/A</v>
      </c>
      <c r="O331" s="6">
        <v>16</v>
      </c>
      <c r="P331" s="16" t="s">
        <v>2631</v>
      </c>
      <c r="Q331" s="9" t="s">
        <v>2618</v>
      </c>
      <c r="R331" s="6" t="s">
        <v>2632</v>
      </c>
      <c r="S331" s="1" t="s">
        <v>2633</v>
      </c>
      <c r="T331" s="6" t="e">
        <v>#N/A</v>
      </c>
      <c r="U331" s="6"/>
      <c r="V331" s="6"/>
      <c r="W331" s="6"/>
      <c r="X331" s="6"/>
      <c r="Y331" s="6"/>
      <c r="Z331" s="6"/>
      <c r="AA331" s="6"/>
      <c r="AB331" s="6"/>
      <c r="AC331" s="6"/>
      <c r="AD331" s="6"/>
      <c r="AE331" s="6"/>
      <c r="AF331" s="25"/>
      <c r="AG331" s="6"/>
      <c r="AH331" s="6"/>
      <c r="AI331" s="6"/>
      <c r="AJ331" s="6"/>
      <c r="AK331" s="6">
        <v>1</v>
      </c>
    </row>
    <row r="332" s="5" customFormat="1" hidden="1" customHeight="1" spans="1:37">
      <c r="A332" s="6" t="s">
        <v>2634</v>
      </c>
      <c r="B332" s="6" t="s">
        <v>2635</v>
      </c>
      <c r="C332" s="6" t="s">
        <v>2636</v>
      </c>
      <c r="D332" s="6" t="s">
        <v>2637</v>
      </c>
      <c r="E332" s="6">
        <v>1</v>
      </c>
      <c r="F332" s="6" t="s">
        <v>41</v>
      </c>
      <c r="G332" s="6" t="e">
        <v>#N/A</v>
      </c>
      <c r="H332" s="6" t="e">
        <v>#N/A</v>
      </c>
      <c r="I332" s="6" t="e">
        <v>#N/A</v>
      </c>
      <c r="J332" s="6" t="e">
        <v>#N/A</v>
      </c>
      <c r="K332" s="6"/>
      <c r="L332" s="6" t="e">
        <v>#N/A</v>
      </c>
      <c r="M332" s="6"/>
      <c r="N332" s="6" t="e">
        <v>#N/A</v>
      </c>
      <c r="O332" s="6">
        <v>309</v>
      </c>
      <c r="P332" s="16" t="s">
        <v>2638</v>
      </c>
      <c r="Q332" s="9" t="s">
        <v>2618</v>
      </c>
      <c r="R332" s="6" t="s">
        <v>2639</v>
      </c>
      <c r="S332" s="1" t="s">
        <v>2640</v>
      </c>
      <c r="T332" s="6" t="e">
        <v>#N/A</v>
      </c>
      <c r="U332" s="6"/>
      <c r="V332" s="6"/>
      <c r="W332" s="6"/>
      <c r="X332" s="6"/>
      <c r="Y332" s="6"/>
      <c r="Z332" s="6"/>
      <c r="AA332" s="6"/>
      <c r="AB332" s="6"/>
      <c r="AC332" s="6"/>
      <c r="AD332" s="6"/>
      <c r="AE332" s="6"/>
      <c r="AF332" s="25"/>
      <c r="AG332" s="6"/>
      <c r="AH332" s="6"/>
      <c r="AI332" s="6"/>
      <c r="AJ332" s="6"/>
      <c r="AK332" s="6">
        <v>1</v>
      </c>
    </row>
    <row r="333" s="5" customFormat="1" customHeight="1" spans="1:32">
      <c r="A333" s="6" t="s">
        <v>2641</v>
      </c>
      <c r="B333" s="6" t="s">
        <v>2642</v>
      </c>
      <c r="C333" s="6" t="s">
        <v>2643</v>
      </c>
      <c r="D333" s="5" t="s">
        <v>2644</v>
      </c>
      <c r="E333" s="5">
        <v>1</v>
      </c>
      <c r="F333" s="7" t="s">
        <v>41</v>
      </c>
      <c r="G333" s="7" t="s">
        <v>42</v>
      </c>
      <c r="H333" s="5">
        <v>1163.3522</v>
      </c>
      <c r="I333" s="14" t="s">
        <v>2645</v>
      </c>
      <c r="J333" s="8" t="s">
        <v>933</v>
      </c>
      <c r="K333" s="8"/>
      <c r="L333" s="8" t="s">
        <v>1410</v>
      </c>
      <c r="M333" s="8"/>
      <c r="N333" s="8" t="s">
        <v>46</v>
      </c>
      <c r="O333" s="5">
        <v>325</v>
      </c>
      <c r="P333" s="14" t="s">
        <v>2646</v>
      </c>
      <c r="Q333" s="9" t="s">
        <v>2647</v>
      </c>
      <c r="R333" s="7" t="s">
        <v>2648</v>
      </c>
      <c r="S333" s="15" t="s">
        <v>2649</v>
      </c>
      <c r="T333" s="3" t="s">
        <v>50</v>
      </c>
      <c r="U333" s="3"/>
      <c r="V333" s="3">
        <v>9634766</v>
      </c>
      <c r="W333" s="3">
        <v>17.181005030119</v>
      </c>
      <c r="X333" s="5" t="str">
        <f>_xlfn.DISPIMG("ID_0146DE5FA82C4BFD8BDE299F9C7417EF",1)</f>
        <v>=DISPIMG("ID_0146DE5FA82C4BFD8BDE299F9C7417EF",1)</v>
      </c>
      <c r="Y333" s="24" t="s">
        <v>51</v>
      </c>
      <c r="Z333" s="24" t="s">
        <v>52</v>
      </c>
      <c r="AA333" s="5">
        <v>0.55</v>
      </c>
      <c r="AB333" s="5">
        <v>0.82</v>
      </c>
      <c r="AF333" s="10"/>
    </row>
    <row r="334" s="5" customFormat="1" customHeight="1" spans="1:32">
      <c r="A334" s="6" t="s">
        <v>2650</v>
      </c>
      <c r="B334" s="6" t="s">
        <v>2651</v>
      </c>
      <c r="C334" s="6" t="s">
        <v>2652</v>
      </c>
      <c r="D334" s="5" t="s">
        <v>2653</v>
      </c>
      <c r="E334" s="5">
        <v>2</v>
      </c>
      <c r="F334" s="7" t="s">
        <v>155</v>
      </c>
      <c r="G334" s="7" t="s">
        <v>768</v>
      </c>
      <c r="H334" s="5">
        <v>2298.5884</v>
      </c>
      <c r="I334" s="14" t="s">
        <v>2654</v>
      </c>
      <c r="J334" s="8" t="s">
        <v>1221</v>
      </c>
      <c r="K334" s="8"/>
      <c r="L334" s="8" t="s">
        <v>1222</v>
      </c>
      <c r="M334" s="8"/>
      <c r="N334" s="8" t="s">
        <v>46</v>
      </c>
      <c r="O334" s="5">
        <v>342</v>
      </c>
      <c r="P334" s="14" t="s">
        <v>2655</v>
      </c>
      <c r="Q334" s="9" t="s">
        <v>2647</v>
      </c>
      <c r="R334" s="8" t="s">
        <v>46</v>
      </c>
      <c r="S334" s="5" t="e">
        <v>#N/A</v>
      </c>
      <c r="T334" s="3" t="s">
        <v>50</v>
      </c>
      <c r="U334" s="3"/>
      <c r="V334" s="3"/>
      <c r="W334" s="3"/>
      <c r="X334" s="5" t="str">
        <f>_xlfn.DISPIMG("ID_8307465918884F7CA7DEBB860F177C68",1)</f>
        <v>=DISPIMG("ID_8307465918884F7CA7DEBB860F177C68",1)</v>
      </c>
      <c r="Y334" s="5" t="s">
        <v>774</v>
      </c>
      <c r="Z334" s="5" t="s">
        <v>305</v>
      </c>
      <c r="AC334" s="5">
        <v>3.5</v>
      </c>
      <c r="AF334" s="10"/>
    </row>
    <row r="335" s="5" customFormat="1" customHeight="1" spans="1:32">
      <c r="A335" s="6" t="s">
        <v>2656</v>
      </c>
      <c r="B335" s="6" t="s">
        <v>2657</v>
      </c>
      <c r="C335" s="6" t="s">
        <v>2658</v>
      </c>
      <c r="D335" s="5" t="s">
        <v>2659</v>
      </c>
      <c r="E335" s="5">
        <v>1</v>
      </c>
      <c r="F335" s="7" t="s">
        <v>41</v>
      </c>
      <c r="G335" s="7" t="s">
        <v>42</v>
      </c>
      <c r="H335" s="5">
        <v>1449.8743</v>
      </c>
      <c r="I335" s="14" t="s">
        <v>2660</v>
      </c>
      <c r="J335" s="8" t="s">
        <v>720</v>
      </c>
      <c r="K335" s="8"/>
      <c r="L335" s="8" t="s">
        <v>279</v>
      </c>
      <c r="M335" s="8"/>
      <c r="N335" s="8" t="s">
        <v>252</v>
      </c>
      <c r="O335" s="5">
        <v>110</v>
      </c>
      <c r="P335" s="14" t="s">
        <v>2661</v>
      </c>
      <c r="Q335" s="9" t="s">
        <v>2647</v>
      </c>
      <c r="R335" s="7" t="s">
        <v>2662</v>
      </c>
      <c r="S335" s="5" t="e">
        <v>#N/A</v>
      </c>
      <c r="T335" s="3" t="s">
        <v>50</v>
      </c>
      <c r="U335" s="3"/>
      <c r="V335" s="3"/>
      <c r="W335" s="3"/>
      <c r="X335" s="5" t="str">
        <f>_xlfn.DISPIMG("ID_0146DE5FA82C4BFD8BDE299F9C7417EF",1)</f>
        <v>=DISPIMG("ID_0146DE5FA82C4BFD8BDE299F9C7417EF",1)</v>
      </c>
      <c r="Y335" s="24" t="s">
        <v>51</v>
      </c>
      <c r="Z335" s="24" t="s">
        <v>52</v>
      </c>
      <c r="AA335" s="5">
        <v>0.6</v>
      </c>
      <c r="AB335" s="5">
        <v>0.83</v>
      </c>
      <c r="AF335" s="10"/>
    </row>
    <row r="336" s="4" customFormat="1" hidden="1" customHeight="1" spans="1:37">
      <c r="A336" s="6" t="s">
        <v>2663</v>
      </c>
      <c r="B336" s="6" t="s">
        <v>2664</v>
      </c>
      <c r="C336" s="6" t="s">
        <v>2665</v>
      </c>
      <c r="D336" s="6" t="s">
        <v>2666</v>
      </c>
      <c r="E336" s="6">
        <v>1</v>
      </c>
      <c r="F336" s="6" t="s">
        <v>41</v>
      </c>
      <c r="G336" s="6" t="e">
        <v>#N/A</v>
      </c>
      <c r="H336" s="6" t="e">
        <v>#N/A</v>
      </c>
      <c r="I336" s="6" t="e">
        <v>#N/A</v>
      </c>
      <c r="J336" s="6" t="e">
        <v>#N/A</v>
      </c>
      <c r="K336" s="6"/>
      <c r="L336" s="6" t="e">
        <v>#N/A</v>
      </c>
      <c r="M336" s="6"/>
      <c r="N336" s="6" t="e">
        <v>#N/A</v>
      </c>
      <c r="O336" s="6">
        <v>52</v>
      </c>
      <c r="P336" s="16" t="s">
        <v>2667</v>
      </c>
      <c r="Q336" s="9" t="s">
        <v>2647</v>
      </c>
      <c r="R336" s="6" t="s">
        <v>2668</v>
      </c>
      <c r="S336" s="4" t="e">
        <v>#N/A</v>
      </c>
      <c r="T336" s="6" t="e">
        <v>#N/A</v>
      </c>
      <c r="U336" s="6"/>
      <c r="V336" s="6"/>
      <c r="W336" s="6"/>
      <c r="X336" s="6"/>
      <c r="Y336" s="6"/>
      <c r="Z336" s="6"/>
      <c r="AA336" s="6"/>
      <c r="AB336" s="6"/>
      <c r="AC336" s="6"/>
      <c r="AD336" s="6"/>
      <c r="AE336" s="6"/>
      <c r="AF336" s="6"/>
      <c r="AG336" s="6"/>
      <c r="AH336" s="6"/>
      <c r="AI336" s="6"/>
      <c r="AJ336" s="6"/>
      <c r="AK336" s="6">
        <v>1</v>
      </c>
    </row>
    <row r="337" s="5" customFormat="1" hidden="1" customHeight="1" spans="1:37">
      <c r="A337" s="6" t="s">
        <v>2669</v>
      </c>
      <c r="B337" s="6" t="s">
        <v>2670</v>
      </c>
      <c r="C337" s="6" t="s">
        <v>2671</v>
      </c>
      <c r="D337" s="6" t="s">
        <v>2672</v>
      </c>
      <c r="E337" s="6">
        <v>1</v>
      </c>
      <c r="F337" s="6" t="s">
        <v>141</v>
      </c>
      <c r="G337" s="6" t="e">
        <v>#N/A</v>
      </c>
      <c r="H337" s="6" t="e">
        <v>#N/A</v>
      </c>
      <c r="I337" s="6" t="e">
        <v>#N/A</v>
      </c>
      <c r="J337" s="6" t="e">
        <v>#N/A</v>
      </c>
      <c r="K337" s="6"/>
      <c r="L337" s="6" t="e">
        <v>#N/A</v>
      </c>
      <c r="M337" s="6"/>
      <c r="N337" s="6" t="e">
        <v>#N/A</v>
      </c>
      <c r="O337" s="6">
        <v>27</v>
      </c>
      <c r="P337" s="16" t="s">
        <v>2673</v>
      </c>
      <c r="Q337" s="9" t="s">
        <v>2647</v>
      </c>
      <c r="R337" s="6" t="s">
        <v>2674</v>
      </c>
      <c r="S337" s="1" t="s">
        <v>2675</v>
      </c>
      <c r="T337" s="6" t="e">
        <v>#N/A</v>
      </c>
      <c r="U337" s="6"/>
      <c r="V337" s="6"/>
      <c r="W337" s="6"/>
      <c r="X337" s="6"/>
      <c r="Y337" s="6"/>
      <c r="Z337" s="6"/>
      <c r="AA337" s="6"/>
      <c r="AB337" s="6"/>
      <c r="AC337" s="6"/>
      <c r="AD337" s="6"/>
      <c r="AE337" s="6"/>
      <c r="AF337" s="25"/>
      <c r="AG337" s="6"/>
      <c r="AH337" s="6"/>
      <c r="AI337" s="6"/>
      <c r="AJ337" s="6"/>
      <c r="AK337" s="6">
        <v>1</v>
      </c>
    </row>
    <row r="338" s="5" customFormat="1" hidden="1" customHeight="1" spans="1:37">
      <c r="A338" s="6" t="s">
        <v>2676</v>
      </c>
      <c r="B338" s="6" t="s">
        <v>2677</v>
      </c>
      <c r="C338" s="6" t="s">
        <v>2678</v>
      </c>
      <c r="D338" s="6" t="s">
        <v>2679</v>
      </c>
      <c r="E338" s="6">
        <v>1</v>
      </c>
      <c r="F338" s="6" t="s">
        <v>41</v>
      </c>
      <c r="G338" s="6" t="e">
        <v>#N/A</v>
      </c>
      <c r="H338" s="6" t="e">
        <v>#N/A</v>
      </c>
      <c r="I338" s="6" t="e">
        <v>#N/A</v>
      </c>
      <c r="J338" s="6" t="e">
        <v>#N/A</v>
      </c>
      <c r="K338" s="6"/>
      <c r="L338" s="6" t="e">
        <v>#N/A</v>
      </c>
      <c r="M338" s="6"/>
      <c r="N338" s="6" t="e">
        <v>#N/A</v>
      </c>
      <c r="O338" s="6">
        <v>915</v>
      </c>
      <c r="P338" s="16" t="s">
        <v>2680</v>
      </c>
      <c r="Q338" s="9" t="s">
        <v>2647</v>
      </c>
      <c r="R338" s="6" t="s">
        <v>2681</v>
      </c>
      <c r="S338" s="1" t="s">
        <v>2682</v>
      </c>
      <c r="T338" s="6" t="e">
        <v>#N/A</v>
      </c>
      <c r="U338" s="6"/>
      <c r="V338" s="6"/>
      <c r="W338" s="6"/>
      <c r="X338" s="6"/>
      <c r="Y338" s="6"/>
      <c r="Z338" s="6"/>
      <c r="AA338" s="6"/>
      <c r="AB338" s="6"/>
      <c r="AC338" s="6"/>
      <c r="AD338" s="6"/>
      <c r="AE338" s="6"/>
      <c r="AF338" s="25"/>
      <c r="AG338" s="6"/>
      <c r="AH338" s="6"/>
      <c r="AI338" s="6"/>
      <c r="AJ338" s="6"/>
      <c r="AK338" s="6">
        <v>1</v>
      </c>
    </row>
    <row r="339" s="4" customFormat="1" hidden="1" customHeight="1" spans="1:37">
      <c r="A339" s="6" t="s">
        <v>2683</v>
      </c>
      <c r="B339" s="6" t="s">
        <v>2684</v>
      </c>
      <c r="C339" s="6" t="s">
        <v>2685</v>
      </c>
      <c r="D339" s="6" t="s">
        <v>2686</v>
      </c>
      <c r="E339" s="6">
        <v>1</v>
      </c>
      <c r="F339" s="6" t="s">
        <v>41</v>
      </c>
      <c r="G339" s="6" t="e">
        <v>#N/A</v>
      </c>
      <c r="H339" s="6" t="e">
        <v>#N/A</v>
      </c>
      <c r="I339" s="6" t="e">
        <v>#N/A</v>
      </c>
      <c r="J339" s="6" t="e">
        <v>#N/A</v>
      </c>
      <c r="K339" s="6"/>
      <c r="L339" s="6" t="e">
        <v>#N/A</v>
      </c>
      <c r="M339" s="6"/>
      <c r="N339" s="6" t="e">
        <v>#N/A</v>
      </c>
      <c r="O339" s="6">
        <v>915</v>
      </c>
      <c r="P339" s="16" t="s">
        <v>2687</v>
      </c>
      <c r="Q339" s="9" t="s">
        <v>2647</v>
      </c>
      <c r="R339" s="6" t="s">
        <v>2688</v>
      </c>
      <c r="S339" s="1" t="s">
        <v>2689</v>
      </c>
      <c r="T339" s="6" t="e">
        <v>#N/A</v>
      </c>
      <c r="U339" s="6"/>
      <c r="V339" s="6"/>
      <c r="W339" s="6"/>
      <c r="X339" s="6"/>
      <c r="Y339" s="6"/>
      <c r="Z339" s="6"/>
      <c r="AA339" s="6"/>
      <c r="AB339" s="6"/>
      <c r="AC339" s="6"/>
      <c r="AD339" s="6"/>
      <c r="AE339" s="6"/>
      <c r="AF339" s="26"/>
      <c r="AG339" s="6"/>
      <c r="AH339" s="6"/>
      <c r="AI339" s="6"/>
      <c r="AJ339" s="6"/>
      <c r="AK339" s="6">
        <v>1</v>
      </c>
    </row>
    <row r="340" s="4" customFormat="1" customHeight="1" spans="1:37">
      <c r="A340" s="6" t="s">
        <v>2690</v>
      </c>
      <c r="B340" s="6" t="s">
        <v>2691</v>
      </c>
      <c r="C340" s="6" t="s">
        <v>2692</v>
      </c>
      <c r="D340" s="5" t="s">
        <v>2693</v>
      </c>
      <c r="E340" s="5">
        <v>1</v>
      </c>
      <c r="F340" s="7" t="s">
        <v>41</v>
      </c>
      <c r="G340" s="7" t="s">
        <v>42</v>
      </c>
      <c r="H340" s="5">
        <v>766.0991</v>
      </c>
      <c r="I340" s="14" t="s">
        <v>2694</v>
      </c>
      <c r="J340" s="8" t="s">
        <v>44</v>
      </c>
      <c r="K340" s="8"/>
      <c r="L340" s="8" t="s">
        <v>45</v>
      </c>
      <c r="M340" s="8"/>
      <c r="N340" s="8" t="s">
        <v>46</v>
      </c>
      <c r="O340" s="5">
        <v>1635</v>
      </c>
      <c r="P340" s="14" t="s">
        <v>2695</v>
      </c>
      <c r="Q340" s="9" t="s">
        <v>2696</v>
      </c>
      <c r="R340" s="7" t="s">
        <v>2697</v>
      </c>
      <c r="S340" s="15" t="s">
        <v>2698</v>
      </c>
      <c r="T340" s="3" t="s">
        <v>50</v>
      </c>
      <c r="U340" s="3"/>
      <c r="V340" s="3">
        <v>6233912</v>
      </c>
      <c r="W340" s="3">
        <v>18.6278642019029</v>
      </c>
      <c r="X340" s="5" t="str">
        <f>_xlfn.DISPIMG("ID_0146DE5FA82C4BFD8BDE299F9C7417EF",1)</f>
        <v>=DISPIMG("ID_0146DE5FA82C4BFD8BDE299F9C7417EF",1)</v>
      </c>
      <c r="Y340" s="24" t="s">
        <v>51</v>
      </c>
      <c r="Z340" s="24" t="s">
        <v>52</v>
      </c>
      <c r="AA340" s="5">
        <v>0.4</v>
      </c>
      <c r="AB340" s="5">
        <v>0.875</v>
      </c>
      <c r="AC340" s="5"/>
      <c r="AD340" s="5"/>
      <c r="AE340" s="5"/>
      <c r="AF340" s="5"/>
      <c r="AG340" s="5"/>
      <c r="AH340" s="5"/>
      <c r="AI340" s="5"/>
      <c r="AJ340" s="5"/>
      <c r="AK340" s="5"/>
    </row>
    <row r="341" s="4" customFormat="1" customHeight="1" spans="1:23">
      <c r="A341" s="6" t="s">
        <v>2699</v>
      </c>
      <c r="B341" s="6" t="s">
        <v>2700</v>
      </c>
      <c r="C341" s="6" t="s">
        <v>2701</v>
      </c>
      <c r="D341" s="4" t="s">
        <v>2702</v>
      </c>
      <c r="E341" s="4">
        <v>0</v>
      </c>
      <c r="F341" s="6" t="s">
        <v>267</v>
      </c>
      <c r="G341" s="6" t="s">
        <v>211</v>
      </c>
      <c r="H341" s="4">
        <v>1792.2114</v>
      </c>
      <c r="I341" s="1" t="s">
        <v>2703</v>
      </c>
      <c r="J341" s="6" t="s">
        <v>2704</v>
      </c>
      <c r="K341" s="6"/>
      <c r="L341" s="6" t="s">
        <v>214</v>
      </c>
      <c r="M341" s="6"/>
      <c r="N341" s="6" t="s">
        <v>46</v>
      </c>
      <c r="O341" s="4">
        <v>5</v>
      </c>
      <c r="P341" s="2" t="s">
        <v>2705</v>
      </c>
      <c r="Q341" s="9" t="s">
        <v>2706</v>
      </c>
      <c r="R341" s="6" t="s">
        <v>46</v>
      </c>
      <c r="S341" s="1" t="s">
        <v>2707</v>
      </c>
      <c r="T341" s="20" t="s">
        <v>89</v>
      </c>
      <c r="U341" s="20"/>
      <c r="V341" s="20"/>
      <c r="W341" s="20"/>
    </row>
    <row r="342" s="5" customFormat="1" customHeight="1" spans="1:32">
      <c r="A342" s="6" t="s">
        <v>2708</v>
      </c>
      <c r="B342" s="6" t="s">
        <v>2709</v>
      </c>
      <c r="C342" s="6" t="s">
        <v>2710</v>
      </c>
      <c r="D342" s="5" t="s">
        <v>2711</v>
      </c>
      <c r="E342" s="5">
        <v>1</v>
      </c>
      <c r="F342" s="7" t="s">
        <v>41</v>
      </c>
      <c r="G342" s="7" t="s">
        <v>211</v>
      </c>
      <c r="H342" s="5">
        <v>2577.9225</v>
      </c>
      <c r="I342" s="14" t="s">
        <v>2712</v>
      </c>
      <c r="J342" s="8" t="s">
        <v>470</v>
      </c>
      <c r="K342" s="8" t="s">
        <v>471</v>
      </c>
      <c r="L342" s="8" t="s">
        <v>472</v>
      </c>
      <c r="M342" s="8" t="s">
        <v>473</v>
      </c>
      <c r="N342" s="8" t="s">
        <v>46</v>
      </c>
      <c r="O342" s="5">
        <v>406</v>
      </c>
      <c r="P342" s="14" t="s">
        <v>2713</v>
      </c>
      <c r="Q342" s="9" t="s">
        <v>2714</v>
      </c>
      <c r="R342" s="7" t="s">
        <v>2715</v>
      </c>
      <c r="S342" s="15" t="s">
        <v>2716</v>
      </c>
      <c r="T342" s="3" t="s">
        <v>50</v>
      </c>
      <c r="U342" s="3"/>
      <c r="V342" s="3">
        <v>23461672</v>
      </c>
      <c r="W342" s="3">
        <v>8.99000260868976</v>
      </c>
      <c r="X342" s="5" t="str">
        <f>_xlfn.DISPIMG("ID_0146DE5FA82C4BFD8BDE299F9C7417EF",1)</f>
        <v>=DISPIMG("ID_0146DE5FA82C4BFD8BDE299F9C7417EF",1)</v>
      </c>
      <c r="Y342" s="24" t="s">
        <v>218</v>
      </c>
      <c r="Z342" s="24" t="s">
        <v>52</v>
      </c>
      <c r="AA342" s="5">
        <v>0.45</v>
      </c>
      <c r="AB342" s="5">
        <v>0.925</v>
      </c>
      <c r="AF342" s="10"/>
    </row>
    <row r="343" s="5" customFormat="1" customHeight="1" spans="1:32">
      <c r="A343" s="6" t="s">
        <v>2717</v>
      </c>
      <c r="B343" s="6" t="s">
        <v>2718</v>
      </c>
      <c r="C343" s="6" t="s">
        <v>2719</v>
      </c>
      <c r="D343" s="5" t="s">
        <v>2720</v>
      </c>
      <c r="E343" s="5">
        <v>1</v>
      </c>
      <c r="F343" s="7" t="s">
        <v>41</v>
      </c>
      <c r="G343" s="7" t="s">
        <v>42</v>
      </c>
      <c r="H343" s="5">
        <v>679.9739</v>
      </c>
      <c r="I343" s="14" t="s">
        <v>2721</v>
      </c>
      <c r="J343" s="8" t="s">
        <v>44</v>
      </c>
      <c r="K343" s="8"/>
      <c r="L343" s="8" t="s">
        <v>45</v>
      </c>
      <c r="M343" s="8"/>
      <c r="N343" s="8" t="s">
        <v>46</v>
      </c>
      <c r="O343" s="5">
        <v>529</v>
      </c>
      <c r="P343" s="14" t="s">
        <v>2722</v>
      </c>
      <c r="Q343" s="9" t="s">
        <v>2723</v>
      </c>
      <c r="R343" s="7" t="s">
        <v>2724</v>
      </c>
      <c r="S343" s="15" t="s">
        <v>2725</v>
      </c>
      <c r="T343" s="3" t="s">
        <v>50</v>
      </c>
      <c r="U343" s="3"/>
      <c r="V343" s="3">
        <v>5669820</v>
      </c>
      <c r="W343" s="3">
        <v>16.6170936855076</v>
      </c>
      <c r="X343" s="5" t="str">
        <f>_xlfn.DISPIMG("ID_0146DE5FA82C4BFD8BDE299F9C7417EF",1)</f>
        <v>=DISPIMG("ID_0146DE5FA82C4BFD8BDE299F9C7417EF",1)</v>
      </c>
      <c r="Y343" s="24" t="s">
        <v>51</v>
      </c>
      <c r="Z343" s="24" t="s">
        <v>52</v>
      </c>
      <c r="AA343" s="5">
        <v>0.6</v>
      </c>
      <c r="AB343" s="5">
        <v>0.825</v>
      </c>
      <c r="AF343" s="10"/>
    </row>
    <row r="344" s="5" customFormat="1" customHeight="1" spans="1:37">
      <c r="A344" s="6" t="s">
        <v>2726</v>
      </c>
      <c r="B344" s="6" t="s">
        <v>2727</v>
      </c>
      <c r="C344" s="6" t="s">
        <v>2728</v>
      </c>
      <c r="D344" s="4" t="s">
        <v>2729</v>
      </c>
      <c r="E344" s="4">
        <v>0</v>
      </c>
      <c r="F344" s="6" t="s">
        <v>41</v>
      </c>
      <c r="G344" s="6" t="s">
        <v>211</v>
      </c>
      <c r="H344" s="4">
        <v>15407.89</v>
      </c>
      <c r="I344" s="1" t="s">
        <v>2730</v>
      </c>
      <c r="J344" s="6" t="s">
        <v>2731</v>
      </c>
      <c r="K344" s="6"/>
      <c r="L344" s="6" t="s">
        <v>2732</v>
      </c>
      <c r="M344" s="6"/>
      <c r="N344" s="6" t="s">
        <v>46</v>
      </c>
      <c r="O344" s="4">
        <v>9</v>
      </c>
      <c r="P344" s="1" t="s">
        <v>2733</v>
      </c>
      <c r="Q344" s="9" t="s">
        <v>2734</v>
      </c>
      <c r="R344" s="6" t="s">
        <v>46</v>
      </c>
      <c r="S344" s="1" t="s">
        <v>2735</v>
      </c>
      <c r="T344" s="20" t="s">
        <v>50</v>
      </c>
      <c r="U344" s="20"/>
      <c r="V344" s="20"/>
      <c r="W344" s="20"/>
      <c r="X344" s="4"/>
      <c r="Y344" s="4"/>
      <c r="Z344" s="4"/>
      <c r="AA344" s="4"/>
      <c r="AB344" s="4"/>
      <c r="AC344" s="4"/>
      <c r="AD344" s="4"/>
      <c r="AE344" s="4"/>
      <c r="AF344" s="27"/>
      <c r="AG344" s="4"/>
      <c r="AH344" s="4"/>
      <c r="AI344" s="4"/>
      <c r="AJ344" s="4"/>
      <c r="AK344" s="4"/>
    </row>
    <row r="345" s="5" customFormat="1" customHeight="1" spans="1:37">
      <c r="A345" s="6" t="s">
        <v>2736</v>
      </c>
      <c r="B345" s="6" t="s">
        <v>2737</v>
      </c>
      <c r="C345" s="6" t="s">
        <v>2738</v>
      </c>
      <c r="D345" s="4" t="s">
        <v>2739</v>
      </c>
      <c r="E345" s="4">
        <v>0</v>
      </c>
      <c r="F345" s="6" t="s">
        <v>155</v>
      </c>
      <c r="G345" s="6" t="s">
        <v>768</v>
      </c>
      <c r="H345" s="4">
        <v>95</v>
      </c>
      <c r="I345" s="1" t="s">
        <v>2740</v>
      </c>
      <c r="J345" s="6" t="s">
        <v>46</v>
      </c>
      <c r="K345" s="6"/>
      <c r="L345" s="6" t="s">
        <v>46</v>
      </c>
      <c r="M345" s="6"/>
      <c r="N345" s="6" t="s">
        <v>46</v>
      </c>
      <c r="O345" s="4">
        <v>7</v>
      </c>
      <c r="P345" s="1" t="s">
        <v>2741</v>
      </c>
      <c r="Q345" s="9" t="s">
        <v>2734</v>
      </c>
      <c r="R345" s="6" t="s">
        <v>46</v>
      </c>
      <c r="S345" s="1" t="s">
        <v>2742</v>
      </c>
      <c r="T345" s="20" t="s">
        <v>50</v>
      </c>
      <c r="U345" s="20"/>
      <c r="V345" s="20"/>
      <c r="W345" s="20"/>
      <c r="X345" s="4"/>
      <c r="Y345" s="4"/>
      <c r="Z345" s="4"/>
      <c r="AA345" s="4"/>
      <c r="AB345" s="4"/>
      <c r="AC345" s="4"/>
      <c r="AD345" s="4"/>
      <c r="AE345" s="4"/>
      <c r="AF345" s="27"/>
      <c r="AG345" s="4"/>
      <c r="AH345" s="4"/>
      <c r="AI345" s="4"/>
      <c r="AJ345" s="4"/>
      <c r="AK345" s="4"/>
    </row>
    <row r="346" s="5" customFormat="1" customHeight="1" spans="1:32">
      <c r="A346" s="6" t="s">
        <v>2743</v>
      </c>
      <c r="B346" s="6" t="s">
        <v>2744</v>
      </c>
      <c r="C346" s="6" t="s">
        <v>2745</v>
      </c>
      <c r="D346" s="5" t="s">
        <v>2746</v>
      </c>
      <c r="E346" s="5">
        <v>2</v>
      </c>
      <c r="F346" s="7" t="s">
        <v>155</v>
      </c>
      <c r="G346" s="7" t="s">
        <v>768</v>
      </c>
      <c r="H346" s="5">
        <v>720</v>
      </c>
      <c r="I346" s="15" t="s">
        <v>2747</v>
      </c>
      <c r="J346" s="8" t="s">
        <v>1221</v>
      </c>
      <c r="K346" s="8"/>
      <c r="L346" s="8" t="s">
        <v>1222</v>
      </c>
      <c r="M346" s="8"/>
      <c r="N346" s="8" t="s">
        <v>46</v>
      </c>
      <c r="O346" s="5">
        <v>272</v>
      </c>
      <c r="P346" s="14" t="s">
        <v>2748</v>
      </c>
      <c r="Q346" s="9" t="s">
        <v>2734</v>
      </c>
      <c r="R346" s="8" t="s">
        <v>46</v>
      </c>
      <c r="S346" s="15" t="s">
        <v>2749</v>
      </c>
      <c r="T346" s="3" t="s">
        <v>50</v>
      </c>
      <c r="U346" s="3"/>
      <c r="V346" s="3">
        <v>6063890</v>
      </c>
      <c r="W346" s="3">
        <v>15.7793055555556</v>
      </c>
      <c r="X346" s="5" t="str">
        <f>_xlfn.DISPIMG("ID_8307465918884F7CA7DEBB860F177C68",1)</f>
        <v>=DISPIMG("ID_8307465918884F7CA7DEBB860F177C68",1)</v>
      </c>
      <c r="Y346" s="5" t="s">
        <v>774</v>
      </c>
      <c r="Z346" s="5" t="s">
        <v>305</v>
      </c>
      <c r="AC346" s="5" t="s">
        <v>791</v>
      </c>
      <c r="AF346" s="10"/>
    </row>
    <row r="347" s="4" customFormat="1" customHeight="1" spans="1:23">
      <c r="A347" s="6" t="s">
        <v>2750</v>
      </c>
      <c r="B347" s="6" t="s">
        <v>2751</v>
      </c>
      <c r="C347" s="6" t="s">
        <v>2752</v>
      </c>
      <c r="D347" s="4" t="s">
        <v>2753</v>
      </c>
      <c r="E347" s="4">
        <v>0</v>
      </c>
      <c r="F347" s="6" t="s">
        <v>1128</v>
      </c>
      <c r="G347" s="6" t="s">
        <v>2754</v>
      </c>
      <c r="H347" s="4">
        <v>100</v>
      </c>
      <c r="I347" s="1" t="s">
        <v>2755</v>
      </c>
      <c r="J347" s="6" t="s">
        <v>46</v>
      </c>
      <c r="K347" s="6"/>
      <c r="L347" s="6" t="s">
        <v>46</v>
      </c>
      <c r="M347" s="6"/>
      <c r="N347" s="6" t="s">
        <v>46</v>
      </c>
      <c r="O347" s="4">
        <v>5</v>
      </c>
      <c r="P347" s="1" t="s">
        <v>2756</v>
      </c>
      <c r="Q347" s="9" t="s">
        <v>2757</v>
      </c>
      <c r="R347" s="6" t="s">
        <v>46</v>
      </c>
      <c r="S347" s="1" t="s">
        <v>2758</v>
      </c>
      <c r="T347" s="20" t="s">
        <v>50</v>
      </c>
      <c r="U347" s="20"/>
      <c r="V347" s="20"/>
      <c r="W347" s="20"/>
    </row>
    <row r="348" s="5" customFormat="1" customHeight="1" spans="1:37">
      <c r="A348" s="6" t="s">
        <v>2759</v>
      </c>
      <c r="B348" s="6" t="s">
        <v>2760</v>
      </c>
      <c r="C348" s="6" t="s">
        <v>2761</v>
      </c>
      <c r="D348" s="4" t="s">
        <v>2762</v>
      </c>
      <c r="E348" s="4">
        <v>0</v>
      </c>
      <c r="F348" s="6" t="s">
        <v>267</v>
      </c>
      <c r="G348" s="6" t="s">
        <v>211</v>
      </c>
      <c r="H348" s="4">
        <v>2302.3361</v>
      </c>
      <c r="I348" s="1" t="s">
        <v>2763</v>
      </c>
      <c r="J348" s="6" t="s">
        <v>2764</v>
      </c>
      <c r="K348" s="6"/>
      <c r="L348" s="6" t="s">
        <v>214</v>
      </c>
      <c r="M348" s="6"/>
      <c r="N348" s="6" t="s">
        <v>46</v>
      </c>
      <c r="O348" s="4">
        <v>3</v>
      </c>
      <c r="P348" s="1" t="s">
        <v>2765</v>
      </c>
      <c r="Q348" s="9" t="s">
        <v>2766</v>
      </c>
      <c r="R348" s="6" t="s">
        <v>46</v>
      </c>
      <c r="S348" s="1" t="s">
        <v>2767</v>
      </c>
      <c r="T348" s="20" t="s">
        <v>89</v>
      </c>
      <c r="U348" s="20"/>
      <c r="V348" s="20"/>
      <c r="W348" s="20"/>
      <c r="X348" s="4"/>
      <c r="Y348" s="4"/>
      <c r="Z348" s="4"/>
      <c r="AA348" s="4"/>
      <c r="AB348" s="4"/>
      <c r="AC348" s="4"/>
      <c r="AD348" s="4"/>
      <c r="AE348" s="4"/>
      <c r="AF348" s="27"/>
      <c r="AG348" s="4"/>
      <c r="AH348" s="4"/>
      <c r="AI348" s="4"/>
      <c r="AJ348" s="4"/>
      <c r="AK348" s="4"/>
    </row>
    <row r="349" s="5" customFormat="1" hidden="1" customHeight="1" spans="1:37">
      <c r="A349" s="6" t="s">
        <v>2768</v>
      </c>
      <c r="B349" s="6" t="s">
        <v>2769</v>
      </c>
      <c r="C349" s="6" t="s">
        <v>2770</v>
      </c>
      <c r="D349" s="4" t="s">
        <v>2771</v>
      </c>
      <c r="E349" s="4">
        <v>0</v>
      </c>
      <c r="F349" s="6" t="s">
        <v>267</v>
      </c>
      <c r="G349" s="6" t="s">
        <v>211</v>
      </c>
      <c r="H349" s="4">
        <v>1350.9056</v>
      </c>
      <c r="I349" s="1" t="s">
        <v>2772</v>
      </c>
      <c r="J349" s="6" t="s">
        <v>2773</v>
      </c>
      <c r="K349" s="6"/>
      <c r="L349" s="6" t="s">
        <v>46</v>
      </c>
      <c r="M349" s="6"/>
      <c r="N349" s="6" t="s">
        <v>2774</v>
      </c>
      <c r="O349" s="4">
        <v>8</v>
      </c>
      <c r="P349" s="1" t="s">
        <v>2775</v>
      </c>
      <c r="Q349" s="9" t="s">
        <v>2776</v>
      </c>
      <c r="R349" s="6" t="s">
        <v>46</v>
      </c>
      <c r="S349" s="1" t="s">
        <v>2777</v>
      </c>
      <c r="T349" s="20" t="s">
        <v>89</v>
      </c>
      <c r="U349" s="20"/>
      <c r="V349" s="20"/>
      <c r="W349" s="20"/>
      <c r="X349" s="4"/>
      <c r="Y349" s="4"/>
      <c r="Z349" s="4"/>
      <c r="AA349" s="4"/>
      <c r="AB349" s="4"/>
      <c r="AC349" s="4"/>
      <c r="AD349" s="4"/>
      <c r="AE349" s="4"/>
      <c r="AF349" s="27"/>
      <c r="AG349" s="4"/>
      <c r="AH349" s="4"/>
      <c r="AI349" s="4"/>
      <c r="AJ349" s="4"/>
      <c r="AK349" s="6">
        <v>1</v>
      </c>
    </row>
    <row r="350" s="4" customFormat="1" hidden="1" customHeight="1" spans="1:37">
      <c r="A350" s="6" t="s">
        <v>2778</v>
      </c>
      <c r="B350" s="6" t="s">
        <v>2779</v>
      </c>
      <c r="C350" s="6" t="s">
        <v>2780</v>
      </c>
      <c r="D350" s="4" t="s">
        <v>2781</v>
      </c>
      <c r="E350" s="4">
        <v>0</v>
      </c>
      <c r="F350" s="6" t="s">
        <v>193</v>
      </c>
      <c r="G350" s="6" t="s">
        <v>211</v>
      </c>
      <c r="H350" s="4">
        <v>719</v>
      </c>
      <c r="I350" s="1" t="s">
        <v>2782</v>
      </c>
      <c r="J350" s="6" t="s">
        <v>1538</v>
      </c>
      <c r="K350" s="6"/>
      <c r="L350" s="6" t="s">
        <v>46</v>
      </c>
      <c r="M350" s="6"/>
      <c r="N350" s="6" t="s">
        <v>252</v>
      </c>
      <c r="O350" s="4">
        <v>11</v>
      </c>
      <c r="P350" s="1" t="s">
        <v>2783</v>
      </c>
      <c r="Q350" s="9" t="s">
        <v>2776</v>
      </c>
      <c r="R350" s="6" t="s">
        <v>46</v>
      </c>
      <c r="S350" s="1" t="s">
        <v>2784</v>
      </c>
      <c r="T350" s="20" t="s">
        <v>50</v>
      </c>
      <c r="U350" s="20"/>
      <c r="V350" s="20"/>
      <c r="W350" s="20"/>
      <c r="AK350" s="6">
        <v>1</v>
      </c>
    </row>
    <row r="351" s="4" customFormat="1" customHeight="1" spans="1:37">
      <c r="A351" s="6" t="s">
        <v>2785</v>
      </c>
      <c r="B351" s="6" t="s">
        <v>2786</v>
      </c>
      <c r="C351" s="6" t="s">
        <v>2787</v>
      </c>
      <c r="D351" s="5" t="s">
        <v>2788</v>
      </c>
      <c r="E351" s="5">
        <v>1</v>
      </c>
      <c r="F351" s="7" t="s">
        <v>41</v>
      </c>
      <c r="G351" s="7" t="s">
        <v>42</v>
      </c>
      <c r="H351" s="5">
        <v>1347.4008</v>
      </c>
      <c r="I351" s="14" t="s">
        <v>2789</v>
      </c>
      <c r="J351" s="8" t="s">
        <v>525</v>
      </c>
      <c r="K351" s="8"/>
      <c r="L351" s="8" t="s">
        <v>45</v>
      </c>
      <c r="M351" s="8"/>
      <c r="N351" s="8" t="s">
        <v>46</v>
      </c>
      <c r="O351" s="5">
        <v>74</v>
      </c>
      <c r="P351" s="14" t="s">
        <v>2790</v>
      </c>
      <c r="Q351" s="9" t="s">
        <v>2791</v>
      </c>
      <c r="R351" s="7" t="s">
        <v>2792</v>
      </c>
      <c r="S351" s="15" t="s">
        <v>2793</v>
      </c>
      <c r="T351" s="3" t="s">
        <v>50</v>
      </c>
      <c r="U351" s="3"/>
      <c r="V351" s="3">
        <v>11698848</v>
      </c>
      <c r="W351" s="3">
        <v>13.1746990205142</v>
      </c>
      <c r="X351" s="5" t="str">
        <f>_xlfn.DISPIMG("ID_0146DE5FA82C4BFD8BDE299F9C7417EF",1)</f>
        <v>=DISPIMG("ID_0146DE5FA82C4BFD8BDE299F9C7417EF",1)</v>
      </c>
      <c r="Y351" s="24" t="s">
        <v>51</v>
      </c>
      <c r="Z351" s="24" t="s">
        <v>52</v>
      </c>
      <c r="AA351" s="5">
        <v>0.5</v>
      </c>
      <c r="AB351" s="5">
        <v>0.89</v>
      </c>
      <c r="AC351" s="5"/>
      <c r="AD351" s="5"/>
      <c r="AE351" s="5"/>
      <c r="AF351" s="5"/>
      <c r="AG351" s="5"/>
      <c r="AH351" s="5"/>
      <c r="AI351" s="5"/>
      <c r="AJ351" s="5"/>
      <c r="AK351" s="5"/>
    </row>
    <row r="352" s="4" customFormat="1" customHeight="1" spans="1:37">
      <c r="A352" s="6" t="s">
        <v>2794</v>
      </c>
      <c r="B352" s="6" t="s">
        <v>2795</v>
      </c>
      <c r="C352" s="6" t="s">
        <v>2796</v>
      </c>
      <c r="D352" s="5" t="s">
        <v>2797</v>
      </c>
      <c r="E352" s="5">
        <v>1</v>
      </c>
      <c r="F352" s="7" t="s">
        <v>41</v>
      </c>
      <c r="G352" s="7" t="s">
        <v>211</v>
      </c>
      <c r="H352" s="5">
        <v>2283.3267</v>
      </c>
      <c r="I352" s="14" t="s">
        <v>2798</v>
      </c>
      <c r="J352" s="8" t="s">
        <v>470</v>
      </c>
      <c r="K352" s="8" t="s">
        <v>471</v>
      </c>
      <c r="L352" s="8" t="s">
        <v>472</v>
      </c>
      <c r="M352" s="8" t="s">
        <v>473</v>
      </c>
      <c r="N352" s="8" t="s">
        <v>2799</v>
      </c>
      <c r="O352" s="5">
        <v>1086</v>
      </c>
      <c r="P352" s="14" t="s">
        <v>2800</v>
      </c>
      <c r="Q352" s="9" t="s">
        <v>2791</v>
      </c>
      <c r="R352" s="7" t="s">
        <v>2801</v>
      </c>
      <c r="S352" s="15" t="s">
        <v>2802</v>
      </c>
      <c r="T352" s="3" t="s">
        <v>50</v>
      </c>
      <c r="U352" s="3"/>
      <c r="V352" s="3">
        <v>20468470</v>
      </c>
      <c r="W352" s="3">
        <v>10.356805270135</v>
      </c>
      <c r="X352" s="5" t="str">
        <f>_xlfn.DISPIMG("ID_0146DE5FA82C4BFD8BDE299F9C7417EF",1)</f>
        <v>=DISPIMG("ID_0146DE5FA82C4BFD8BDE299F9C7417EF",1)</v>
      </c>
      <c r="Y352" s="24" t="s">
        <v>218</v>
      </c>
      <c r="Z352" s="24" t="s">
        <v>52</v>
      </c>
      <c r="AA352" s="5">
        <v>0.6</v>
      </c>
      <c r="AB352" s="5">
        <v>0.905</v>
      </c>
      <c r="AC352" s="5"/>
      <c r="AD352" s="5"/>
      <c r="AE352" s="5"/>
      <c r="AF352" s="5"/>
      <c r="AG352" s="5"/>
      <c r="AH352" s="5"/>
      <c r="AI352" s="5"/>
      <c r="AJ352" s="5"/>
      <c r="AK352" s="5"/>
    </row>
    <row r="353" s="5" customFormat="1" hidden="1" customHeight="1" spans="1:37">
      <c r="A353" s="6" t="s">
        <v>2803</v>
      </c>
      <c r="B353" s="6" t="s">
        <v>2804</v>
      </c>
      <c r="C353" s="6" t="s">
        <v>2805</v>
      </c>
      <c r="D353" s="4" t="s">
        <v>2806</v>
      </c>
      <c r="E353" s="4">
        <v>0</v>
      </c>
      <c r="F353" s="6" t="s">
        <v>193</v>
      </c>
      <c r="G353" s="6" t="s">
        <v>211</v>
      </c>
      <c r="H353" s="4">
        <v>766.65</v>
      </c>
      <c r="I353" s="1" t="s">
        <v>2807</v>
      </c>
      <c r="J353" s="6" t="s">
        <v>900</v>
      </c>
      <c r="K353" s="6"/>
      <c r="L353" s="6" t="s">
        <v>46</v>
      </c>
      <c r="M353" s="6"/>
      <c r="N353" s="6" t="s">
        <v>280</v>
      </c>
      <c r="O353" s="4">
        <v>5</v>
      </c>
      <c r="P353" s="1" t="s">
        <v>2808</v>
      </c>
      <c r="Q353" s="9" t="s">
        <v>2809</v>
      </c>
      <c r="R353" s="6" t="s">
        <v>46</v>
      </c>
      <c r="S353" s="1" t="s">
        <v>2810</v>
      </c>
      <c r="T353" s="20" t="s">
        <v>50</v>
      </c>
      <c r="U353" s="20"/>
      <c r="V353" s="20"/>
      <c r="W353" s="20"/>
      <c r="X353" s="4"/>
      <c r="Y353" s="4"/>
      <c r="Z353" s="4"/>
      <c r="AA353" s="4"/>
      <c r="AB353" s="4"/>
      <c r="AC353" s="4"/>
      <c r="AD353" s="4"/>
      <c r="AE353" s="4"/>
      <c r="AF353" s="27"/>
      <c r="AG353" s="4"/>
      <c r="AH353" s="4"/>
      <c r="AI353" s="4"/>
      <c r="AJ353" s="4"/>
      <c r="AK353" s="6">
        <v>1</v>
      </c>
    </row>
    <row r="354" s="5" customFormat="1" hidden="1" customHeight="1" spans="1:37">
      <c r="A354" s="6" t="s">
        <v>2811</v>
      </c>
      <c r="B354" s="6" t="s">
        <v>2812</v>
      </c>
      <c r="C354" s="6" t="s">
        <v>2813</v>
      </c>
      <c r="D354" s="4" t="s">
        <v>2814</v>
      </c>
      <c r="E354" s="4">
        <v>0</v>
      </c>
      <c r="F354" s="6" t="s">
        <v>193</v>
      </c>
      <c r="G354" s="6" t="s">
        <v>211</v>
      </c>
      <c r="H354" s="4">
        <v>0</v>
      </c>
      <c r="I354" s="1" t="s">
        <v>2815</v>
      </c>
      <c r="J354" s="6" t="s">
        <v>2816</v>
      </c>
      <c r="K354" s="6"/>
      <c r="L354" s="6" t="s">
        <v>46</v>
      </c>
      <c r="M354" s="6"/>
      <c r="N354" s="6" t="s">
        <v>46</v>
      </c>
      <c r="O354" s="4">
        <v>4</v>
      </c>
      <c r="P354" s="1" t="s">
        <v>2817</v>
      </c>
      <c r="Q354" s="9" t="s">
        <v>2809</v>
      </c>
      <c r="R354" s="6" t="s">
        <v>46</v>
      </c>
      <c r="S354" s="1" t="s">
        <v>2818</v>
      </c>
      <c r="T354" s="20" t="s">
        <v>89</v>
      </c>
      <c r="U354" s="20"/>
      <c r="V354" s="20"/>
      <c r="W354" s="20"/>
      <c r="X354" s="4"/>
      <c r="Y354" s="4"/>
      <c r="Z354" s="4"/>
      <c r="AA354" s="4"/>
      <c r="AB354" s="4"/>
      <c r="AC354" s="4"/>
      <c r="AD354" s="4"/>
      <c r="AE354" s="4"/>
      <c r="AF354" s="27"/>
      <c r="AG354" s="4"/>
      <c r="AH354" s="4"/>
      <c r="AI354" s="4"/>
      <c r="AJ354" s="4"/>
      <c r="AK354" s="6">
        <v>1</v>
      </c>
    </row>
    <row r="355" s="5" customFormat="1" customHeight="1" spans="1:32">
      <c r="A355" s="6" t="s">
        <v>2819</v>
      </c>
      <c r="B355" s="6" t="s">
        <v>2820</v>
      </c>
      <c r="C355" s="6" t="s">
        <v>2821</v>
      </c>
      <c r="D355" s="5" t="s">
        <v>2822</v>
      </c>
      <c r="E355" s="5">
        <v>1</v>
      </c>
      <c r="F355" s="7" t="s">
        <v>41</v>
      </c>
      <c r="G355" s="7" t="s">
        <v>42</v>
      </c>
      <c r="H355" s="5">
        <v>1029.3243</v>
      </c>
      <c r="I355" s="14" t="s">
        <v>2823</v>
      </c>
      <c r="J355" s="8" t="s">
        <v>44</v>
      </c>
      <c r="K355" s="8"/>
      <c r="L355" s="8" t="s">
        <v>45</v>
      </c>
      <c r="M355" s="8"/>
      <c r="N355" s="8" t="s">
        <v>46</v>
      </c>
      <c r="O355" s="5">
        <v>886</v>
      </c>
      <c r="P355" s="14" t="s">
        <v>2824</v>
      </c>
      <c r="Q355" s="9" t="s">
        <v>2809</v>
      </c>
      <c r="R355" s="7" t="s">
        <v>2825</v>
      </c>
      <c r="S355" s="15" t="s">
        <v>2826</v>
      </c>
      <c r="T355" s="3" t="s">
        <v>50</v>
      </c>
      <c r="U355" s="3"/>
      <c r="V355" s="3">
        <v>8572645</v>
      </c>
      <c r="W355" s="3">
        <v>16.7158008413869</v>
      </c>
      <c r="X355" s="5" t="str">
        <f>_xlfn.DISPIMG("ID_0146DE5FA82C4BFD8BDE299F9C7417EF",1)</f>
        <v>=DISPIMG("ID_0146DE5FA82C4BFD8BDE299F9C7417EF",1)</v>
      </c>
      <c r="Y355" s="24" t="s">
        <v>51</v>
      </c>
      <c r="Z355" s="24" t="s">
        <v>52</v>
      </c>
      <c r="AA355" s="5">
        <v>0.55</v>
      </c>
      <c r="AB355" s="5">
        <v>0.83</v>
      </c>
      <c r="AF355" s="10"/>
    </row>
    <row r="356" s="5" customFormat="1" customHeight="1" spans="1:32">
      <c r="A356" s="6" t="s">
        <v>2827</v>
      </c>
      <c r="B356" s="6" t="s">
        <v>2828</v>
      </c>
      <c r="C356" s="6" t="s">
        <v>2829</v>
      </c>
      <c r="D356" s="5" t="s">
        <v>2830</v>
      </c>
      <c r="E356" s="5">
        <v>1</v>
      </c>
      <c r="F356" s="7" t="s">
        <v>41</v>
      </c>
      <c r="G356" s="7" t="s">
        <v>42</v>
      </c>
      <c r="H356" s="5">
        <v>2349.036</v>
      </c>
      <c r="I356" s="14" t="s">
        <v>2831</v>
      </c>
      <c r="J356" s="8" t="s">
        <v>933</v>
      </c>
      <c r="K356" s="8"/>
      <c r="L356" s="8" t="s">
        <v>516</v>
      </c>
      <c r="M356" s="8"/>
      <c r="N356" s="8" t="s">
        <v>46</v>
      </c>
      <c r="O356" s="5">
        <v>799</v>
      </c>
      <c r="P356" s="14" t="s">
        <v>2832</v>
      </c>
      <c r="Q356" s="9" t="s">
        <v>2809</v>
      </c>
      <c r="R356" s="7" t="s">
        <v>2833</v>
      </c>
      <c r="S356" s="15" t="s">
        <v>2834</v>
      </c>
      <c r="T356" s="3" t="s">
        <v>50</v>
      </c>
      <c r="U356" s="3"/>
      <c r="V356" s="3">
        <v>20085430</v>
      </c>
      <c r="W356" s="3">
        <v>14.4950098678777</v>
      </c>
      <c r="X356" s="5" t="str">
        <f>_xlfn.DISPIMG("ID_0146DE5FA82C4BFD8BDE299F9C7417EF",1)</f>
        <v>=DISPIMG("ID_0146DE5FA82C4BFD8BDE299F9C7417EF",1)</v>
      </c>
      <c r="Y356" s="24" t="s">
        <v>51</v>
      </c>
      <c r="Z356" s="24" t="s">
        <v>52</v>
      </c>
      <c r="AA356" s="5">
        <v>0.45</v>
      </c>
      <c r="AB356" s="5">
        <v>0.875</v>
      </c>
      <c r="AF356" s="10"/>
    </row>
    <row r="357" s="5" customFormat="1" customHeight="1" spans="1:32">
      <c r="A357" s="6" t="s">
        <v>2835</v>
      </c>
      <c r="B357" s="6" t="s">
        <v>2836</v>
      </c>
      <c r="C357" s="6" t="s">
        <v>2837</v>
      </c>
      <c r="D357" s="5" t="s">
        <v>2838</v>
      </c>
      <c r="E357" s="5">
        <v>1</v>
      </c>
      <c r="F357" s="7" t="s">
        <v>41</v>
      </c>
      <c r="G357" s="7" t="s">
        <v>211</v>
      </c>
      <c r="H357" s="5">
        <v>862.7857</v>
      </c>
      <c r="I357" s="14" t="s">
        <v>2839</v>
      </c>
      <c r="J357" s="8" t="s">
        <v>470</v>
      </c>
      <c r="K357" s="8" t="s">
        <v>471</v>
      </c>
      <c r="L357" s="8" t="s">
        <v>472</v>
      </c>
      <c r="M357" s="8" t="s">
        <v>473</v>
      </c>
      <c r="N357" s="8" t="s">
        <v>46</v>
      </c>
      <c r="O357" s="5">
        <v>605</v>
      </c>
      <c r="P357" s="14" t="s">
        <v>2840</v>
      </c>
      <c r="Q357" s="9" t="s">
        <v>2809</v>
      </c>
      <c r="R357" s="7" t="s">
        <v>2841</v>
      </c>
      <c r="S357" s="15" t="s">
        <v>2842</v>
      </c>
      <c r="T357" s="3" t="s">
        <v>50</v>
      </c>
      <c r="U357" s="3"/>
      <c r="V357" s="3">
        <v>7506227</v>
      </c>
      <c r="W357" s="3">
        <v>13.0000995612236</v>
      </c>
      <c r="X357" s="5" t="str">
        <f>_xlfn.DISPIMG("ID_0146DE5FA82C4BFD8BDE299F9C7417EF",1)</f>
        <v>=DISPIMG("ID_0146DE5FA82C4BFD8BDE299F9C7417EF",1)</v>
      </c>
      <c r="Y357" s="24" t="s">
        <v>218</v>
      </c>
      <c r="Z357" s="24" t="s">
        <v>52</v>
      </c>
      <c r="AA357" s="5">
        <v>0.4</v>
      </c>
      <c r="AB357" s="5">
        <v>0.855</v>
      </c>
      <c r="AF357" s="10"/>
    </row>
    <row r="358" s="5" customFormat="1" customHeight="1" spans="1:32">
      <c r="A358" s="6" t="s">
        <v>2843</v>
      </c>
      <c r="B358" s="6" t="s">
        <v>2844</v>
      </c>
      <c r="C358" s="6" t="s">
        <v>2845</v>
      </c>
      <c r="D358" s="5" t="s">
        <v>2846</v>
      </c>
      <c r="E358" s="5">
        <v>1</v>
      </c>
      <c r="F358" s="7" t="s">
        <v>41</v>
      </c>
      <c r="G358" s="7" t="s">
        <v>211</v>
      </c>
      <c r="H358" s="5">
        <v>863.2151</v>
      </c>
      <c r="I358" s="14" t="s">
        <v>2847</v>
      </c>
      <c r="J358" s="8" t="s">
        <v>2848</v>
      </c>
      <c r="K358" s="8" t="s">
        <v>2849</v>
      </c>
      <c r="L358" s="8" t="s">
        <v>472</v>
      </c>
      <c r="M358" s="8" t="s">
        <v>473</v>
      </c>
      <c r="N358" s="8" t="s">
        <v>46</v>
      </c>
      <c r="O358" s="5">
        <v>644</v>
      </c>
      <c r="P358" s="14" t="s">
        <v>2850</v>
      </c>
      <c r="Q358" s="9" t="s">
        <v>2809</v>
      </c>
      <c r="R358" s="7" t="s">
        <v>2851</v>
      </c>
      <c r="S358" s="15" t="s">
        <v>2852</v>
      </c>
      <c r="T358" s="3" t="s">
        <v>89</v>
      </c>
      <c r="U358" s="3"/>
      <c r="V358" s="3">
        <v>7884410</v>
      </c>
      <c r="W358" s="3">
        <v>8.66227896152419</v>
      </c>
      <c r="X358" s="5" t="str">
        <f>_xlfn.DISPIMG("ID_0146DE5FA82C4BFD8BDE299F9C7417EF",1)</f>
        <v>=DISPIMG("ID_0146DE5FA82C4BFD8BDE299F9C7417EF",1)</v>
      </c>
      <c r="Y358" s="24" t="s">
        <v>218</v>
      </c>
      <c r="Z358" s="24" t="s">
        <v>52</v>
      </c>
      <c r="AA358" s="5">
        <v>0.6</v>
      </c>
      <c r="AB358" s="5">
        <v>0.95</v>
      </c>
      <c r="AF358" s="10"/>
    </row>
    <row r="359" s="5" customFormat="1" hidden="1" customHeight="1" spans="1:37">
      <c r="A359" s="6" t="s">
        <v>2853</v>
      </c>
      <c r="B359" s="6" t="s">
        <v>2854</v>
      </c>
      <c r="C359" s="6" t="s">
        <v>2855</v>
      </c>
      <c r="D359" s="4" t="s">
        <v>2856</v>
      </c>
      <c r="E359" s="4">
        <v>0</v>
      </c>
      <c r="F359" s="6" t="s">
        <v>193</v>
      </c>
      <c r="G359" s="6" t="s">
        <v>211</v>
      </c>
      <c r="H359" s="4">
        <v>356.7153</v>
      </c>
      <c r="I359" s="1" t="s">
        <v>2857</v>
      </c>
      <c r="J359" s="6" t="s">
        <v>631</v>
      </c>
      <c r="K359" s="6"/>
      <c r="L359" s="6" t="s">
        <v>46</v>
      </c>
      <c r="M359" s="6"/>
      <c r="N359" s="6" t="s">
        <v>46</v>
      </c>
      <c r="O359" s="4">
        <v>17</v>
      </c>
      <c r="P359" s="1" t="s">
        <v>2858</v>
      </c>
      <c r="Q359" s="9" t="s">
        <v>2859</v>
      </c>
      <c r="R359" s="6" t="s">
        <v>46</v>
      </c>
      <c r="S359" s="1" t="s">
        <v>2860</v>
      </c>
      <c r="T359" s="20" t="s">
        <v>50</v>
      </c>
      <c r="U359" s="20"/>
      <c r="V359" s="20"/>
      <c r="W359" s="20"/>
      <c r="X359" s="4"/>
      <c r="Y359" s="4"/>
      <c r="Z359" s="4"/>
      <c r="AA359" s="4"/>
      <c r="AB359" s="4"/>
      <c r="AC359" s="4"/>
      <c r="AD359" s="4"/>
      <c r="AE359" s="4"/>
      <c r="AF359" s="27"/>
      <c r="AG359" s="4"/>
      <c r="AH359" s="4"/>
      <c r="AI359" s="4"/>
      <c r="AJ359" s="4"/>
      <c r="AK359" s="6">
        <v>1</v>
      </c>
    </row>
    <row r="360" s="4" customFormat="1" hidden="1" customHeight="1" spans="1:37">
      <c r="A360" s="6" t="s">
        <v>2861</v>
      </c>
      <c r="B360" s="6" t="s">
        <v>2862</v>
      </c>
      <c r="C360" s="6" t="s">
        <v>2863</v>
      </c>
      <c r="D360" s="4" t="s">
        <v>2864</v>
      </c>
      <c r="E360" s="4">
        <v>0</v>
      </c>
      <c r="F360" s="6" t="s">
        <v>193</v>
      </c>
      <c r="G360" s="6" t="s">
        <v>211</v>
      </c>
      <c r="H360" s="4">
        <v>105</v>
      </c>
      <c r="I360" s="1" t="s">
        <v>2865</v>
      </c>
      <c r="J360" s="6" t="s">
        <v>2866</v>
      </c>
      <c r="K360" s="6"/>
      <c r="L360" s="6" t="s">
        <v>46</v>
      </c>
      <c r="M360" s="6"/>
      <c r="N360" s="6" t="s">
        <v>252</v>
      </c>
      <c r="O360" s="4">
        <v>11</v>
      </c>
      <c r="P360" s="1" t="s">
        <v>2867</v>
      </c>
      <c r="Q360" s="9" t="s">
        <v>2868</v>
      </c>
      <c r="R360" s="6" t="s">
        <v>46</v>
      </c>
      <c r="S360" s="1" t="s">
        <v>2869</v>
      </c>
      <c r="T360" s="20" t="s">
        <v>89</v>
      </c>
      <c r="U360" s="20"/>
      <c r="V360" s="20"/>
      <c r="W360" s="20"/>
      <c r="AK360" s="6">
        <v>1</v>
      </c>
    </row>
    <row r="361" s="5" customFormat="1" hidden="1" customHeight="1" spans="1:37">
      <c r="A361" s="6" t="s">
        <v>2870</v>
      </c>
      <c r="B361" s="6" t="s">
        <v>2871</v>
      </c>
      <c r="C361" s="6" t="s">
        <v>2872</v>
      </c>
      <c r="D361" s="4" t="s">
        <v>2873</v>
      </c>
      <c r="E361" s="4">
        <v>0</v>
      </c>
      <c r="F361" s="6" t="s">
        <v>193</v>
      </c>
      <c r="G361" s="6" t="s">
        <v>42</v>
      </c>
      <c r="H361" s="4">
        <v>390</v>
      </c>
      <c r="I361" s="1" t="s">
        <v>2874</v>
      </c>
      <c r="J361" s="6" t="s">
        <v>2875</v>
      </c>
      <c r="K361" s="6"/>
      <c r="L361" s="6" t="s">
        <v>46</v>
      </c>
      <c r="M361" s="6"/>
      <c r="N361" s="6" t="s">
        <v>2876</v>
      </c>
      <c r="O361" s="4">
        <v>10</v>
      </c>
      <c r="P361" s="1" t="s">
        <v>2877</v>
      </c>
      <c r="Q361" s="9" t="s">
        <v>2868</v>
      </c>
      <c r="R361" s="6" t="s">
        <v>46</v>
      </c>
      <c r="S361" s="1" t="s">
        <v>2878</v>
      </c>
      <c r="T361" s="20" t="s">
        <v>89</v>
      </c>
      <c r="U361" s="20"/>
      <c r="V361" s="20"/>
      <c r="W361" s="20"/>
      <c r="X361" s="4"/>
      <c r="Y361" s="4"/>
      <c r="Z361" s="4"/>
      <c r="AA361" s="4"/>
      <c r="AB361" s="4"/>
      <c r="AC361" s="4"/>
      <c r="AD361" s="4"/>
      <c r="AE361" s="4"/>
      <c r="AF361" s="27"/>
      <c r="AG361" s="4"/>
      <c r="AH361" s="4"/>
      <c r="AI361" s="4"/>
      <c r="AJ361" s="4"/>
      <c r="AK361" s="6">
        <v>1</v>
      </c>
    </row>
    <row r="362" s="5" customFormat="1" hidden="1" customHeight="1" spans="1:37">
      <c r="A362" s="6" t="s">
        <v>2879</v>
      </c>
      <c r="B362" s="6" t="s">
        <v>2880</v>
      </c>
      <c r="C362" s="6" t="s">
        <v>2881</v>
      </c>
      <c r="D362" s="4" t="s">
        <v>2882</v>
      </c>
      <c r="E362" s="4">
        <v>0</v>
      </c>
      <c r="F362" s="6" t="s">
        <v>267</v>
      </c>
      <c r="G362" s="6" t="s">
        <v>211</v>
      </c>
      <c r="H362" s="4">
        <v>1167.49</v>
      </c>
      <c r="I362" s="1" t="s">
        <v>2883</v>
      </c>
      <c r="J362" s="6" t="s">
        <v>900</v>
      </c>
      <c r="K362" s="6"/>
      <c r="L362" s="6" t="s">
        <v>46</v>
      </c>
      <c r="M362" s="6"/>
      <c r="N362" s="6" t="s">
        <v>429</v>
      </c>
      <c r="O362" s="4">
        <v>5</v>
      </c>
      <c r="P362" s="1" t="s">
        <v>2884</v>
      </c>
      <c r="Q362" s="9" t="s">
        <v>2885</v>
      </c>
      <c r="R362" s="6" t="s">
        <v>46</v>
      </c>
      <c r="S362" s="1" t="s">
        <v>2886</v>
      </c>
      <c r="T362" s="20" t="s">
        <v>89</v>
      </c>
      <c r="U362" s="20"/>
      <c r="V362" s="20"/>
      <c r="W362" s="20"/>
      <c r="X362" s="4"/>
      <c r="Y362" s="4"/>
      <c r="Z362" s="4"/>
      <c r="AA362" s="4"/>
      <c r="AB362" s="4"/>
      <c r="AC362" s="4"/>
      <c r="AD362" s="4"/>
      <c r="AE362" s="4"/>
      <c r="AF362" s="27"/>
      <c r="AG362" s="4"/>
      <c r="AH362" s="4"/>
      <c r="AI362" s="4"/>
      <c r="AJ362" s="4"/>
      <c r="AK362" s="6">
        <v>1</v>
      </c>
    </row>
    <row r="363" s="5" customFormat="1" customHeight="1" spans="1:32">
      <c r="A363" s="6" t="s">
        <v>2887</v>
      </c>
      <c r="B363" s="6" t="s">
        <v>2888</v>
      </c>
      <c r="C363" s="6" t="s">
        <v>2889</v>
      </c>
      <c r="D363" s="5" t="s">
        <v>2890</v>
      </c>
      <c r="E363" s="5">
        <v>1</v>
      </c>
      <c r="F363" s="7" t="s">
        <v>41</v>
      </c>
      <c r="G363" s="7" t="s">
        <v>42</v>
      </c>
      <c r="H363" s="5">
        <v>526.4253</v>
      </c>
      <c r="I363" s="14" t="s">
        <v>2891</v>
      </c>
      <c r="J363" s="8" t="s">
        <v>44</v>
      </c>
      <c r="K363" s="8"/>
      <c r="L363" s="8" t="s">
        <v>45</v>
      </c>
      <c r="M363" s="8"/>
      <c r="N363" s="8" t="s">
        <v>46</v>
      </c>
      <c r="O363" s="5">
        <v>534</v>
      </c>
      <c r="P363" s="14" t="s">
        <v>2892</v>
      </c>
      <c r="Q363" s="9" t="s">
        <v>2893</v>
      </c>
      <c r="R363" s="7" t="s">
        <v>2894</v>
      </c>
      <c r="S363" s="15" t="s">
        <v>2895</v>
      </c>
      <c r="T363" s="3" t="s">
        <v>50</v>
      </c>
      <c r="U363" s="3"/>
      <c r="V363" s="3">
        <v>4611800</v>
      </c>
      <c r="W363" s="3">
        <v>12.3940281745577</v>
      </c>
      <c r="X363" s="5" t="str">
        <f>_xlfn.DISPIMG("ID_0146DE5FA82C4BFD8BDE299F9C7417EF",1)</f>
        <v>=DISPIMG("ID_0146DE5FA82C4BFD8BDE299F9C7417EF",1)</v>
      </c>
      <c r="Y363" s="24" t="s">
        <v>51</v>
      </c>
      <c r="Z363" s="24" t="s">
        <v>52</v>
      </c>
      <c r="AA363" s="5">
        <v>0.4</v>
      </c>
      <c r="AB363" s="5">
        <v>0.9</v>
      </c>
      <c r="AF363" s="10"/>
    </row>
    <row r="364" s="4" customFormat="1" customHeight="1" spans="1:23">
      <c r="A364" s="6" t="s">
        <v>2896</v>
      </c>
      <c r="B364" s="6" t="s">
        <v>2897</v>
      </c>
      <c r="C364" s="6" t="s">
        <v>2898</v>
      </c>
      <c r="D364" s="4" t="s">
        <v>2899</v>
      </c>
      <c r="E364" s="4">
        <v>0</v>
      </c>
      <c r="F364" s="6" t="s">
        <v>148</v>
      </c>
      <c r="G364" s="6" t="s">
        <v>570</v>
      </c>
      <c r="H364" s="4">
        <v>795.6087</v>
      </c>
      <c r="I364" s="1" t="s">
        <v>2900</v>
      </c>
      <c r="J364" s="6" t="s">
        <v>46</v>
      </c>
      <c r="K364" s="6"/>
      <c r="L364" s="6" t="s">
        <v>46</v>
      </c>
      <c r="M364" s="6"/>
      <c r="N364" s="6" t="s">
        <v>46</v>
      </c>
      <c r="O364" s="4">
        <v>300</v>
      </c>
      <c r="P364" s="1" t="s">
        <v>2901</v>
      </c>
      <c r="Q364" s="9" t="s">
        <v>2902</v>
      </c>
      <c r="R364" s="6" t="s">
        <v>46</v>
      </c>
      <c r="S364" s="1" t="s">
        <v>2903</v>
      </c>
      <c r="T364" s="20" t="s">
        <v>50</v>
      </c>
      <c r="U364" s="20"/>
      <c r="V364" s="20"/>
      <c r="W364" s="20"/>
    </row>
    <row r="365" s="4" customFormat="1" customHeight="1" spans="1:37">
      <c r="A365" s="6" t="s">
        <v>2904</v>
      </c>
      <c r="B365" s="6" t="s">
        <v>2905</v>
      </c>
      <c r="C365" s="6" t="s">
        <v>2906</v>
      </c>
      <c r="D365" s="5" t="s">
        <v>2907</v>
      </c>
      <c r="E365" s="5">
        <v>1</v>
      </c>
      <c r="F365" s="7" t="s">
        <v>41</v>
      </c>
      <c r="G365" s="7" t="s">
        <v>211</v>
      </c>
      <c r="H365" s="5">
        <v>920.796</v>
      </c>
      <c r="I365" s="15" t="s">
        <v>2908</v>
      </c>
      <c r="J365" s="8" t="s">
        <v>2909</v>
      </c>
      <c r="K365" s="8" t="s">
        <v>473</v>
      </c>
      <c r="L365" s="8" t="s">
        <v>2910</v>
      </c>
      <c r="M365" s="8" t="s">
        <v>482</v>
      </c>
      <c r="N365" s="8" t="s">
        <v>429</v>
      </c>
      <c r="O365" s="5">
        <v>32</v>
      </c>
      <c r="P365" s="14" t="s">
        <v>2911</v>
      </c>
      <c r="Q365" s="9" t="s">
        <v>2902</v>
      </c>
      <c r="R365" s="7" t="s">
        <v>2912</v>
      </c>
      <c r="S365" s="15" t="s">
        <v>2913</v>
      </c>
      <c r="T365" s="3" t="s">
        <v>50</v>
      </c>
      <c r="U365" s="3"/>
      <c r="V365" s="3">
        <v>7816911</v>
      </c>
      <c r="W365" s="3">
        <v>15.1070269636271</v>
      </c>
      <c r="X365" s="5" t="str">
        <f>_xlfn.DISPIMG("ID_0146DE5FA82C4BFD8BDE299F9C7417EF",1)</f>
        <v>=DISPIMG("ID_0146DE5FA82C4BFD8BDE299F9C7417EF",1)</v>
      </c>
      <c r="Y365" s="24" t="s">
        <v>218</v>
      </c>
      <c r="Z365" s="24" t="s">
        <v>52</v>
      </c>
      <c r="AA365" s="5">
        <v>0.4</v>
      </c>
      <c r="AB365" s="5">
        <v>0.95</v>
      </c>
      <c r="AC365" s="5"/>
      <c r="AD365" s="5"/>
      <c r="AE365" s="5"/>
      <c r="AF365" s="5"/>
      <c r="AG365" s="5"/>
      <c r="AH365" s="5"/>
      <c r="AI365" s="5"/>
      <c r="AJ365" s="5"/>
      <c r="AK365" s="5"/>
    </row>
    <row r="366" s="5" customFormat="1" customHeight="1" spans="1:32">
      <c r="A366" s="6" t="s">
        <v>2914</v>
      </c>
      <c r="B366" s="6" t="s">
        <v>2915</v>
      </c>
      <c r="C366" s="6" t="s">
        <v>2916</v>
      </c>
      <c r="D366" s="5" t="s">
        <v>2917</v>
      </c>
      <c r="E366" s="5">
        <v>1</v>
      </c>
      <c r="F366" s="7" t="s">
        <v>41</v>
      </c>
      <c r="G366" s="7" t="s">
        <v>42</v>
      </c>
      <c r="H366" s="5">
        <v>560.2432</v>
      </c>
      <c r="I366" s="15" t="s">
        <v>2918</v>
      </c>
      <c r="J366" s="8" t="s">
        <v>44</v>
      </c>
      <c r="K366" s="8"/>
      <c r="L366" s="8" t="s">
        <v>45</v>
      </c>
      <c r="M366" s="8"/>
      <c r="N366" s="8" t="s">
        <v>46</v>
      </c>
      <c r="O366" s="5">
        <v>1226</v>
      </c>
      <c r="P366" s="14" t="s">
        <v>2919</v>
      </c>
      <c r="Q366" s="9" t="s">
        <v>2902</v>
      </c>
      <c r="R366" s="7" t="s">
        <v>2920</v>
      </c>
      <c r="S366" s="15" t="s">
        <v>2921</v>
      </c>
      <c r="T366" s="3" t="s">
        <v>50</v>
      </c>
      <c r="U366" s="3"/>
      <c r="V366" s="3">
        <v>4767109</v>
      </c>
      <c r="W366" s="3">
        <v>14.9100069398433</v>
      </c>
      <c r="X366" s="5" t="str">
        <f>_xlfn.DISPIMG("ID_0146DE5FA82C4BFD8BDE299F9C7417EF",1)</f>
        <v>=DISPIMG("ID_0146DE5FA82C4BFD8BDE299F9C7417EF",1)</v>
      </c>
      <c r="Y366" s="24" t="s">
        <v>51</v>
      </c>
      <c r="Z366" s="24" t="s">
        <v>52</v>
      </c>
      <c r="AA366" s="5">
        <v>0.45</v>
      </c>
      <c r="AB366" s="5">
        <v>0.86</v>
      </c>
      <c r="AF366" s="10"/>
    </row>
    <row r="367" s="5" customFormat="1" customHeight="1" spans="1:32">
      <c r="A367" s="6" t="s">
        <v>2922</v>
      </c>
      <c r="B367" s="6" t="s">
        <v>2923</v>
      </c>
      <c r="C367" s="6" t="s">
        <v>2924</v>
      </c>
      <c r="D367" s="5" t="s">
        <v>2925</v>
      </c>
      <c r="E367" s="5">
        <v>1</v>
      </c>
      <c r="F367" s="7" t="s">
        <v>41</v>
      </c>
      <c r="G367" s="7" t="s">
        <v>211</v>
      </c>
      <c r="H367" s="5">
        <v>505.4755</v>
      </c>
      <c r="I367" s="14" t="s">
        <v>2926</v>
      </c>
      <c r="J367" s="8" t="s">
        <v>470</v>
      </c>
      <c r="K367" s="8" t="s">
        <v>471</v>
      </c>
      <c r="L367" s="8" t="s">
        <v>472</v>
      </c>
      <c r="M367" s="8" t="s">
        <v>473</v>
      </c>
      <c r="N367" s="8" t="s">
        <v>46</v>
      </c>
      <c r="O367" s="5">
        <v>788</v>
      </c>
      <c r="P367" s="14" t="s">
        <v>2927</v>
      </c>
      <c r="Q367" s="9" t="s">
        <v>2902</v>
      </c>
      <c r="R367" s="7" t="s">
        <v>2928</v>
      </c>
      <c r="S367" s="15" t="s">
        <v>2929</v>
      </c>
      <c r="T367" s="3" t="s">
        <v>50</v>
      </c>
      <c r="U367" s="3"/>
      <c r="V367" s="3">
        <v>4445750</v>
      </c>
      <c r="W367" s="3">
        <v>12.0481605933423</v>
      </c>
      <c r="X367" s="5" t="str">
        <f>_xlfn.DISPIMG("ID_0146DE5FA82C4BFD8BDE299F9C7417EF",1)</f>
        <v>=DISPIMG("ID_0146DE5FA82C4BFD8BDE299F9C7417EF",1)</v>
      </c>
      <c r="Y367" s="24" t="s">
        <v>218</v>
      </c>
      <c r="Z367" s="24" t="s">
        <v>52</v>
      </c>
      <c r="AA367" s="5">
        <v>0.55</v>
      </c>
      <c r="AB367" s="5">
        <v>0.865</v>
      </c>
      <c r="AF367" s="10"/>
    </row>
    <row r="368" s="4" customFormat="1" customHeight="1" spans="1:37">
      <c r="A368" s="6" t="s">
        <v>2930</v>
      </c>
      <c r="B368" s="6" t="s">
        <v>2931</v>
      </c>
      <c r="C368" s="6" t="s">
        <v>2932</v>
      </c>
      <c r="D368" s="5" t="s">
        <v>2933</v>
      </c>
      <c r="E368" s="5">
        <v>2</v>
      </c>
      <c r="F368" s="7" t="s">
        <v>155</v>
      </c>
      <c r="G368" s="7" t="s">
        <v>768</v>
      </c>
      <c r="H368" s="5">
        <v>710.689</v>
      </c>
      <c r="I368" s="15" t="s">
        <v>2934</v>
      </c>
      <c r="J368" s="8" t="s">
        <v>1221</v>
      </c>
      <c r="K368" s="8"/>
      <c r="L368" s="8" t="s">
        <v>1222</v>
      </c>
      <c r="M368" s="8"/>
      <c r="N368" s="8" t="s">
        <v>46</v>
      </c>
      <c r="O368" s="5">
        <v>275</v>
      </c>
      <c r="P368" s="15" t="s">
        <v>2935</v>
      </c>
      <c r="Q368" s="9" t="s">
        <v>2902</v>
      </c>
      <c r="R368" s="8" t="s">
        <v>46</v>
      </c>
      <c r="S368" s="15" t="s">
        <v>2936</v>
      </c>
      <c r="T368" s="3" t="s">
        <v>50</v>
      </c>
      <c r="U368" s="3"/>
      <c r="V368" s="3">
        <v>6318025</v>
      </c>
      <c r="W368" s="3">
        <v>11.100002954879</v>
      </c>
      <c r="X368" s="5" t="str">
        <f>_xlfn.DISPIMG("ID_8307465918884F7CA7DEBB860F177C68",1)</f>
        <v>=DISPIMG("ID_8307465918884F7CA7DEBB860F177C68",1)</v>
      </c>
      <c r="Y368" s="5" t="s">
        <v>774</v>
      </c>
      <c r="Z368" s="5" t="s">
        <v>305</v>
      </c>
      <c r="AA368" s="5"/>
      <c r="AB368" s="5"/>
      <c r="AC368" s="5">
        <v>8</v>
      </c>
      <c r="AD368" s="5"/>
      <c r="AE368" s="5"/>
      <c r="AF368" s="5"/>
      <c r="AG368" s="5"/>
      <c r="AH368" s="5"/>
      <c r="AI368" s="5"/>
      <c r="AJ368" s="5"/>
      <c r="AK368" s="5"/>
    </row>
    <row r="369" s="4" customFormat="1" customHeight="1" spans="1:37">
      <c r="A369" s="6" t="s">
        <v>2937</v>
      </c>
      <c r="B369" s="6" t="s">
        <v>2938</v>
      </c>
      <c r="C369" s="6" t="s">
        <v>2939</v>
      </c>
      <c r="D369" s="5" t="s">
        <v>2940</v>
      </c>
      <c r="E369" s="5">
        <v>2</v>
      </c>
      <c r="F369" s="7" t="s">
        <v>65</v>
      </c>
      <c r="G369" s="7" t="s">
        <v>66</v>
      </c>
      <c r="H369" s="5">
        <v>139.0915</v>
      </c>
      <c r="I369" s="15" t="s">
        <v>2941</v>
      </c>
      <c r="J369" s="8" t="s">
        <v>46</v>
      </c>
      <c r="K369" s="8"/>
      <c r="L369" s="8" t="s">
        <v>46</v>
      </c>
      <c r="M369" s="8"/>
      <c r="N369" s="8" t="s">
        <v>46</v>
      </c>
      <c r="O369" s="5">
        <v>8</v>
      </c>
      <c r="P369" s="15" t="s">
        <v>2942</v>
      </c>
      <c r="Q369" s="9" t="s">
        <v>2902</v>
      </c>
      <c r="R369" s="8" t="s">
        <v>46</v>
      </c>
      <c r="S369" s="15" t="s">
        <v>2943</v>
      </c>
      <c r="T369" s="3" t="s">
        <v>50</v>
      </c>
      <c r="U369" s="3"/>
      <c r="V369" s="3">
        <v>1251823.5</v>
      </c>
      <c r="W369" s="3">
        <v>10</v>
      </c>
      <c r="X369" s="5" t="str">
        <f>_xlfn.DISPIMG("ID_A83495969C84493A995A7DBCC1B77610",1)</f>
        <v>=DISPIMG("ID_A83495969C84493A995A7DBCC1B77610",1)</v>
      </c>
      <c r="Y369" s="24" t="s">
        <v>1446</v>
      </c>
      <c r="Z369" s="24" t="s">
        <v>834</v>
      </c>
      <c r="AA369" s="5"/>
      <c r="AB369" s="5"/>
      <c r="AC369" s="5"/>
      <c r="AD369" s="5"/>
      <c r="AE369" s="5"/>
      <c r="AF369" s="5">
        <v>0.5</v>
      </c>
      <c r="AG369" s="5">
        <v>3</v>
      </c>
      <c r="AH369" s="5">
        <v>0.94</v>
      </c>
      <c r="AI369" s="5"/>
      <c r="AJ369" s="5"/>
      <c r="AK369" s="5"/>
    </row>
    <row r="370" s="4" customFormat="1" customHeight="1" spans="1:37">
      <c r="A370" s="6" t="s">
        <v>2944</v>
      </c>
      <c r="B370" s="6" t="s">
        <v>2945</v>
      </c>
      <c r="C370" s="6" t="s">
        <v>2946</v>
      </c>
      <c r="D370" s="5" t="s">
        <v>2947</v>
      </c>
      <c r="E370" s="5">
        <v>1</v>
      </c>
      <c r="F370" s="7" t="s">
        <v>41</v>
      </c>
      <c r="G370" s="7" t="s">
        <v>211</v>
      </c>
      <c r="H370" s="5">
        <v>6302.7851</v>
      </c>
      <c r="I370" s="15" t="s">
        <v>2948</v>
      </c>
      <c r="J370" s="8" t="s">
        <v>470</v>
      </c>
      <c r="K370" s="8" t="s">
        <v>482</v>
      </c>
      <c r="L370" s="8" t="s">
        <v>472</v>
      </c>
      <c r="M370" s="8" t="s">
        <v>482</v>
      </c>
      <c r="N370" s="8" t="s">
        <v>280</v>
      </c>
      <c r="O370" s="5">
        <v>76</v>
      </c>
      <c r="P370" s="14" t="s">
        <v>2949</v>
      </c>
      <c r="Q370" s="9" t="s">
        <v>2950</v>
      </c>
      <c r="R370" s="7" t="s">
        <v>2951</v>
      </c>
      <c r="S370" s="15" t="s">
        <v>2952</v>
      </c>
      <c r="T370" s="3" t="s">
        <v>50</v>
      </c>
      <c r="U370" s="3"/>
      <c r="V370" s="3">
        <v>53976106</v>
      </c>
      <c r="W370" s="3">
        <v>14.3615002834223</v>
      </c>
      <c r="X370" s="5" t="str">
        <f>_xlfn.DISPIMG("ID_0146DE5FA82C4BFD8BDE299F9C7417EF",1)</f>
        <v>=DISPIMG("ID_0146DE5FA82C4BFD8BDE299F9C7417EF",1)</v>
      </c>
      <c r="Y370" s="24" t="s">
        <v>218</v>
      </c>
      <c r="Z370" s="24" t="s">
        <v>52</v>
      </c>
      <c r="AA370" s="5">
        <v>0.55</v>
      </c>
      <c r="AB370" s="5">
        <v>0.855</v>
      </c>
      <c r="AC370" s="5"/>
      <c r="AD370" s="5"/>
      <c r="AE370" s="5"/>
      <c r="AF370" s="5"/>
      <c r="AG370" s="5"/>
      <c r="AH370" s="5"/>
      <c r="AI370" s="5"/>
      <c r="AJ370" s="5"/>
      <c r="AK370" s="5"/>
    </row>
    <row r="371" s="4" customFormat="1" customHeight="1" spans="1:37">
      <c r="A371" s="6" t="s">
        <v>2953</v>
      </c>
      <c r="B371" s="6" t="s">
        <v>2954</v>
      </c>
      <c r="C371" s="6" t="s">
        <v>2955</v>
      </c>
      <c r="D371" s="5" t="s">
        <v>2956</v>
      </c>
      <c r="E371" s="5">
        <v>1</v>
      </c>
      <c r="F371" s="7" t="s">
        <v>41</v>
      </c>
      <c r="G371" s="7" t="s">
        <v>211</v>
      </c>
      <c r="H371" s="5">
        <v>2897.6334</v>
      </c>
      <c r="I371" s="15" t="s">
        <v>2957</v>
      </c>
      <c r="J371" s="8" t="s">
        <v>534</v>
      </c>
      <c r="K371" s="8" t="s">
        <v>482</v>
      </c>
      <c r="L371" s="8" t="s">
        <v>472</v>
      </c>
      <c r="M371" s="8" t="s">
        <v>482</v>
      </c>
      <c r="N371" s="8" t="s">
        <v>46</v>
      </c>
      <c r="O371" s="5">
        <v>408</v>
      </c>
      <c r="P371" s="14" t="s">
        <v>2958</v>
      </c>
      <c r="Q371" s="9" t="s">
        <v>2950</v>
      </c>
      <c r="R371" s="7" t="s">
        <v>2959</v>
      </c>
      <c r="S371" s="15" t="s">
        <v>2960</v>
      </c>
      <c r="T371" s="3" t="s">
        <v>89</v>
      </c>
      <c r="U371" s="3"/>
      <c r="V371" s="3">
        <v>24924648</v>
      </c>
      <c r="W371" s="3">
        <v>13.9827419162134</v>
      </c>
      <c r="X371" s="5" t="str">
        <f>_xlfn.DISPIMG("ID_0146DE5FA82C4BFD8BDE299F9C7417EF",1)</f>
        <v>=DISPIMG("ID_0146DE5FA82C4BFD8BDE299F9C7417EF",1)</v>
      </c>
      <c r="Y371" s="24" t="s">
        <v>218</v>
      </c>
      <c r="Z371" s="24" t="s">
        <v>52</v>
      </c>
      <c r="AA371" s="5">
        <v>0.4</v>
      </c>
      <c r="AB371" s="5">
        <v>0.895</v>
      </c>
      <c r="AC371" s="5"/>
      <c r="AD371" s="5"/>
      <c r="AE371" s="5"/>
      <c r="AF371" s="5"/>
      <c r="AG371" s="5"/>
      <c r="AH371" s="5"/>
      <c r="AI371" s="5"/>
      <c r="AJ371" s="5"/>
      <c r="AK371" s="5"/>
    </row>
    <row r="372" s="5" customFormat="1" customHeight="1" spans="1:32">
      <c r="A372" s="6" t="s">
        <v>2961</v>
      </c>
      <c r="B372" s="6" t="s">
        <v>2962</v>
      </c>
      <c r="C372" s="6" t="s">
        <v>2963</v>
      </c>
      <c r="D372" s="5" t="s">
        <v>2964</v>
      </c>
      <c r="E372" s="5">
        <v>1</v>
      </c>
      <c r="F372" s="7" t="s">
        <v>41</v>
      </c>
      <c r="G372" s="7" t="s">
        <v>211</v>
      </c>
      <c r="H372" s="5">
        <v>700.1758</v>
      </c>
      <c r="I372" s="15" t="s">
        <v>2965</v>
      </c>
      <c r="J372" s="8" t="s">
        <v>470</v>
      </c>
      <c r="K372" s="8" t="s">
        <v>471</v>
      </c>
      <c r="L372" s="8" t="s">
        <v>472</v>
      </c>
      <c r="M372" s="8" t="s">
        <v>473</v>
      </c>
      <c r="N372" s="8" t="s">
        <v>2966</v>
      </c>
      <c r="O372" s="5">
        <v>553</v>
      </c>
      <c r="P372" s="14" t="s">
        <v>2967</v>
      </c>
      <c r="Q372" s="9" t="s">
        <v>2950</v>
      </c>
      <c r="R372" s="7" t="s">
        <v>2968</v>
      </c>
      <c r="S372" s="15" t="s">
        <v>2969</v>
      </c>
      <c r="T372" s="3" t="s">
        <v>50</v>
      </c>
      <c r="U372" s="3"/>
      <c r="V372" s="3">
        <v>6166798</v>
      </c>
      <c r="W372" s="3">
        <v>11.9250051201427</v>
      </c>
      <c r="X372" s="5" t="str">
        <f>_xlfn.DISPIMG("ID_0146DE5FA82C4BFD8BDE299F9C7417EF",1)</f>
        <v>=DISPIMG("ID_0146DE5FA82C4BFD8BDE299F9C7417EF",1)</v>
      </c>
      <c r="Y372" s="24" t="s">
        <v>218</v>
      </c>
      <c r="Z372" s="24" t="s">
        <v>52</v>
      </c>
      <c r="AA372" s="5">
        <v>0.5</v>
      </c>
      <c r="AB372" s="5">
        <v>0.87</v>
      </c>
      <c r="AF372" s="10"/>
    </row>
    <row r="373" s="5" customFormat="1" customHeight="1" spans="1:34">
      <c r="A373" s="6" t="s">
        <v>2970</v>
      </c>
      <c r="B373" s="6" t="s">
        <v>2971</v>
      </c>
      <c r="C373" s="6" t="s">
        <v>2972</v>
      </c>
      <c r="D373" s="5" t="s">
        <v>2973</v>
      </c>
      <c r="E373" s="5">
        <v>2</v>
      </c>
      <c r="F373" s="7" t="s">
        <v>65</v>
      </c>
      <c r="G373" s="7" t="s">
        <v>66</v>
      </c>
      <c r="H373" s="5">
        <v>520.1279</v>
      </c>
      <c r="I373" s="15" t="s">
        <v>2974</v>
      </c>
      <c r="J373" s="8" t="s">
        <v>46</v>
      </c>
      <c r="K373" s="8"/>
      <c r="L373" s="8" t="s">
        <v>46</v>
      </c>
      <c r="M373" s="8"/>
      <c r="N373" s="8" t="s">
        <v>2975</v>
      </c>
      <c r="O373" s="5">
        <v>4</v>
      </c>
      <c r="P373" s="15" t="s">
        <v>2976</v>
      </c>
      <c r="Q373" s="9" t="s">
        <v>2950</v>
      </c>
      <c r="R373" s="8" t="s">
        <v>46</v>
      </c>
      <c r="S373" s="15" t="s">
        <v>2977</v>
      </c>
      <c r="T373" s="3" t="s">
        <v>89</v>
      </c>
      <c r="U373" s="3"/>
      <c r="V373" s="3">
        <v>4585888</v>
      </c>
      <c r="W373" s="3">
        <v>11.8315322058286</v>
      </c>
      <c r="X373" s="5" t="str">
        <f>_xlfn.DISPIMG("ID_27441D9C908A4C0CB6B9DA3C4E845D8C",1)</f>
        <v>=DISPIMG("ID_27441D9C908A4C0CB6B9DA3C4E845D8C",1)</v>
      </c>
      <c r="Y373" s="24" t="s">
        <v>1446</v>
      </c>
      <c r="Z373" s="24" t="s">
        <v>834</v>
      </c>
      <c r="AF373" s="10">
        <v>0.4</v>
      </c>
      <c r="AG373" s="5">
        <v>1</v>
      </c>
      <c r="AH373" s="5">
        <v>0.96</v>
      </c>
    </row>
    <row r="374" s="5" customFormat="1" customHeight="1" spans="1:37">
      <c r="A374" s="6" t="s">
        <v>2978</v>
      </c>
      <c r="B374" s="6" t="s">
        <v>2979</v>
      </c>
      <c r="C374" s="6" t="s">
        <v>2980</v>
      </c>
      <c r="D374" s="4" t="s">
        <v>2981</v>
      </c>
      <c r="E374" s="4">
        <v>0</v>
      </c>
      <c r="F374" s="6" t="s">
        <v>267</v>
      </c>
      <c r="G374" s="6" t="s">
        <v>211</v>
      </c>
      <c r="H374" s="4">
        <v>2053.9587</v>
      </c>
      <c r="I374" s="1" t="s">
        <v>2982</v>
      </c>
      <c r="J374" s="6" t="s">
        <v>2983</v>
      </c>
      <c r="K374" s="6"/>
      <c r="L374" s="6" t="s">
        <v>271</v>
      </c>
      <c r="M374" s="6"/>
      <c r="N374" s="6" t="s">
        <v>46</v>
      </c>
      <c r="O374" s="4">
        <v>7</v>
      </c>
      <c r="P374" s="1" t="s">
        <v>2984</v>
      </c>
      <c r="Q374" s="9" t="s">
        <v>2985</v>
      </c>
      <c r="R374" s="6" t="s">
        <v>46</v>
      </c>
      <c r="S374" s="1" t="s">
        <v>2986</v>
      </c>
      <c r="T374" s="20" t="s">
        <v>89</v>
      </c>
      <c r="U374" s="20"/>
      <c r="V374" s="20"/>
      <c r="W374" s="20"/>
      <c r="X374" s="4"/>
      <c r="Y374" s="4"/>
      <c r="Z374" s="4"/>
      <c r="AA374" s="4"/>
      <c r="AB374" s="4"/>
      <c r="AC374" s="4"/>
      <c r="AD374" s="4"/>
      <c r="AE374" s="4"/>
      <c r="AF374" s="27"/>
      <c r="AG374" s="4"/>
      <c r="AH374" s="4"/>
      <c r="AI374" s="4"/>
      <c r="AJ374" s="4"/>
      <c r="AK374" s="4"/>
    </row>
    <row r="375" s="5" customFormat="1" hidden="1" customHeight="1" spans="1:37">
      <c r="A375" s="6" t="s">
        <v>2987</v>
      </c>
      <c r="B375" s="6" t="s">
        <v>2988</v>
      </c>
      <c r="C375" s="6" t="s">
        <v>2989</v>
      </c>
      <c r="D375" s="4" t="s">
        <v>2990</v>
      </c>
      <c r="E375" s="4">
        <v>0</v>
      </c>
      <c r="F375" s="6" t="s">
        <v>267</v>
      </c>
      <c r="G375" s="6" t="s">
        <v>211</v>
      </c>
      <c r="H375" s="4">
        <v>1062.82</v>
      </c>
      <c r="I375" s="1" t="s">
        <v>2991</v>
      </c>
      <c r="J375" s="6" t="s">
        <v>900</v>
      </c>
      <c r="K375" s="6"/>
      <c r="L375" s="6" t="s">
        <v>46</v>
      </c>
      <c r="M375" s="6"/>
      <c r="N375" s="6" t="s">
        <v>429</v>
      </c>
      <c r="O375" s="4">
        <v>7</v>
      </c>
      <c r="P375" s="1" t="s">
        <v>2992</v>
      </c>
      <c r="Q375" s="9" t="s">
        <v>2985</v>
      </c>
      <c r="R375" s="6" t="s">
        <v>46</v>
      </c>
      <c r="S375" s="1" t="s">
        <v>2993</v>
      </c>
      <c r="T375" s="20" t="s">
        <v>89</v>
      </c>
      <c r="U375" s="20"/>
      <c r="V375" s="20"/>
      <c r="W375" s="20"/>
      <c r="X375" s="4"/>
      <c r="Y375" s="4"/>
      <c r="Z375" s="4"/>
      <c r="AA375" s="4"/>
      <c r="AB375" s="4"/>
      <c r="AC375" s="4"/>
      <c r="AD375" s="4"/>
      <c r="AE375" s="4"/>
      <c r="AF375" s="27"/>
      <c r="AG375" s="4"/>
      <c r="AH375" s="4"/>
      <c r="AI375" s="4"/>
      <c r="AJ375" s="4"/>
      <c r="AK375" s="6">
        <v>1</v>
      </c>
    </row>
    <row r="376" s="5" customFormat="1" customHeight="1" spans="1:32">
      <c r="A376" s="6" t="s">
        <v>2994</v>
      </c>
      <c r="B376" s="6" t="s">
        <v>2995</v>
      </c>
      <c r="C376" s="6" t="s">
        <v>2996</v>
      </c>
      <c r="D376" s="5" t="s">
        <v>2997</v>
      </c>
      <c r="E376" s="5">
        <v>1</v>
      </c>
      <c r="F376" s="7" t="s">
        <v>41</v>
      </c>
      <c r="G376" s="7" t="s">
        <v>211</v>
      </c>
      <c r="H376" s="5">
        <v>729.6494</v>
      </c>
      <c r="I376" s="15" t="s">
        <v>2998</v>
      </c>
      <c r="J376" s="8" t="s">
        <v>470</v>
      </c>
      <c r="K376" s="8" t="s">
        <v>471</v>
      </c>
      <c r="L376" s="8" t="s">
        <v>472</v>
      </c>
      <c r="M376" s="8" t="s">
        <v>473</v>
      </c>
      <c r="N376" s="8" t="s">
        <v>46</v>
      </c>
      <c r="O376" s="5">
        <v>384</v>
      </c>
      <c r="P376" s="14" t="s">
        <v>2999</v>
      </c>
      <c r="Q376" s="9" t="s">
        <v>3000</v>
      </c>
      <c r="R376" s="7" t="s">
        <v>3001</v>
      </c>
      <c r="S376" s="15" t="s">
        <v>3002</v>
      </c>
      <c r="T376" s="3" t="s">
        <v>50</v>
      </c>
      <c r="U376" s="3"/>
      <c r="V376" s="3">
        <v>6641298</v>
      </c>
      <c r="W376" s="3">
        <v>8.97960033956033</v>
      </c>
      <c r="X376" s="5" t="str">
        <f>_xlfn.DISPIMG("ID_0146DE5FA82C4BFD8BDE299F9C7417EF",1)</f>
        <v>=DISPIMG("ID_0146DE5FA82C4BFD8BDE299F9C7417EF",1)</v>
      </c>
      <c r="Y376" s="24" t="s">
        <v>218</v>
      </c>
      <c r="Z376" s="24" t="s">
        <v>52</v>
      </c>
      <c r="AA376" s="5">
        <v>0.6</v>
      </c>
      <c r="AB376" s="5">
        <v>0.94</v>
      </c>
      <c r="AF376" s="10"/>
    </row>
    <row r="377" s="5" customFormat="1" hidden="1" customHeight="1" spans="1:37">
      <c r="A377" s="6" t="s">
        <v>3003</v>
      </c>
      <c r="B377" s="6" t="s">
        <v>3004</v>
      </c>
      <c r="C377" s="6" t="s">
        <v>3005</v>
      </c>
      <c r="D377" s="4" t="s">
        <v>3006</v>
      </c>
      <c r="E377" s="4">
        <v>0</v>
      </c>
      <c r="F377" s="6" t="s">
        <v>267</v>
      </c>
      <c r="G377" s="6" t="s">
        <v>211</v>
      </c>
      <c r="H377" s="4">
        <v>886.97</v>
      </c>
      <c r="I377" s="1" t="s">
        <v>3007</v>
      </c>
      <c r="J377" s="6" t="s">
        <v>3008</v>
      </c>
      <c r="K377" s="6"/>
      <c r="L377" s="6" t="s">
        <v>46</v>
      </c>
      <c r="M377" s="6"/>
      <c r="N377" s="6" t="s">
        <v>46</v>
      </c>
      <c r="O377" s="4">
        <v>4</v>
      </c>
      <c r="P377" s="1" t="s">
        <v>3009</v>
      </c>
      <c r="Q377" s="9" t="s">
        <v>3010</v>
      </c>
      <c r="R377" s="6" t="s">
        <v>46</v>
      </c>
      <c r="S377" s="1" t="s">
        <v>3011</v>
      </c>
      <c r="T377" s="20" t="s">
        <v>89</v>
      </c>
      <c r="U377" s="20"/>
      <c r="V377" s="20"/>
      <c r="W377" s="20"/>
      <c r="X377" s="4"/>
      <c r="Y377" s="4"/>
      <c r="Z377" s="4"/>
      <c r="AA377" s="4"/>
      <c r="AB377" s="4"/>
      <c r="AC377" s="4"/>
      <c r="AD377" s="4"/>
      <c r="AE377" s="4"/>
      <c r="AF377" s="27"/>
      <c r="AG377" s="4"/>
      <c r="AH377" s="4"/>
      <c r="AI377" s="4"/>
      <c r="AJ377" s="4"/>
      <c r="AK377" s="6">
        <v>1</v>
      </c>
    </row>
    <row r="378" s="5" customFormat="1" hidden="1" customHeight="1" spans="1:37">
      <c r="A378" s="6" t="s">
        <v>3012</v>
      </c>
      <c r="B378" s="6" t="s">
        <v>3013</v>
      </c>
      <c r="C378" s="6" t="s">
        <v>3014</v>
      </c>
      <c r="D378" s="5" t="s">
        <v>3015</v>
      </c>
      <c r="E378" s="5">
        <v>1</v>
      </c>
      <c r="F378" s="7" t="s">
        <v>141</v>
      </c>
      <c r="G378" s="7" t="s">
        <v>211</v>
      </c>
      <c r="H378" s="5">
        <v>270</v>
      </c>
      <c r="I378" s="15" t="s">
        <v>3016</v>
      </c>
      <c r="J378" s="8" t="s">
        <v>3017</v>
      </c>
      <c r="K378" s="8"/>
      <c r="L378" s="8" t="s">
        <v>46</v>
      </c>
      <c r="M378" s="8"/>
      <c r="N378" s="8" t="s">
        <v>252</v>
      </c>
      <c r="O378" s="5">
        <v>47</v>
      </c>
      <c r="P378" s="15" t="s">
        <v>3018</v>
      </c>
      <c r="Q378" s="9" t="s">
        <v>3010</v>
      </c>
      <c r="R378" s="7" t="s">
        <v>3019</v>
      </c>
      <c r="S378" s="15" t="s">
        <v>3020</v>
      </c>
      <c r="T378" s="3" t="s">
        <v>50</v>
      </c>
      <c r="U378" s="3"/>
      <c r="V378" s="3">
        <v>2295000</v>
      </c>
      <c r="W378" s="3">
        <v>15</v>
      </c>
      <c r="X378" s="5" t="str">
        <f>_xlfn.DISPIMG("ID_DC5F0605B0B648228790A8B302F15B57",1)</f>
        <v>=DISPIMG("ID_DC5F0605B0B648228790A8B302F15B57",1)</v>
      </c>
      <c r="Y378" s="5" t="s">
        <v>304</v>
      </c>
      <c r="Z378" s="5" t="s">
        <v>305</v>
      </c>
      <c r="AC378" s="5">
        <v>3.5</v>
      </c>
      <c r="AF378" s="10"/>
      <c r="AK378" s="6">
        <v>1</v>
      </c>
    </row>
    <row r="379" s="5" customFormat="1" customHeight="1" spans="1:32">
      <c r="A379" s="6" t="s">
        <v>3021</v>
      </c>
      <c r="B379" s="6" t="s">
        <v>3022</v>
      </c>
      <c r="C379" s="6" t="s">
        <v>3023</v>
      </c>
      <c r="D379" s="5" t="s">
        <v>3024</v>
      </c>
      <c r="E379" s="5">
        <v>1</v>
      </c>
      <c r="F379" s="7" t="s">
        <v>41</v>
      </c>
      <c r="G379" s="7" t="s">
        <v>211</v>
      </c>
      <c r="H379" s="5">
        <v>2685.3677</v>
      </c>
      <c r="I379" s="15" t="s">
        <v>3025</v>
      </c>
      <c r="J379" s="8" t="s">
        <v>470</v>
      </c>
      <c r="K379" s="8" t="s">
        <v>471</v>
      </c>
      <c r="L379" s="8" t="s">
        <v>472</v>
      </c>
      <c r="M379" s="8" t="s">
        <v>473</v>
      </c>
      <c r="N379" s="8" t="s">
        <v>429</v>
      </c>
      <c r="O379" s="5">
        <v>1799</v>
      </c>
      <c r="P379" s="14" t="s">
        <v>3026</v>
      </c>
      <c r="Q379" s="9" t="s">
        <v>3010</v>
      </c>
      <c r="R379" s="7" t="s">
        <v>3027</v>
      </c>
      <c r="S379" s="15" t="s">
        <v>3028</v>
      </c>
      <c r="T379" s="3" t="s">
        <v>50</v>
      </c>
      <c r="U379" s="3"/>
      <c r="V379" s="3">
        <v>23613324</v>
      </c>
      <c r="W379" s="3">
        <v>12.0667013310691</v>
      </c>
      <c r="X379" s="5" t="str">
        <f t="shared" ref="X379:X385" si="0">_xlfn.DISPIMG("ID_0146DE5FA82C4BFD8BDE299F9C7417EF",1)</f>
        <v>=DISPIMG("ID_0146DE5FA82C4BFD8BDE299F9C7417EF",1)</v>
      </c>
      <c r="Y379" s="24" t="s">
        <v>218</v>
      </c>
      <c r="Z379" s="24" t="s">
        <v>52</v>
      </c>
      <c r="AA379" s="5">
        <v>0.5</v>
      </c>
      <c r="AB379" s="5">
        <v>0.865</v>
      </c>
      <c r="AF379" s="10"/>
    </row>
    <row r="380" s="5" customFormat="1" customHeight="1" spans="1:32">
      <c r="A380" s="6" t="s">
        <v>3029</v>
      </c>
      <c r="B380" s="6" t="s">
        <v>3030</v>
      </c>
      <c r="C380" s="6" t="s">
        <v>3031</v>
      </c>
      <c r="D380" s="5" t="s">
        <v>3032</v>
      </c>
      <c r="E380" s="5">
        <v>1</v>
      </c>
      <c r="F380" s="7" t="s">
        <v>41</v>
      </c>
      <c r="G380" s="7" t="s">
        <v>211</v>
      </c>
      <c r="H380" s="5">
        <v>592.9125</v>
      </c>
      <c r="I380" s="15" t="s">
        <v>3033</v>
      </c>
      <c r="J380" s="8" t="s">
        <v>470</v>
      </c>
      <c r="K380" s="8" t="s">
        <v>471</v>
      </c>
      <c r="L380" s="8" t="s">
        <v>472</v>
      </c>
      <c r="M380" s="8" t="s">
        <v>473</v>
      </c>
      <c r="N380" s="8" t="s">
        <v>46</v>
      </c>
      <c r="O380" s="5">
        <v>780</v>
      </c>
      <c r="P380" s="14" t="s">
        <v>3034</v>
      </c>
      <c r="Q380" s="9" t="s">
        <v>3010</v>
      </c>
      <c r="R380" s="7" t="s">
        <v>3035</v>
      </c>
      <c r="S380" s="15" t="s">
        <v>3036</v>
      </c>
      <c r="T380" s="3" t="s">
        <v>50</v>
      </c>
      <c r="U380" s="3"/>
      <c r="V380" s="3">
        <v>5218223</v>
      </c>
      <c r="W380" s="3">
        <v>11.9899985242342</v>
      </c>
      <c r="X380" s="5" t="str">
        <f t="shared" si="0"/>
        <v>=DISPIMG("ID_0146DE5FA82C4BFD8BDE299F9C7417EF",1)</v>
      </c>
      <c r="Y380" s="24" t="s">
        <v>218</v>
      </c>
      <c r="Z380" s="24" t="s">
        <v>52</v>
      </c>
      <c r="AA380" s="5">
        <v>0.4</v>
      </c>
      <c r="AB380" s="5">
        <v>0.87</v>
      </c>
      <c r="AF380" s="10"/>
    </row>
    <row r="381" s="4" customFormat="1" customHeight="1" spans="1:37">
      <c r="A381" s="6" t="s">
        <v>3037</v>
      </c>
      <c r="B381" s="6" t="s">
        <v>3038</v>
      </c>
      <c r="C381" s="6" t="s">
        <v>3039</v>
      </c>
      <c r="D381" s="5" t="s">
        <v>3040</v>
      </c>
      <c r="E381" s="5">
        <v>1</v>
      </c>
      <c r="F381" s="7" t="s">
        <v>41</v>
      </c>
      <c r="G381" s="7" t="s">
        <v>211</v>
      </c>
      <c r="H381" s="5">
        <v>22260.8294</v>
      </c>
      <c r="I381" s="15" t="s">
        <v>3041</v>
      </c>
      <c r="J381" s="8" t="s">
        <v>470</v>
      </c>
      <c r="K381" s="8" t="s">
        <v>471</v>
      </c>
      <c r="L381" s="8" t="s">
        <v>472</v>
      </c>
      <c r="M381" s="8" t="s">
        <v>482</v>
      </c>
      <c r="N381" s="8" t="s">
        <v>46</v>
      </c>
      <c r="O381" s="5">
        <v>114</v>
      </c>
      <c r="P381" s="15" t="s">
        <v>3042</v>
      </c>
      <c r="Q381" s="9" t="s">
        <v>3043</v>
      </c>
      <c r="R381" s="7" t="s">
        <v>3044</v>
      </c>
      <c r="S381" s="15" t="s">
        <v>3045</v>
      </c>
      <c r="T381" s="3" t="s">
        <v>50</v>
      </c>
      <c r="U381" s="3"/>
      <c r="V381" s="3">
        <v>183376275</v>
      </c>
      <c r="W381" s="3">
        <v>17.6237903337061</v>
      </c>
      <c r="X381" s="5" t="str">
        <f t="shared" si="0"/>
        <v>=DISPIMG("ID_0146DE5FA82C4BFD8BDE299F9C7417EF",1)</v>
      </c>
      <c r="Y381" s="24" t="s">
        <v>218</v>
      </c>
      <c r="Z381" s="24" t="s">
        <v>52</v>
      </c>
      <c r="AA381" s="5">
        <v>0.45</v>
      </c>
      <c r="AB381" s="5">
        <v>0.87</v>
      </c>
      <c r="AC381" s="5"/>
      <c r="AD381" s="5"/>
      <c r="AE381" s="5"/>
      <c r="AF381" s="5"/>
      <c r="AG381" s="5"/>
      <c r="AH381" s="5"/>
      <c r="AI381" s="5"/>
      <c r="AJ381" s="5"/>
      <c r="AK381" s="5"/>
    </row>
    <row r="382" s="4" customFormat="1" customHeight="1" spans="1:37">
      <c r="A382" s="6" t="s">
        <v>3046</v>
      </c>
      <c r="B382" s="6" t="s">
        <v>3047</v>
      </c>
      <c r="C382" s="6" t="s">
        <v>3048</v>
      </c>
      <c r="D382" s="5" t="s">
        <v>3049</v>
      </c>
      <c r="E382" s="5">
        <v>1</v>
      </c>
      <c r="F382" s="7" t="s">
        <v>41</v>
      </c>
      <c r="G382" s="7" t="s">
        <v>211</v>
      </c>
      <c r="H382" s="5">
        <v>58464.527</v>
      </c>
      <c r="I382" s="15" t="s">
        <v>3050</v>
      </c>
      <c r="J382" s="8" t="s">
        <v>470</v>
      </c>
      <c r="K382" s="8" t="s">
        <v>482</v>
      </c>
      <c r="L382" s="8" t="s">
        <v>472</v>
      </c>
      <c r="M382" s="8" t="s">
        <v>482</v>
      </c>
      <c r="N382" s="8" t="s">
        <v>46</v>
      </c>
      <c r="O382" s="5">
        <v>80</v>
      </c>
      <c r="P382" s="15" t="s">
        <v>3051</v>
      </c>
      <c r="Q382" s="9" t="s">
        <v>3043</v>
      </c>
      <c r="R382" s="7" t="s">
        <v>3052</v>
      </c>
      <c r="S382" s="15" t="s">
        <v>3053</v>
      </c>
      <c r="T382" s="3" t="s">
        <v>50</v>
      </c>
      <c r="U382" s="3"/>
      <c r="V382" s="3">
        <v>487058834</v>
      </c>
      <c r="W382" s="3">
        <v>16.6915634158812</v>
      </c>
      <c r="X382" s="5" t="str">
        <f t="shared" si="0"/>
        <v>=DISPIMG("ID_0146DE5FA82C4BFD8BDE299F9C7417EF",1)</v>
      </c>
      <c r="Y382" s="24" t="s">
        <v>218</v>
      </c>
      <c r="Z382" s="24" t="s">
        <v>52</v>
      </c>
      <c r="AA382" s="5">
        <v>0.6</v>
      </c>
      <c r="AB382" s="5">
        <v>0.875</v>
      </c>
      <c r="AC382" s="5"/>
      <c r="AD382" s="5"/>
      <c r="AE382" s="5"/>
      <c r="AF382" s="5"/>
      <c r="AG382" s="5"/>
      <c r="AH382" s="5"/>
      <c r="AI382" s="5"/>
      <c r="AJ382" s="5"/>
      <c r="AK382" s="5"/>
    </row>
    <row r="383" s="4" customFormat="1" customHeight="1" spans="1:37">
      <c r="A383" s="6" t="s">
        <v>3054</v>
      </c>
      <c r="B383" s="6" t="s">
        <v>3055</v>
      </c>
      <c r="C383" s="6" t="s">
        <v>3056</v>
      </c>
      <c r="D383" s="5" t="s">
        <v>3057</v>
      </c>
      <c r="E383" s="5">
        <v>1</v>
      </c>
      <c r="F383" s="7" t="s">
        <v>41</v>
      </c>
      <c r="G383" s="7" t="s">
        <v>42</v>
      </c>
      <c r="H383" s="5">
        <v>2093.0677</v>
      </c>
      <c r="I383" s="15" t="s">
        <v>3058</v>
      </c>
      <c r="J383" s="8" t="s">
        <v>525</v>
      </c>
      <c r="K383" s="8"/>
      <c r="L383" s="8" t="s">
        <v>279</v>
      </c>
      <c r="M383" s="8"/>
      <c r="N383" s="8" t="s">
        <v>46</v>
      </c>
      <c r="O383" s="5">
        <v>321</v>
      </c>
      <c r="P383" s="15" t="s">
        <v>3059</v>
      </c>
      <c r="Q383" s="9" t="s">
        <v>3043</v>
      </c>
      <c r="R383" s="7" t="s">
        <v>3060</v>
      </c>
      <c r="S383" s="15" t="s">
        <v>3061</v>
      </c>
      <c r="T383" s="3" t="s">
        <v>50</v>
      </c>
      <c r="U383" s="3"/>
      <c r="V383" s="3">
        <v>17472929</v>
      </c>
      <c r="W383" s="3">
        <v>16.5200007625171</v>
      </c>
      <c r="X383" s="5" t="str">
        <f t="shared" si="0"/>
        <v>=DISPIMG("ID_0146DE5FA82C4BFD8BDE299F9C7417EF",1)</v>
      </c>
      <c r="Y383" s="24" t="s">
        <v>51</v>
      </c>
      <c r="Z383" s="24" t="s">
        <v>52</v>
      </c>
      <c r="AA383" s="5">
        <v>0.55</v>
      </c>
      <c r="AB383" s="5">
        <v>0.83</v>
      </c>
      <c r="AC383" s="5"/>
      <c r="AD383" s="5"/>
      <c r="AE383" s="5"/>
      <c r="AF383" s="5"/>
      <c r="AG383" s="5"/>
      <c r="AH383" s="5"/>
      <c r="AI383" s="5"/>
      <c r="AJ383" s="5"/>
      <c r="AK383" s="5"/>
    </row>
    <row r="384" s="4" customFormat="1" customHeight="1" spans="1:37">
      <c r="A384" s="6" t="s">
        <v>3062</v>
      </c>
      <c r="B384" s="6" t="s">
        <v>3063</v>
      </c>
      <c r="C384" s="6" t="s">
        <v>3064</v>
      </c>
      <c r="D384" s="5" t="s">
        <v>3065</v>
      </c>
      <c r="E384" s="5">
        <v>1</v>
      </c>
      <c r="F384" s="7" t="s">
        <v>41</v>
      </c>
      <c r="G384" s="7" t="s">
        <v>42</v>
      </c>
      <c r="H384" s="5">
        <v>1848.3538</v>
      </c>
      <c r="I384" s="15" t="s">
        <v>3066</v>
      </c>
      <c r="J384" s="8" t="s">
        <v>933</v>
      </c>
      <c r="K384" s="8"/>
      <c r="L384" s="8" t="s">
        <v>516</v>
      </c>
      <c r="M384" s="8"/>
      <c r="N384" s="8" t="s">
        <v>46</v>
      </c>
      <c r="O384" s="5">
        <v>738</v>
      </c>
      <c r="P384" s="15" t="s">
        <v>3067</v>
      </c>
      <c r="Q384" s="9" t="s">
        <v>3043</v>
      </c>
      <c r="R384" s="7" t="s">
        <v>3068</v>
      </c>
      <c r="S384" s="15" t="s">
        <v>3069</v>
      </c>
      <c r="T384" s="3" t="s">
        <v>50</v>
      </c>
      <c r="U384" s="3"/>
      <c r="V384" s="3">
        <v>16342668</v>
      </c>
      <c r="W384" s="3">
        <v>11.5825768854426</v>
      </c>
      <c r="X384" s="5" t="str">
        <f t="shared" si="0"/>
        <v>=DISPIMG("ID_0146DE5FA82C4BFD8BDE299F9C7417EF",1)</v>
      </c>
      <c r="Y384" s="24" t="s">
        <v>51</v>
      </c>
      <c r="Z384" s="24" t="s">
        <v>52</v>
      </c>
      <c r="AA384" s="5">
        <v>0.55</v>
      </c>
      <c r="AB384" s="5">
        <v>0.86</v>
      </c>
      <c r="AC384" s="5"/>
      <c r="AD384" s="5"/>
      <c r="AE384" s="5"/>
      <c r="AF384" s="5"/>
      <c r="AG384" s="5"/>
      <c r="AH384" s="5"/>
      <c r="AI384" s="5"/>
      <c r="AJ384" s="5"/>
      <c r="AK384" s="5"/>
    </row>
    <row r="385" s="5" customFormat="1" customHeight="1" spans="1:32">
      <c r="A385" s="6" t="s">
        <v>3070</v>
      </c>
      <c r="B385" s="6" t="s">
        <v>3071</v>
      </c>
      <c r="C385" s="6" t="s">
        <v>3072</v>
      </c>
      <c r="D385" s="5" t="s">
        <v>3073</v>
      </c>
      <c r="E385" s="5">
        <v>1</v>
      </c>
      <c r="F385" s="7" t="s">
        <v>41</v>
      </c>
      <c r="G385" s="7" t="s">
        <v>211</v>
      </c>
      <c r="H385" s="5">
        <v>5017.2782</v>
      </c>
      <c r="I385" s="15" t="s">
        <v>3074</v>
      </c>
      <c r="J385" s="8" t="s">
        <v>470</v>
      </c>
      <c r="K385" s="8" t="s">
        <v>471</v>
      </c>
      <c r="L385" s="8" t="s">
        <v>472</v>
      </c>
      <c r="M385" s="8" t="s">
        <v>473</v>
      </c>
      <c r="N385" s="8" t="s">
        <v>46</v>
      </c>
      <c r="O385" s="5">
        <v>721</v>
      </c>
      <c r="P385" s="15" t="s">
        <v>3075</v>
      </c>
      <c r="Q385" s="9" t="s">
        <v>3043</v>
      </c>
      <c r="R385" s="7" t="s">
        <v>3076</v>
      </c>
      <c r="S385" s="15" t="s">
        <v>3077</v>
      </c>
      <c r="T385" s="3" t="s">
        <v>50</v>
      </c>
      <c r="U385" s="3"/>
      <c r="V385" s="3">
        <v>45429023</v>
      </c>
      <c r="W385" s="3">
        <v>9.45484545784205</v>
      </c>
      <c r="X385" s="5" t="str">
        <f t="shared" si="0"/>
        <v>=DISPIMG("ID_0146DE5FA82C4BFD8BDE299F9C7417EF",1)</v>
      </c>
      <c r="Y385" s="24" t="s">
        <v>218</v>
      </c>
      <c r="Z385" s="24" t="s">
        <v>52</v>
      </c>
      <c r="AA385" s="5">
        <v>0.5</v>
      </c>
      <c r="AB385" s="5">
        <v>0.945</v>
      </c>
      <c r="AF385" s="10"/>
    </row>
    <row r="386" s="5" customFormat="1" hidden="1" customHeight="1" spans="1:37">
      <c r="A386" s="6" t="s">
        <v>3078</v>
      </c>
      <c r="B386" s="6" t="s">
        <v>3079</v>
      </c>
      <c r="C386" s="6" t="s">
        <v>3080</v>
      </c>
      <c r="D386" s="4" t="s">
        <v>3081</v>
      </c>
      <c r="E386" s="4">
        <v>0</v>
      </c>
      <c r="F386" s="6" t="s">
        <v>193</v>
      </c>
      <c r="G386" s="6" t="s">
        <v>211</v>
      </c>
      <c r="H386" s="4">
        <v>516.3</v>
      </c>
      <c r="I386" s="1" t="s">
        <v>3082</v>
      </c>
      <c r="J386" s="6" t="s">
        <v>3083</v>
      </c>
      <c r="K386" s="6"/>
      <c r="L386" s="6" t="s">
        <v>46</v>
      </c>
      <c r="M386" s="6"/>
      <c r="N386" s="6" t="s">
        <v>46</v>
      </c>
      <c r="O386" s="4">
        <v>8</v>
      </c>
      <c r="P386" s="1" t="s">
        <v>3084</v>
      </c>
      <c r="Q386" s="9" t="s">
        <v>3085</v>
      </c>
      <c r="R386" s="6" t="s">
        <v>46</v>
      </c>
      <c r="S386" s="1" t="s">
        <v>3086</v>
      </c>
      <c r="T386" s="20" t="s">
        <v>50</v>
      </c>
      <c r="U386" s="20"/>
      <c r="V386" s="20"/>
      <c r="W386" s="20"/>
      <c r="X386" s="4"/>
      <c r="Y386" s="4"/>
      <c r="Z386" s="4"/>
      <c r="AA386" s="4"/>
      <c r="AB386" s="4"/>
      <c r="AC386" s="4"/>
      <c r="AD386" s="4"/>
      <c r="AE386" s="4"/>
      <c r="AF386" s="27"/>
      <c r="AG386" s="4"/>
      <c r="AH386" s="4"/>
      <c r="AI386" s="4"/>
      <c r="AJ386" s="4"/>
      <c r="AK386" s="6">
        <v>1</v>
      </c>
    </row>
    <row r="387" s="5" customFormat="1" customHeight="1" spans="1:37">
      <c r="A387" s="6" t="s">
        <v>3087</v>
      </c>
      <c r="B387" s="6" t="s">
        <v>3088</v>
      </c>
      <c r="C387" s="6" t="s">
        <v>3089</v>
      </c>
      <c r="D387" s="4" t="s">
        <v>3090</v>
      </c>
      <c r="E387" s="4">
        <v>0</v>
      </c>
      <c r="F387" s="6" t="s">
        <v>41</v>
      </c>
      <c r="G387" s="6" t="s">
        <v>211</v>
      </c>
      <c r="H387" s="4">
        <v>10301.8093</v>
      </c>
      <c r="I387" s="1" t="s">
        <v>3091</v>
      </c>
      <c r="J387" s="6" t="s">
        <v>3092</v>
      </c>
      <c r="K387" s="6"/>
      <c r="L387" s="6" t="s">
        <v>271</v>
      </c>
      <c r="M387" s="6"/>
      <c r="N387" s="6" t="s">
        <v>46</v>
      </c>
      <c r="O387" s="4">
        <v>28</v>
      </c>
      <c r="P387" s="1" t="s">
        <v>3093</v>
      </c>
      <c r="Q387" s="9" t="s">
        <v>3085</v>
      </c>
      <c r="R387" s="6" t="s">
        <v>46</v>
      </c>
      <c r="S387" s="1" t="s">
        <v>3094</v>
      </c>
      <c r="T387" s="20" t="s">
        <v>50</v>
      </c>
      <c r="U387" s="20"/>
      <c r="V387" s="20"/>
      <c r="W387" s="20"/>
      <c r="X387" s="4"/>
      <c r="Y387" s="4"/>
      <c r="Z387" s="4"/>
      <c r="AA387" s="4"/>
      <c r="AB387" s="4"/>
      <c r="AC387" s="4"/>
      <c r="AD387" s="4"/>
      <c r="AE387" s="4"/>
      <c r="AF387" s="27"/>
      <c r="AG387" s="4"/>
      <c r="AH387" s="4"/>
      <c r="AI387" s="4"/>
      <c r="AJ387" s="4"/>
      <c r="AK387" s="4"/>
    </row>
    <row r="388" s="5" customFormat="1" customHeight="1" spans="1:37">
      <c r="A388" s="6" t="s">
        <v>3095</v>
      </c>
      <c r="B388" s="6" t="s">
        <v>3096</v>
      </c>
      <c r="C388" s="6" t="s">
        <v>3097</v>
      </c>
      <c r="D388" s="4" t="s">
        <v>3098</v>
      </c>
      <c r="E388" s="4">
        <v>0</v>
      </c>
      <c r="F388" s="6" t="s">
        <v>65</v>
      </c>
      <c r="G388" s="6" t="s">
        <v>66</v>
      </c>
      <c r="H388" s="4">
        <v>63.077</v>
      </c>
      <c r="I388" s="1" t="s">
        <v>3099</v>
      </c>
      <c r="J388" s="6" t="s">
        <v>3100</v>
      </c>
      <c r="K388" s="6"/>
      <c r="L388" s="6" t="s">
        <v>46</v>
      </c>
      <c r="M388" s="6"/>
      <c r="N388" s="6" t="s">
        <v>46</v>
      </c>
      <c r="O388" s="4">
        <v>3</v>
      </c>
      <c r="P388" s="1" t="s">
        <v>3101</v>
      </c>
      <c r="Q388" s="9" t="s">
        <v>3102</v>
      </c>
      <c r="R388" s="6" t="s">
        <v>46</v>
      </c>
      <c r="S388" s="1" t="s">
        <v>3103</v>
      </c>
      <c r="T388" s="20" t="s">
        <v>50</v>
      </c>
      <c r="U388" s="20"/>
      <c r="V388" s="20"/>
      <c r="W388" s="20"/>
      <c r="X388" s="4"/>
      <c r="Y388" s="4"/>
      <c r="Z388" s="4"/>
      <c r="AA388" s="4"/>
      <c r="AB388" s="4"/>
      <c r="AC388" s="4"/>
      <c r="AD388" s="4"/>
      <c r="AE388" s="4"/>
      <c r="AF388" s="27"/>
      <c r="AG388" s="4"/>
      <c r="AH388" s="4"/>
      <c r="AI388" s="4"/>
      <c r="AJ388" s="4"/>
      <c r="AK388" s="4"/>
    </row>
    <row r="389" s="4" customFormat="1" hidden="1" customHeight="1" spans="1:37">
      <c r="A389" s="6" t="s">
        <v>3104</v>
      </c>
      <c r="B389" s="6" t="s">
        <v>3105</v>
      </c>
      <c r="C389" s="6" t="s">
        <v>3106</v>
      </c>
      <c r="D389" s="5" t="s">
        <v>3107</v>
      </c>
      <c r="E389" s="5">
        <v>1</v>
      </c>
      <c r="F389" s="7" t="s">
        <v>141</v>
      </c>
      <c r="G389" s="7" t="s">
        <v>42</v>
      </c>
      <c r="H389" s="5">
        <v>165.61</v>
      </c>
      <c r="I389" s="15" t="s">
        <v>3108</v>
      </c>
      <c r="J389" s="8" t="s">
        <v>1855</v>
      </c>
      <c r="K389" s="8"/>
      <c r="L389" s="8" t="s">
        <v>46</v>
      </c>
      <c r="M389" s="8"/>
      <c r="N389" s="8" t="s">
        <v>46</v>
      </c>
      <c r="O389" s="5">
        <v>17</v>
      </c>
      <c r="P389" s="15" t="s">
        <v>3109</v>
      </c>
      <c r="Q389" s="9" t="s">
        <v>3110</v>
      </c>
      <c r="R389" s="7" t="s">
        <v>3111</v>
      </c>
      <c r="S389" s="15" t="s">
        <v>3112</v>
      </c>
      <c r="T389" s="3" t="s">
        <v>50</v>
      </c>
      <c r="U389" s="3"/>
      <c r="V389" s="3">
        <v>1324880</v>
      </c>
      <c r="W389" s="3">
        <v>20</v>
      </c>
      <c r="X389" s="5" t="str">
        <f>_xlfn.DISPIMG("ID_349BFE9718324E3A925638328964DF44",1)</f>
        <v>=DISPIMG("ID_349BFE9718324E3A925638328964DF44",1)</v>
      </c>
      <c r="Y389" s="5" t="s">
        <v>304</v>
      </c>
      <c r="Z389" s="5" t="s">
        <v>305</v>
      </c>
      <c r="AA389" s="5"/>
      <c r="AB389" s="5"/>
      <c r="AC389" s="5">
        <v>4</v>
      </c>
      <c r="AD389" s="5"/>
      <c r="AE389" s="5"/>
      <c r="AF389" s="5"/>
      <c r="AG389" s="5"/>
      <c r="AH389" s="5"/>
      <c r="AI389" s="5"/>
      <c r="AJ389" s="5"/>
      <c r="AK389" s="6">
        <v>1</v>
      </c>
    </row>
    <row r="390" s="5" customFormat="1" hidden="1" customHeight="1" spans="1:37">
      <c r="A390" s="6" t="s">
        <v>3113</v>
      </c>
      <c r="B390" s="6" t="s">
        <v>3114</v>
      </c>
      <c r="C390" s="6" t="s">
        <v>3115</v>
      </c>
      <c r="D390" s="5" t="s">
        <v>3116</v>
      </c>
      <c r="E390" s="5">
        <v>1</v>
      </c>
      <c r="F390" s="7" t="s">
        <v>141</v>
      </c>
      <c r="G390" s="7" t="s">
        <v>211</v>
      </c>
      <c r="H390" s="5">
        <v>304.1436</v>
      </c>
      <c r="I390" s="15" t="s">
        <v>3117</v>
      </c>
      <c r="J390" s="8" t="s">
        <v>3118</v>
      </c>
      <c r="K390" s="8"/>
      <c r="L390" s="8" t="s">
        <v>46</v>
      </c>
      <c r="M390" s="8"/>
      <c r="N390" s="8" t="s">
        <v>46</v>
      </c>
      <c r="O390" s="5">
        <v>38</v>
      </c>
      <c r="P390" s="15" t="s">
        <v>3119</v>
      </c>
      <c r="Q390" s="9" t="s">
        <v>3110</v>
      </c>
      <c r="R390" s="7" t="s">
        <v>3120</v>
      </c>
      <c r="S390" s="15" t="s">
        <v>3121</v>
      </c>
      <c r="T390" s="3" t="s">
        <v>50</v>
      </c>
      <c r="U390" s="3"/>
      <c r="V390" s="3">
        <v>2585220</v>
      </c>
      <c r="W390" s="3">
        <v>15.0000197275234</v>
      </c>
      <c r="X390" s="5" t="str">
        <f>_xlfn.DISPIMG("ID_2A0022BFCBBA4BFFA220251C61A68122",1)</f>
        <v>=DISPIMG("ID_2A0022BFCBBA4BFFA220251C61A68122",1)</v>
      </c>
      <c r="Y390" s="5" t="s">
        <v>304</v>
      </c>
      <c r="Z390" s="5" t="s">
        <v>305</v>
      </c>
      <c r="AC390" s="5">
        <v>2</v>
      </c>
      <c r="AF390" s="10"/>
      <c r="AK390" s="6">
        <v>1</v>
      </c>
    </row>
    <row r="391" s="5" customFormat="1" customHeight="1" spans="1:35">
      <c r="A391" s="6" t="s">
        <v>3122</v>
      </c>
      <c r="B391" s="6" t="s">
        <v>3123</v>
      </c>
      <c r="C391" s="6" t="s">
        <v>3124</v>
      </c>
      <c r="D391" s="5" t="s">
        <v>3125</v>
      </c>
      <c r="E391" s="5">
        <v>2</v>
      </c>
      <c r="F391" s="7" t="s">
        <v>65</v>
      </c>
      <c r="G391" s="7" t="s">
        <v>66</v>
      </c>
      <c r="H391" s="5">
        <v>458.5273</v>
      </c>
      <c r="I391" s="14" t="s">
        <v>3126</v>
      </c>
      <c r="J391" s="8" t="s">
        <v>1176</v>
      </c>
      <c r="K391" s="8"/>
      <c r="L391" s="8" t="s">
        <v>1177</v>
      </c>
      <c r="M391" s="8"/>
      <c r="N391" s="8" t="s">
        <v>46</v>
      </c>
      <c r="O391" s="5">
        <v>122</v>
      </c>
      <c r="P391" s="14" t="s">
        <v>3127</v>
      </c>
      <c r="Q391" s="9" t="s">
        <v>3128</v>
      </c>
      <c r="R391" s="8" t="s">
        <v>46</v>
      </c>
      <c r="S391" s="14" t="s">
        <v>3129</v>
      </c>
      <c r="T391" s="3" t="s">
        <v>50</v>
      </c>
      <c r="U391" s="3">
        <f>100-100*(V391/(H391*10000*AH391*(1-0.01*AG391))-AF391)/(1-AF391)</f>
        <v>8.47576534825691</v>
      </c>
      <c r="V391" s="3">
        <v>4073557</v>
      </c>
      <c r="W391" s="3">
        <v>11.1599898195811</v>
      </c>
      <c r="X391" s="5" t="str">
        <f>_xlfn.DISPIMG("ID_70F322C7868148B6B56D4BCF99A12F3C",1)</f>
        <v>=DISPIMG("ID_70F322C7868148B6B56D4BCF99A12F3C",1)</v>
      </c>
      <c r="Y391" s="24" t="s">
        <v>1465</v>
      </c>
      <c r="Z391" s="24" t="s">
        <v>834</v>
      </c>
      <c r="AF391" s="10">
        <v>0.4</v>
      </c>
      <c r="AG391" s="5">
        <v>2.5</v>
      </c>
      <c r="AH391" s="5">
        <v>0.96</v>
      </c>
      <c r="AI391" s="5" t="s">
        <v>1189</v>
      </c>
    </row>
    <row r="392" s="5" customFormat="1" customHeight="1" spans="1:32">
      <c r="A392" s="6" t="s">
        <v>3130</v>
      </c>
      <c r="B392" s="6" t="s">
        <v>3131</v>
      </c>
      <c r="C392" s="6" t="s">
        <v>3132</v>
      </c>
      <c r="D392" s="5" t="s">
        <v>359</v>
      </c>
      <c r="E392" s="5">
        <v>1</v>
      </c>
      <c r="F392" s="7" t="s">
        <v>267</v>
      </c>
      <c r="G392" s="7" t="s">
        <v>42</v>
      </c>
      <c r="H392" s="5">
        <v>15174.7373</v>
      </c>
      <c r="I392" s="14" t="s">
        <v>3133</v>
      </c>
      <c r="J392" s="8" t="s">
        <v>3134</v>
      </c>
      <c r="K392" s="8"/>
      <c r="L392" s="8" t="s">
        <v>279</v>
      </c>
      <c r="M392" s="8"/>
      <c r="N392" s="8" t="s">
        <v>46</v>
      </c>
      <c r="O392" s="5">
        <v>5</v>
      </c>
      <c r="P392" s="14" t="s">
        <v>3135</v>
      </c>
      <c r="Q392" s="9" t="s">
        <v>3136</v>
      </c>
      <c r="R392" s="7" t="s">
        <v>3137</v>
      </c>
      <c r="S392" s="14" t="s">
        <v>363</v>
      </c>
      <c r="T392" s="3" t="s">
        <v>89</v>
      </c>
      <c r="U392" s="3"/>
      <c r="V392" s="3">
        <v>134296425</v>
      </c>
      <c r="W392" s="3">
        <v>11.5000000691939</v>
      </c>
      <c r="X392" s="5" t="str">
        <f>_xlfn.DISPIMG("ID_4D3AD3E828A64EF1BC401888F143280B",1)</f>
        <v>=DISPIMG("ID_4D3AD3E828A64EF1BC401888F143280B",1)</v>
      </c>
      <c r="Y392" s="24" t="s">
        <v>3138</v>
      </c>
      <c r="Z392" s="24" t="s">
        <v>52</v>
      </c>
      <c r="AA392" s="5">
        <v>0.5</v>
      </c>
      <c r="AB392" s="5">
        <v>1.07</v>
      </c>
      <c r="AF392" s="10"/>
    </row>
    <row r="393" s="5" customFormat="1" customHeight="1" spans="1:32">
      <c r="A393" s="6" t="s">
        <v>3139</v>
      </c>
      <c r="B393" s="6" t="s">
        <v>3140</v>
      </c>
      <c r="C393" s="6" t="s">
        <v>3141</v>
      </c>
      <c r="D393" s="5" t="s">
        <v>3142</v>
      </c>
      <c r="E393" s="5">
        <v>1</v>
      </c>
      <c r="F393" s="7" t="s">
        <v>41</v>
      </c>
      <c r="G393" s="7" t="s">
        <v>42</v>
      </c>
      <c r="H393" s="5">
        <v>433.1314</v>
      </c>
      <c r="I393" s="15" t="s">
        <v>3143</v>
      </c>
      <c r="J393" s="8" t="s">
        <v>44</v>
      </c>
      <c r="K393" s="8"/>
      <c r="L393" s="8" t="s">
        <v>45</v>
      </c>
      <c r="M393" s="8"/>
      <c r="N393" s="8" t="s">
        <v>46</v>
      </c>
      <c r="O393" s="5">
        <v>781</v>
      </c>
      <c r="P393" s="15" t="s">
        <v>3144</v>
      </c>
      <c r="Q393" s="9" t="s">
        <v>3145</v>
      </c>
      <c r="R393" s="7" t="s">
        <v>3146</v>
      </c>
      <c r="S393" s="15" t="s">
        <v>3147</v>
      </c>
      <c r="T393" s="3" t="s">
        <v>50</v>
      </c>
      <c r="U393" s="3"/>
      <c r="V393" s="3">
        <v>3552058</v>
      </c>
      <c r="W393" s="3">
        <v>17.9912146752694</v>
      </c>
      <c r="X393" s="5" t="str">
        <f>_xlfn.DISPIMG("ID_0146DE5FA82C4BFD8BDE299F9C7417EF",1)</f>
        <v>=DISPIMG("ID_0146DE5FA82C4BFD8BDE299F9C7417EF",1)</v>
      </c>
      <c r="Y393" s="24" t="s">
        <v>51</v>
      </c>
      <c r="Z393" s="24" t="s">
        <v>52</v>
      </c>
      <c r="AA393" s="5">
        <v>0.4</v>
      </c>
      <c r="AB393" s="5">
        <v>0.805</v>
      </c>
      <c r="AF393" s="10"/>
    </row>
    <row r="394" s="5" customFormat="1" customHeight="1" spans="1:37">
      <c r="A394" s="6" t="s">
        <v>3148</v>
      </c>
      <c r="B394" s="6" t="s">
        <v>3149</v>
      </c>
      <c r="C394" s="6" t="s">
        <v>3150</v>
      </c>
      <c r="D394" s="4" t="s">
        <v>3151</v>
      </c>
      <c r="E394" s="4">
        <v>0</v>
      </c>
      <c r="F394" s="6" t="s">
        <v>41</v>
      </c>
      <c r="G394" s="6" t="s">
        <v>268</v>
      </c>
      <c r="H394" s="4">
        <v>681.457</v>
      </c>
      <c r="I394" s="1" t="s">
        <v>3152</v>
      </c>
      <c r="J394" s="6" t="s">
        <v>3153</v>
      </c>
      <c r="K394" s="6"/>
      <c r="L394" s="6" t="s">
        <v>45</v>
      </c>
      <c r="M394" s="6"/>
      <c r="N394" s="6" t="s">
        <v>46</v>
      </c>
      <c r="O394" s="4">
        <v>607</v>
      </c>
      <c r="P394" s="1" t="s">
        <v>3154</v>
      </c>
      <c r="Q394" s="9" t="s">
        <v>3155</v>
      </c>
      <c r="R394" s="6" t="s">
        <v>46</v>
      </c>
      <c r="S394" s="1" t="s">
        <v>3156</v>
      </c>
      <c r="T394" s="20" t="s">
        <v>50</v>
      </c>
      <c r="U394" s="20"/>
      <c r="V394" s="20"/>
      <c r="W394" s="20"/>
      <c r="X394" s="4"/>
      <c r="Y394" s="4"/>
      <c r="Z394" s="4"/>
      <c r="AA394" s="4"/>
      <c r="AB394" s="4"/>
      <c r="AC394" s="4"/>
      <c r="AD394" s="4"/>
      <c r="AE394" s="4"/>
      <c r="AF394" s="27"/>
      <c r="AG394" s="4"/>
      <c r="AH394" s="4"/>
      <c r="AI394" s="4"/>
      <c r="AJ394" s="4"/>
      <c r="AK394" s="4"/>
    </row>
    <row r="395" s="5" customFormat="1" customHeight="1" spans="1:32">
      <c r="A395" s="6" t="s">
        <v>3157</v>
      </c>
      <c r="B395" s="6" t="s">
        <v>3158</v>
      </c>
      <c r="C395" s="6" t="s">
        <v>3159</v>
      </c>
      <c r="D395" s="5" t="s">
        <v>3160</v>
      </c>
      <c r="E395" s="5">
        <v>1</v>
      </c>
      <c r="F395" s="7" t="s">
        <v>41</v>
      </c>
      <c r="G395" s="7" t="s">
        <v>42</v>
      </c>
      <c r="H395" s="5">
        <v>1255.3698</v>
      </c>
      <c r="I395" s="14" t="s">
        <v>3161</v>
      </c>
      <c r="J395" s="8" t="s">
        <v>44</v>
      </c>
      <c r="K395" s="8"/>
      <c r="L395" s="8" t="s">
        <v>45</v>
      </c>
      <c r="M395" s="8"/>
      <c r="N395" s="8" t="s">
        <v>429</v>
      </c>
      <c r="O395" s="5">
        <v>987</v>
      </c>
      <c r="P395" s="14" t="s">
        <v>3162</v>
      </c>
      <c r="Q395" s="9" t="s">
        <v>3155</v>
      </c>
      <c r="R395" s="7" t="s">
        <v>3163</v>
      </c>
      <c r="S395" s="14" t="s">
        <v>3164</v>
      </c>
      <c r="T395" s="3" t="s">
        <v>50</v>
      </c>
      <c r="U395" s="3"/>
      <c r="V395" s="3">
        <v>10722113</v>
      </c>
      <c r="W395" s="3">
        <v>14.5900036785973</v>
      </c>
      <c r="X395" s="5" t="str">
        <f>_xlfn.DISPIMG("ID_0146DE5FA82C4BFD8BDE299F9C7417EF",1)</f>
        <v>=DISPIMG("ID_0146DE5FA82C4BFD8BDE299F9C7417EF",1)</v>
      </c>
      <c r="Y395" s="24" t="s">
        <v>51</v>
      </c>
      <c r="Z395" s="24" t="s">
        <v>52</v>
      </c>
      <c r="AA395" s="5">
        <v>0.55</v>
      </c>
      <c r="AB395" s="5">
        <v>0.875</v>
      </c>
      <c r="AF395" s="10"/>
    </row>
    <row r="396" s="4" customFormat="1" customHeight="1" spans="1:37">
      <c r="A396" s="6" t="s">
        <v>3165</v>
      </c>
      <c r="B396" s="6" t="s">
        <v>3166</v>
      </c>
      <c r="C396" s="6" t="s">
        <v>3167</v>
      </c>
      <c r="D396" s="5" t="s">
        <v>3168</v>
      </c>
      <c r="E396" s="5">
        <v>1</v>
      </c>
      <c r="F396" s="7" t="s">
        <v>41</v>
      </c>
      <c r="G396" s="7" t="s">
        <v>211</v>
      </c>
      <c r="H396" s="5">
        <v>486.75</v>
      </c>
      <c r="I396" s="14" t="s">
        <v>3169</v>
      </c>
      <c r="J396" s="8" t="s">
        <v>534</v>
      </c>
      <c r="K396" s="8" t="s">
        <v>473</v>
      </c>
      <c r="L396" s="8" t="s">
        <v>472</v>
      </c>
      <c r="M396" s="8" t="s">
        <v>473</v>
      </c>
      <c r="N396" s="8" t="s">
        <v>252</v>
      </c>
      <c r="O396" s="5">
        <v>1160</v>
      </c>
      <c r="P396" s="14" t="s">
        <v>3170</v>
      </c>
      <c r="Q396" s="9" t="s">
        <v>3155</v>
      </c>
      <c r="R396" s="7" t="s">
        <v>3171</v>
      </c>
      <c r="S396" s="14" t="s">
        <v>3172</v>
      </c>
      <c r="T396" s="3" t="s">
        <v>50</v>
      </c>
      <c r="U396" s="3"/>
      <c r="V396" s="3">
        <v>4253819</v>
      </c>
      <c r="W396" s="3">
        <v>12.6077247046739</v>
      </c>
      <c r="X396" s="5" t="str">
        <f>_xlfn.DISPIMG("ID_0146DE5FA82C4BFD8BDE299F9C7417EF",1)</f>
        <v>=DISPIMG("ID_0146DE5FA82C4BFD8BDE299F9C7417EF",1)</v>
      </c>
      <c r="Y396" s="24" t="s">
        <v>218</v>
      </c>
      <c r="Z396" s="24" t="s">
        <v>52</v>
      </c>
      <c r="AA396" s="5">
        <v>0.6</v>
      </c>
      <c r="AB396" s="5">
        <v>0.85</v>
      </c>
      <c r="AC396" s="5"/>
      <c r="AD396" s="5"/>
      <c r="AE396" s="5"/>
      <c r="AF396" s="5"/>
      <c r="AG396" s="5"/>
      <c r="AH396" s="5"/>
      <c r="AI396" s="5"/>
      <c r="AJ396" s="5"/>
      <c r="AK396" s="5"/>
    </row>
    <row r="397" s="4" customFormat="1" customHeight="1" spans="1:37">
      <c r="A397" s="6" t="s">
        <v>3173</v>
      </c>
      <c r="B397" s="6" t="s">
        <v>3174</v>
      </c>
      <c r="C397" s="6" t="s">
        <v>3175</v>
      </c>
      <c r="D397" s="5" t="s">
        <v>3176</v>
      </c>
      <c r="E397" s="5">
        <v>1</v>
      </c>
      <c r="F397" s="7" t="s">
        <v>41</v>
      </c>
      <c r="G397" s="7" t="s">
        <v>211</v>
      </c>
      <c r="H397" s="5">
        <v>893.6349</v>
      </c>
      <c r="I397" s="14" t="s">
        <v>3177</v>
      </c>
      <c r="J397" s="8" t="s">
        <v>470</v>
      </c>
      <c r="K397" s="8" t="s">
        <v>471</v>
      </c>
      <c r="L397" s="8" t="s">
        <v>472</v>
      </c>
      <c r="M397" s="8" t="s">
        <v>473</v>
      </c>
      <c r="N397" s="8" t="s">
        <v>46</v>
      </c>
      <c r="O397" s="5">
        <v>832</v>
      </c>
      <c r="P397" s="14" t="s">
        <v>3178</v>
      </c>
      <c r="Q397" s="9" t="s">
        <v>3155</v>
      </c>
      <c r="R397" s="7" t="s">
        <v>3179</v>
      </c>
      <c r="S397" s="14" t="s">
        <v>3180</v>
      </c>
      <c r="T397" s="3" t="s">
        <v>50</v>
      </c>
      <c r="U397" s="3"/>
      <c r="V397" s="3">
        <v>7969302</v>
      </c>
      <c r="W397" s="3">
        <v>10.8214999212766</v>
      </c>
      <c r="X397" s="5" t="str">
        <f>_xlfn.DISPIMG("ID_0146DE5FA82C4BFD8BDE299F9C7417EF",1)</f>
        <v>=DISPIMG("ID_0146DE5FA82C4BFD8BDE299F9C7417EF",1)</v>
      </c>
      <c r="Y397" s="24" t="s">
        <v>218</v>
      </c>
      <c r="Z397" s="24" t="s">
        <v>52</v>
      </c>
      <c r="AA397" s="5">
        <v>0.5</v>
      </c>
      <c r="AB397" s="5">
        <v>0.895</v>
      </c>
      <c r="AC397" s="5"/>
      <c r="AD397" s="5"/>
      <c r="AE397" s="5"/>
      <c r="AF397" s="5"/>
      <c r="AG397" s="5"/>
      <c r="AH397" s="5"/>
      <c r="AI397" s="5"/>
      <c r="AJ397" s="5"/>
      <c r="AK397" s="5"/>
    </row>
    <row r="398" s="4" customFormat="1" customHeight="1" spans="1:37">
      <c r="A398" s="6" t="s">
        <v>3181</v>
      </c>
      <c r="B398" s="6" t="s">
        <v>3182</v>
      </c>
      <c r="C398" s="6" t="s">
        <v>3183</v>
      </c>
      <c r="D398" s="5" t="s">
        <v>3184</v>
      </c>
      <c r="E398" s="5">
        <v>1</v>
      </c>
      <c r="F398" s="7" t="s">
        <v>41</v>
      </c>
      <c r="G398" s="7" t="s">
        <v>211</v>
      </c>
      <c r="H398" s="5">
        <v>1563.6432</v>
      </c>
      <c r="I398" s="14" t="s">
        <v>3185</v>
      </c>
      <c r="J398" s="8" t="s">
        <v>805</v>
      </c>
      <c r="K398" s="8" t="s">
        <v>482</v>
      </c>
      <c r="L398" s="8" t="s">
        <v>472</v>
      </c>
      <c r="M398" s="8" t="s">
        <v>482</v>
      </c>
      <c r="N398" s="8" t="s">
        <v>46</v>
      </c>
      <c r="O398" s="5">
        <v>120</v>
      </c>
      <c r="P398" s="14" t="s">
        <v>3186</v>
      </c>
      <c r="Q398" s="9" t="s">
        <v>3187</v>
      </c>
      <c r="R398" s="7" t="s">
        <v>3188</v>
      </c>
      <c r="S398" s="14" t="s">
        <v>3189</v>
      </c>
      <c r="T398" s="3" t="s">
        <v>50</v>
      </c>
      <c r="U398" s="3"/>
      <c r="V398" s="3">
        <v>14212089</v>
      </c>
      <c r="W398" s="3">
        <v>9.1091305228712</v>
      </c>
      <c r="X398" s="5" t="str">
        <f>_xlfn.DISPIMG("ID_0146DE5FA82C4BFD8BDE299F9C7417EF",1)</f>
        <v>=DISPIMG("ID_0146DE5FA82C4BFD8BDE299F9C7417EF",1)</v>
      </c>
      <c r="Y398" s="24" t="s">
        <v>218</v>
      </c>
      <c r="Z398" s="24" t="s">
        <v>52</v>
      </c>
      <c r="AA398" s="5">
        <v>0.5</v>
      </c>
      <c r="AB398" s="5">
        <v>0.925</v>
      </c>
      <c r="AC398" s="5"/>
      <c r="AD398" s="5"/>
      <c r="AE398" s="5"/>
      <c r="AF398" s="5"/>
      <c r="AG398" s="5"/>
      <c r="AH398" s="5"/>
      <c r="AI398" s="5"/>
      <c r="AJ398" s="5"/>
      <c r="AK398" s="5"/>
    </row>
    <row r="399" s="4" customFormat="1" customHeight="1" spans="1:23">
      <c r="A399" s="6" t="s">
        <v>3190</v>
      </c>
      <c r="B399" s="6" t="s">
        <v>3191</v>
      </c>
      <c r="C399" s="6" t="s">
        <v>3192</v>
      </c>
      <c r="D399" s="4" t="s">
        <v>3193</v>
      </c>
      <c r="E399" s="4">
        <v>0</v>
      </c>
      <c r="F399" s="6" t="s">
        <v>267</v>
      </c>
      <c r="G399" s="6" t="s">
        <v>42</v>
      </c>
      <c r="H399" s="4">
        <v>11122.241</v>
      </c>
      <c r="I399" s="1" t="s">
        <v>3194</v>
      </c>
      <c r="J399" s="6" t="s">
        <v>3195</v>
      </c>
      <c r="K399" s="6"/>
      <c r="L399" s="6" t="s">
        <v>279</v>
      </c>
      <c r="M399" s="6"/>
      <c r="N399" s="6" t="s">
        <v>46</v>
      </c>
      <c r="O399" s="4">
        <v>8</v>
      </c>
      <c r="P399" s="1" t="s">
        <v>3196</v>
      </c>
      <c r="Q399" s="9" t="s">
        <v>3197</v>
      </c>
      <c r="R399" s="6" t="s">
        <v>46</v>
      </c>
      <c r="S399" s="1" t="s">
        <v>3198</v>
      </c>
      <c r="T399" s="20" t="s">
        <v>89</v>
      </c>
      <c r="U399" s="20"/>
      <c r="V399" s="20"/>
      <c r="W399" s="20"/>
    </row>
    <row r="400" s="4" customFormat="1" hidden="1" customHeight="1" spans="1:37">
      <c r="A400" s="6" t="s">
        <v>3199</v>
      </c>
      <c r="B400" s="6" t="s">
        <v>3200</v>
      </c>
      <c r="C400" s="6" t="s">
        <v>3201</v>
      </c>
      <c r="D400" s="4" t="s">
        <v>3202</v>
      </c>
      <c r="E400" s="4">
        <v>0</v>
      </c>
      <c r="F400" s="6" t="s">
        <v>267</v>
      </c>
      <c r="G400" s="6" t="s">
        <v>211</v>
      </c>
      <c r="H400" s="4">
        <v>3483.4346</v>
      </c>
      <c r="I400" s="1" t="s">
        <v>3203</v>
      </c>
      <c r="J400" s="6" t="s">
        <v>3204</v>
      </c>
      <c r="K400" s="6"/>
      <c r="L400" s="6" t="s">
        <v>271</v>
      </c>
      <c r="M400" s="6"/>
      <c r="N400" s="6" t="s">
        <v>2966</v>
      </c>
      <c r="O400" s="4">
        <v>3</v>
      </c>
      <c r="P400" s="1" t="s">
        <v>3205</v>
      </c>
      <c r="Q400" s="9" t="s">
        <v>3197</v>
      </c>
      <c r="R400" s="6" t="s">
        <v>46</v>
      </c>
      <c r="S400" s="1" t="s">
        <v>3206</v>
      </c>
      <c r="T400" s="20" t="s">
        <v>89</v>
      </c>
      <c r="U400" s="20"/>
      <c r="V400" s="20"/>
      <c r="W400" s="20"/>
      <c r="AK400" s="6">
        <v>1</v>
      </c>
    </row>
    <row r="401" s="4" customFormat="1" hidden="1" customHeight="1" spans="1:37">
      <c r="A401" s="6" t="s">
        <v>3207</v>
      </c>
      <c r="B401" s="6" t="s">
        <v>3208</v>
      </c>
      <c r="C401" s="6" t="s">
        <v>3209</v>
      </c>
      <c r="D401" s="4" t="s">
        <v>3210</v>
      </c>
      <c r="E401" s="4">
        <v>0</v>
      </c>
      <c r="F401" s="6" t="s">
        <v>193</v>
      </c>
      <c r="G401" s="6" t="s">
        <v>211</v>
      </c>
      <c r="H401" s="4">
        <v>790.4056</v>
      </c>
      <c r="I401" s="1" t="s">
        <v>3211</v>
      </c>
      <c r="J401" s="6" t="s">
        <v>2397</v>
      </c>
      <c r="K401" s="6"/>
      <c r="L401" s="6" t="s">
        <v>46</v>
      </c>
      <c r="M401" s="6"/>
      <c r="N401" s="6" t="s">
        <v>3212</v>
      </c>
      <c r="O401" s="4">
        <v>4</v>
      </c>
      <c r="P401" s="1" t="s">
        <v>3213</v>
      </c>
      <c r="Q401" s="9" t="s">
        <v>3197</v>
      </c>
      <c r="R401" s="6" t="s">
        <v>46</v>
      </c>
      <c r="S401" s="1" t="s">
        <v>3214</v>
      </c>
      <c r="T401" s="20" t="s">
        <v>50</v>
      </c>
      <c r="U401" s="20"/>
      <c r="V401" s="20"/>
      <c r="W401" s="20"/>
      <c r="AK401" s="6">
        <v>1</v>
      </c>
    </row>
    <row r="402" s="5" customFormat="1" hidden="1" customHeight="1" spans="1:37">
      <c r="A402" s="6" t="s">
        <v>3215</v>
      </c>
      <c r="B402" s="6" t="s">
        <v>3216</v>
      </c>
      <c r="C402" s="6" t="s">
        <v>3217</v>
      </c>
      <c r="D402" s="4" t="s">
        <v>3218</v>
      </c>
      <c r="E402" s="4">
        <v>0</v>
      </c>
      <c r="F402" s="6" t="s">
        <v>193</v>
      </c>
      <c r="G402" s="6" t="s">
        <v>211</v>
      </c>
      <c r="H402" s="4">
        <v>345</v>
      </c>
      <c r="I402" s="1" t="s">
        <v>3219</v>
      </c>
      <c r="J402" s="6" t="s">
        <v>3220</v>
      </c>
      <c r="K402" s="6"/>
      <c r="L402" s="6" t="s">
        <v>46</v>
      </c>
      <c r="M402" s="6"/>
      <c r="N402" s="6" t="s">
        <v>46</v>
      </c>
      <c r="O402" s="4">
        <v>3</v>
      </c>
      <c r="P402" s="1" t="s">
        <v>3221</v>
      </c>
      <c r="Q402" s="9" t="s">
        <v>3197</v>
      </c>
      <c r="R402" s="6" t="s">
        <v>46</v>
      </c>
      <c r="S402" s="1" t="s">
        <v>3222</v>
      </c>
      <c r="T402" s="20" t="s">
        <v>89</v>
      </c>
      <c r="U402" s="20"/>
      <c r="V402" s="20"/>
      <c r="W402" s="20"/>
      <c r="X402" s="4"/>
      <c r="Y402" s="4"/>
      <c r="Z402" s="4"/>
      <c r="AA402" s="4"/>
      <c r="AB402" s="4"/>
      <c r="AC402" s="4"/>
      <c r="AD402" s="4"/>
      <c r="AE402" s="4"/>
      <c r="AF402" s="27"/>
      <c r="AG402" s="4"/>
      <c r="AH402" s="4"/>
      <c r="AI402" s="4"/>
      <c r="AJ402" s="4"/>
      <c r="AK402" s="6">
        <v>1</v>
      </c>
    </row>
    <row r="403" s="5" customFormat="1" hidden="1" customHeight="1" spans="1:37">
      <c r="A403" s="6" t="s">
        <v>3223</v>
      </c>
      <c r="B403" s="6" t="s">
        <v>3224</v>
      </c>
      <c r="C403" s="6" t="s">
        <v>3225</v>
      </c>
      <c r="D403" s="5" t="s">
        <v>3226</v>
      </c>
      <c r="E403" s="5">
        <v>1</v>
      </c>
      <c r="F403" s="7" t="s">
        <v>141</v>
      </c>
      <c r="G403" s="7" t="s">
        <v>211</v>
      </c>
      <c r="H403" s="5">
        <v>224.94</v>
      </c>
      <c r="I403" s="14" t="s">
        <v>3227</v>
      </c>
      <c r="J403" s="8" t="s">
        <v>664</v>
      </c>
      <c r="K403" s="8"/>
      <c r="L403" s="8" t="s">
        <v>46</v>
      </c>
      <c r="M403" s="8"/>
      <c r="N403" s="8" t="s">
        <v>46</v>
      </c>
      <c r="O403" s="5">
        <v>33</v>
      </c>
      <c r="P403" s="14" t="s">
        <v>3228</v>
      </c>
      <c r="Q403" s="9" t="s">
        <v>3197</v>
      </c>
      <c r="R403" s="7" t="s">
        <v>3229</v>
      </c>
      <c r="S403" s="14" t="s">
        <v>3230</v>
      </c>
      <c r="T403" s="3" t="s">
        <v>89</v>
      </c>
      <c r="U403" s="3"/>
      <c r="V403" s="3">
        <v>1799520</v>
      </c>
      <c r="W403" s="3">
        <v>20</v>
      </c>
      <c r="X403" s="5" t="str">
        <f>_xlfn.DISPIMG("ID_3EFF5534C1714A589FF08DB4C529548E",1)</f>
        <v>=DISPIMG("ID_3EFF5534C1714A589FF08DB4C529548E",1)</v>
      </c>
      <c r="Y403" s="5" t="s">
        <v>304</v>
      </c>
      <c r="Z403" s="5" t="s">
        <v>305</v>
      </c>
      <c r="AC403" s="5">
        <v>5</v>
      </c>
      <c r="AF403" s="10"/>
      <c r="AK403" s="6">
        <v>1</v>
      </c>
    </row>
    <row r="404" s="5" customFormat="1" customHeight="1" spans="1:32">
      <c r="A404" s="6" t="s">
        <v>3231</v>
      </c>
      <c r="B404" s="6" t="s">
        <v>3232</v>
      </c>
      <c r="C404" s="6" t="s">
        <v>3233</v>
      </c>
      <c r="D404" s="5" t="s">
        <v>3234</v>
      </c>
      <c r="E404" s="5">
        <v>1</v>
      </c>
      <c r="F404" s="7" t="s">
        <v>41</v>
      </c>
      <c r="G404" s="7" t="s">
        <v>211</v>
      </c>
      <c r="H404" s="5">
        <v>1789.4907</v>
      </c>
      <c r="I404" s="14" t="s">
        <v>3235</v>
      </c>
      <c r="J404" s="8" t="s">
        <v>534</v>
      </c>
      <c r="K404" s="8" t="s">
        <v>473</v>
      </c>
      <c r="L404" s="8" t="s">
        <v>472</v>
      </c>
      <c r="M404" s="8" t="s">
        <v>482</v>
      </c>
      <c r="N404" s="8" t="s">
        <v>46</v>
      </c>
      <c r="O404" s="5">
        <v>17</v>
      </c>
      <c r="P404" s="14" t="s">
        <v>3236</v>
      </c>
      <c r="Q404" s="9" t="s">
        <v>3197</v>
      </c>
      <c r="R404" s="7" t="s">
        <v>3237</v>
      </c>
      <c r="S404" s="14" t="s">
        <v>3238</v>
      </c>
      <c r="T404" s="3" t="s">
        <v>50</v>
      </c>
      <c r="U404" s="3"/>
      <c r="V404" s="3">
        <v>14597505</v>
      </c>
      <c r="W404" s="3">
        <v>18.4264830211188</v>
      </c>
      <c r="X404" s="5" t="str">
        <f>_xlfn.DISPIMG("ID_0146DE5FA82C4BFD8BDE299F9C7417EF",1)</f>
        <v>=DISPIMG("ID_0146DE5FA82C4BFD8BDE299F9C7417EF",1)</v>
      </c>
      <c r="Y404" s="24" t="s">
        <v>218</v>
      </c>
      <c r="Z404" s="24" t="s">
        <v>52</v>
      </c>
      <c r="AA404" s="5">
        <v>0.4</v>
      </c>
      <c r="AB404" s="5">
        <v>0.855</v>
      </c>
      <c r="AF404" s="10"/>
    </row>
    <row r="405" s="5" customFormat="1" hidden="1" customHeight="1" spans="1:37">
      <c r="A405" s="6" t="s">
        <v>3239</v>
      </c>
      <c r="B405" s="6" t="s">
        <v>3240</v>
      </c>
      <c r="C405" s="6" t="s">
        <v>3241</v>
      </c>
      <c r="D405" s="5" t="s">
        <v>3242</v>
      </c>
      <c r="E405" s="5">
        <v>1</v>
      </c>
      <c r="F405" s="7" t="s">
        <v>141</v>
      </c>
      <c r="G405" s="7" t="s">
        <v>42</v>
      </c>
      <c r="H405" s="5">
        <v>123.9241</v>
      </c>
      <c r="I405" s="14" t="s">
        <v>3243</v>
      </c>
      <c r="J405" s="8" t="s">
        <v>3244</v>
      </c>
      <c r="K405" s="8"/>
      <c r="L405" s="8" t="s">
        <v>46</v>
      </c>
      <c r="M405" s="8"/>
      <c r="N405" s="8" t="s">
        <v>46</v>
      </c>
      <c r="O405" s="5">
        <v>45</v>
      </c>
      <c r="P405" s="14" t="s">
        <v>3245</v>
      </c>
      <c r="Q405" s="9" t="s">
        <v>3197</v>
      </c>
      <c r="R405" s="7" t="s">
        <v>3246</v>
      </c>
      <c r="S405" s="14" t="s">
        <v>3247</v>
      </c>
      <c r="T405" s="3" t="s">
        <v>50</v>
      </c>
      <c r="U405" s="3"/>
      <c r="V405" s="3">
        <v>1053355</v>
      </c>
      <c r="W405" s="3">
        <v>14.9999878958169</v>
      </c>
      <c r="X405" s="5" t="str">
        <f>_xlfn.DISPIMG("ID_3EFF5534C1714A589FF08DB4C529548E",1)</f>
        <v>=DISPIMG("ID_3EFF5534C1714A589FF08DB4C529548E",1)</v>
      </c>
      <c r="Y405" s="5" t="s">
        <v>304</v>
      </c>
      <c r="Z405" s="5" t="s">
        <v>305</v>
      </c>
      <c r="AC405" s="5">
        <v>3.5</v>
      </c>
      <c r="AF405" s="10"/>
      <c r="AK405" s="6">
        <v>1</v>
      </c>
    </row>
    <row r="406" s="5" customFormat="1" customHeight="1" spans="1:32">
      <c r="A406" s="6" t="s">
        <v>3248</v>
      </c>
      <c r="B406" s="6" t="s">
        <v>3249</v>
      </c>
      <c r="C406" s="6" t="s">
        <v>3250</v>
      </c>
      <c r="D406" s="5" t="s">
        <v>3251</v>
      </c>
      <c r="E406" s="5">
        <v>1</v>
      </c>
      <c r="F406" s="7" t="s">
        <v>41</v>
      </c>
      <c r="G406" s="7" t="s">
        <v>42</v>
      </c>
      <c r="H406" s="5">
        <v>10447.0153</v>
      </c>
      <c r="I406" s="14" t="s">
        <v>3252</v>
      </c>
      <c r="J406" s="8" t="s">
        <v>720</v>
      </c>
      <c r="K406" s="8"/>
      <c r="L406" s="8" t="s">
        <v>279</v>
      </c>
      <c r="M406" s="8"/>
      <c r="N406" s="8" t="s">
        <v>46</v>
      </c>
      <c r="O406" s="5">
        <v>339</v>
      </c>
      <c r="P406" s="14" t="s">
        <v>3253</v>
      </c>
      <c r="Q406" s="9" t="s">
        <v>3197</v>
      </c>
      <c r="R406" s="7" t="s">
        <v>3254</v>
      </c>
      <c r="S406" s="14" t="s">
        <v>3255</v>
      </c>
      <c r="T406" s="3" t="s">
        <v>50</v>
      </c>
      <c r="U406" s="3"/>
      <c r="V406" s="3">
        <v>91578144</v>
      </c>
      <c r="W406" s="3">
        <v>12.3403753414624</v>
      </c>
      <c r="X406" s="5" t="str">
        <f>_xlfn.DISPIMG("ID_0146DE5FA82C4BFD8BDE299F9C7417EF",1)</f>
        <v>=DISPIMG("ID_0146DE5FA82C4BFD8BDE299F9C7417EF",1)</v>
      </c>
      <c r="Y406" s="24" t="s">
        <v>51</v>
      </c>
      <c r="Z406" s="24" t="s">
        <v>52</v>
      </c>
      <c r="AA406" s="5">
        <v>0.55</v>
      </c>
      <c r="AB406" s="5">
        <v>0.82</v>
      </c>
      <c r="AF406" s="10"/>
    </row>
    <row r="407" s="5" customFormat="1" customHeight="1" spans="1:32">
      <c r="A407" s="6" t="s">
        <v>3256</v>
      </c>
      <c r="B407" s="6" t="s">
        <v>3257</v>
      </c>
      <c r="C407" s="6" t="s">
        <v>3258</v>
      </c>
      <c r="D407" s="5" t="s">
        <v>3259</v>
      </c>
      <c r="E407" s="5">
        <v>1</v>
      </c>
      <c r="F407" s="7" t="s">
        <v>41</v>
      </c>
      <c r="G407" s="7" t="s">
        <v>211</v>
      </c>
      <c r="H407" s="5">
        <v>506.57</v>
      </c>
      <c r="I407" s="14" t="s">
        <v>3260</v>
      </c>
      <c r="J407" s="8" t="s">
        <v>534</v>
      </c>
      <c r="K407" s="8" t="s">
        <v>473</v>
      </c>
      <c r="L407" s="8" t="s">
        <v>472</v>
      </c>
      <c r="M407" s="8" t="s">
        <v>473</v>
      </c>
      <c r="N407" s="8" t="s">
        <v>252</v>
      </c>
      <c r="O407" s="5">
        <v>1159</v>
      </c>
      <c r="P407" s="14" t="s">
        <v>3261</v>
      </c>
      <c r="Q407" s="9" t="s">
        <v>3197</v>
      </c>
      <c r="R407" s="7" t="s">
        <v>3262</v>
      </c>
      <c r="S407" s="14" t="s">
        <v>3263</v>
      </c>
      <c r="T407" s="3" t="s">
        <v>50</v>
      </c>
      <c r="U407" s="3"/>
      <c r="V407" s="3">
        <v>4556731</v>
      </c>
      <c r="W407" s="3">
        <v>10.0473577195649</v>
      </c>
      <c r="X407" s="5" t="str">
        <f>_xlfn.DISPIMG("ID_0146DE5FA82C4BFD8BDE299F9C7417EF",1)</f>
        <v>=DISPIMG("ID_0146DE5FA82C4BFD8BDE299F9C7417EF",1)</v>
      </c>
      <c r="Y407" s="24" t="s">
        <v>218</v>
      </c>
      <c r="Z407" s="24" t="s">
        <v>52</v>
      </c>
      <c r="AA407" s="5">
        <v>0.4</v>
      </c>
      <c r="AB407" s="5">
        <v>0.905</v>
      </c>
      <c r="AF407" s="10"/>
    </row>
    <row r="408" s="4" customFormat="1" customHeight="1" spans="1:23">
      <c r="A408" s="6" t="s">
        <v>3264</v>
      </c>
      <c r="B408" s="6" t="s">
        <v>3265</v>
      </c>
      <c r="C408" s="6" t="s">
        <v>3266</v>
      </c>
      <c r="D408" s="4" t="s">
        <v>3267</v>
      </c>
      <c r="E408" s="4">
        <v>0</v>
      </c>
      <c r="F408" s="6" t="s">
        <v>1128</v>
      </c>
      <c r="G408" s="6" t="s">
        <v>2754</v>
      </c>
      <c r="H408" s="4">
        <v>100</v>
      </c>
      <c r="I408" s="1" t="s">
        <v>3268</v>
      </c>
      <c r="J408" s="6" t="s">
        <v>46</v>
      </c>
      <c r="K408" s="6"/>
      <c r="L408" s="6" t="s">
        <v>46</v>
      </c>
      <c r="M408" s="6"/>
      <c r="N408" s="6" t="s">
        <v>46</v>
      </c>
      <c r="O408" s="4">
        <v>5</v>
      </c>
      <c r="P408" s="1" t="s">
        <v>3269</v>
      </c>
      <c r="Q408" s="9" t="s">
        <v>3270</v>
      </c>
      <c r="R408" s="6" t="s">
        <v>46</v>
      </c>
      <c r="S408" s="4" t="e">
        <v>#N/A</v>
      </c>
      <c r="T408" s="20" t="s">
        <v>50</v>
      </c>
      <c r="U408" s="20"/>
      <c r="V408" s="20"/>
      <c r="W408" s="20"/>
    </row>
    <row r="409" s="5" customFormat="1" hidden="1" customHeight="1" spans="1:37">
      <c r="A409" s="6" t="s">
        <v>3271</v>
      </c>
      <c r="B409" s="6" t="s">
        <v>3272</v>
      </c>
      <c r="C409" s="6" t="s">
        <v>3273</v>
      </c>
      <c r="D409" s="4" t="s">
        <v>3274</v>
      </c>
      <c r="E409" s="4">
        <v>0</v>
      </c>
      <c r="F409" s="6" t="s">
        <v>193</v>
      </c>
      <c r="G409" s="6" t="s">
        <v>211</v>
      </c>
      <c r="H409" s="4">
        <v>1250</v>
      </c>
      <c r="I409" s="1" t="s">
        <v>3275</v>
      </c>
      <c r="J409" s="6" t="s">
        <v>3276</v>
      </c>
      <c r="K409" s="6"/>
      <c r="L409" s="6" t="s">
        <v>46</v>
      </c>
      <c r="M409" s="6"/>
      <c r="N409" s="6" t="s">
        <v>46</v>
      </c>
      <c r="O409" s="4">
        <v>41</v>
      </c>
      <c r="P409" s="1" t="s">
        <v>3277</v>
      </c>
      <c r="Q409" s="9" t="s">
        <v>3278</v>
      </c>
      <c r="R409" s="6" t="s">
        <v>46</v>
      </c>
      <c r="S409" s="1" t="s">
        <v>3279</v>
      </c>
      <c r="T409" s="20" t="s">
        <v>50</v>
      </c>
      <c r="U409" s="20"/>
      <c r="V409" s="20"/>
      <c r="W409" s="20"/>
      <c r="X409" s="4"/>
      <c r="Y409" s="4"/>
      <c r="Z409" s="4"/>
      <c r="AA409" s="4"/>
      <c r="AB409" s="4"/>
      <c r="AC409" s="4"/>
      <c r="AD409" s="4"/>
      <c r="AE409" s="4"/>
      <c r="AF409" s="27"/>
      <c r="AG409" s="4"/>
      <c r="AH409" s="4"/>
      <c r="AI409" s="4"/>
      <c r="AJ409" s="4"/>
      <c r="AK409" s="6">
        <v>1</v>
      </c>
    </row>
    <row r="410" s="5" customFormat="1" customHeight="1" spans="1:32">
      <c r="A410" s="6" t="s">
        <v>3280</v>
      </c>
      <c r="B410" s="6" t="s">
        <v>3281</v>
      </c>
      <c r="C410" s="6" t="s">
        <v>3282</v>
      </c>
      <c r="D410" s="5" t="s">
        <v>3283</v>
      </c>
      <c r="E410" s="5">
        <v>1</v>
      </c>
      <c r="F410" s="7" t="s">
        <v>41</v>
      </c>
      <c r="G410" s="7" t="s">
        <v>42</v>
      </c>
      <c r="H410" s="5">
        <v>1903.8303</v>
      </c>
      <c r="I410" s="14" t="s">
        <v>3284</v>
      </c>
      <c r="J410" s="8" t="s">
        <v>525</v>
      </c>
      <c r="K410" s="8"/>
      <c r="L410" s="8" t="s">
        <v>279</v>
      </c>
      <c r="M410" s="8"/>
      <c r="N410" s="8" t="s">
        <v>252</v>
      </c>
      <c r="O410" s="5">
        <v>49</v>
      </c>
      <c r="P410" s="14" t="s">
        <v>3285</v>
      </c>
      <c r="Q410" s="9" t="s">
        <v>3286</v>
      </c>
      <c r="R410" s="7" t="s">
        <v>3287</v>
      </c>
      <c r="S410" s="14" t="s">
        <v>3288</v>
      </c>
      <c r="T410" s="3" t="s">
        <v>50</v>
      </c>
      <c r="U410" s="3"/>
      <c r="V410" s="3">
        <v>15750810</v>
      </c>
      <c r="W410" s="3">
        <v>17.267783793545</v>
      </c>
      <c r="X410" s="5" t="str">
        <f>_xlfn.DISPIMG("ID_0146DE5FA82C4BFD8BDE299F9C7417EF",1)</f>
        <v>=DISPIMG("ID_0146DE5FA82C4BFD8BDE299F9C7417EF",1)</v>
      </c>
      <c r="Y410" s="24" t="s">
        <v>51</v>
      </c>
      <c r="Z410" s="24" t="s">
        <v>52</v>
      </c>
      <c r="AA410" s="5">
        <v>0.5</v>
      </c>
      <c r="AB410" s="5">
        <v>0.805</v>
      </c>
      <c r="AF410" s="10"/>
    </row>
    <row r="411" s="4" customFormat="1" customHeight="1" spans="1:37">
      <c r="A411" s="6" t="s">
        <v>3289</v>
      </c>
      <c r="B411" s="6" t="s">
        <v>3290</v>
      </c>
      <c r="C411" s="6" t="s">
        <v>3291</v>
      </c>
      <c r="D411" s="5" t="s">
        <v>3292</v>
      </c>
      <c r="E411" s="5">
        <v>1</v>
      </c>
      <c r="F411" s="7" t="s">
        <v>41</v>
      </c>
      <c r="G411" s="7" t="s">
        <v>42</v>
      </c>
      <c r="H411" s="5">
        <v>329.8384</v>
      </c>
      <c r="I411" s="14" t="s">
        <v>3293</v>
      </c>
      <c r="J411" s="8" t="s">
        <v>44</v>
      </c>
      <c r="K411" s="8"/>
      <c r="L411" s="8" t="s">
        <v>45</v>
      </c>
      <c r="M411" s="8"/>
      <c r="N411" s="8" t="s">
        <v>46</v>
      </c>
      <c r="O411" s="5">
        <v>475</v>
      </c>
      <c r="P411" s="14" t="s">
        <v>3294</v>
      </c>
      <c r="Q411" s="9" t="s">
        <v>3286</v>
      </c>
      <c r="R411" s="7" t="s">
        <v>3295</v>
      </c>
      <c r="S411" s="14" t="s">
        <v>3296</v>
      </c>
      <c r="T411" s="3" t="s">
        <v>50</v>
      </c>
      <c r="U411" s="3"/>
      <c r="V411" s="3">
        <v>2746238</v>
      </c>
      <c r="W411" s="3">
        <v>16.7398944452799</v>
      </c>
      <c r="X411" s="5" t="str">
        <f>_xlfn.DISPIMG("ID_0146DE5FA82C4BFD8BDE299F9C7417EF",1)</f>
        <v>=DISPIMG("ID_0146DE5FA82C4BFD8BDE299F9C7417EF",1)</v>
      </c>
      <c r="Y411" s="24" t="s">
        <v>51</v>
      </c>
      <c r="Z411" s="24" t="s">
        <v>52</v>
      </c>
      <c r="AA411" s="5">
        <v>0.6</v>
      </c>
      <c r="AB411" s="5">
        <v>0.82</v>
      </c>
      <c r="AC411" s="5"/>
      <c r="AD411" s="5"/>
      <c r="AE411" s="5"/>
      <c r="AF411" s="5"/>
      <c r="AG411" s="5"/>
      <c r="AH411" s="5"/>
      <c r="AI411" s="5"/>
      <c r="AJ411" s="5"/>
      <c r="AK411" s="5"/>
    </row>
    <row r="412" s="4" customFormat="1" customHeight="1" spans="1:37">
      <c r="A412" s="6" t="s">
        <v>3297</v>
      </c>
      <c r="B412" s="6" t="s">
        <v>3298</v>
      </c>
      <c r="C412" s="6" t="s">
        <v>3299</v>
      </c>
      <c r="D412" s="5" t="s">
        <v>3300</v>
      </c>
      <c r="E412" s="5">
        <v>2</v>
      </c>
      <c r="F412" s="7" t="s">
        <v>155</v>
      </c>
      <c r="G412" s="7" t="s">
        <v>768</v>
      </c>
      <c r="H412" s="5">
        <v>5471.5528</v>
      </c>
      <c r="I412" s="14" t="s">
        <v>3301</v>
      </c>
      <c r="J412" s="8" t="s">
        <v>3302</v>
      </c>
      <c r="K412" s="8" t="s">
        <v>473</v>
      </c>
      <c r="L412" s="8" t="s">
        <v>3303</v>
      </c>
      <c r="M412" s="8" t="s">
        <v>3304</v>
      </c>
      <c r="N412" s="8" t="s">
        <v>46</v>
      </c>
      <c r="O412" s="5">
        <v>159</v>
      </c>
      <c r="P412" s="14" t="s">
        <v>3305</v>
      </c>
      <c r="Q412" s="9" t="s">
        <v>3286</v>
      </c>
      <c r="R412" s="8" t="s">
        <v>46</v>
      </c>
      <c r="S412" s="14" t="s">
        <v>3306</v>
      </c>
      <c r="T412" s="3" t="s">
        <v>50</v>
      </c>
      <c r="U412" s="3"/>
      <c r="V412" s="3">
        <v>50071786</v>
      </c>
      <c r="W412" s="3">
        <v>8.48706422059932</v>
      </c>
      <c r="X412" s="5" t="str">
        <f>_xlfn.DISPIMG("ID_C03CE263757245ED9C45E9E586BA1C54",1)</f>
        <v>=DISPIMG("ID_C03CE263757245ED9C45E9E586BA1C54",1)</v>
      </c>
      <c r="Y412" s="5" t="s">
        <v>3307</v>
      </c>
      <c r="Z412" s="5" t="s">
        <v>3308</v>
      </c>
      <c r="AA412" s="5"/>
      <c r="AB412" s="5"/>
      <c r="AC412" s="5"/>
      <c r="AD412" s="5"/>
      <c r="AE412" s="5"/>
      <c r="AF412" s="5"/>
      <c r="AG412" s="5"/>
      <c r="AH412" s="5"/>
      <c r="AI412" s="5"/>
      <c r="AJ412" s="5"/>
      <c r="AK412" s="5"/>
    </row>
    <row r="413" s="5" customFormat="1" hidden="1" customHeight="1" spans="1:37">
      <c r="A413" s="6" t="s">
        <v>3309</v>
      </c>
      <c r="B413" s="6" t="s">
        <v>3310</v>
      </c>
      <c r="C413" s="6" t="s">
        <v>3311</v>
      </c>
      <c r="D413" s="5" t="s">
        <v>3312</v>
      </c>
      <c r="E413" s="5">
        <v>1</v>
      </c>
      <c r="F413" s="7" t="s">
        <v>141</v>
      </c>
      <c r="G413" s="7" t="s">
        <v>211</v>
      </c>
      <c r="H413" s="5">
        <v>226.9347</v>
      </c>
      <c r="I413" s="15" t="s">
        <v>3313</v>
      </c>
      <c r="J413" s="8" t="s">
        <v>3314</v>
      </c>
      <c r="K413" s="8"/>
      <c r="L413" s="8" t="s">
        <v>46</v>
      </c>
      <c r="M413" s="8"/>
      <c r="N413" s="8" t="s">
        <v>46</v>
      </c>
      <c r="O413" s="5">
        <v>16</v>
      </c>
      <c r="P413" s="14" t="s">
        <v>3315</v>
      </c>
      <c r="Q413" s="9" t="s">
        <v>3316</v>
      </c>
      <c r="R413" s="7" t="s">
        <v>3317</v>
      </c>
      <c r="S413" s="14" t="s">
        <v>3318</v>
      </c>
      <c r="T413" s="3" t="s">
        <v>50</v>
      </c>
      <c r="U413" s="3"/>
      <c r="V413" s="3">
        <v>1815478</v>
      </c>
      <c r="W413" s="3">
        <f>100-100*V413/H413/10000</f>
        <v>19.9999823737842</v>
      </c>
      <c r="X413" s="5" t="str">
        <f>_xlfn.DISPIMG("ID_9FA0695438EC444E9DFBE9717A568391",1)</f>
        <v>=DISPIMG("ID_9FA0695438EC444E9DFBE9717A568391",1)</v>
      </c>
      <c r="Y413" s="5" t="s">
        <v>304</v>
      </c>
      <c r="Z413" s="5" t="s">
        <v>305</v>
      </c>
      <c r="AC413" s="5">
        <v>2</v>
      </c>
      <c r="AF413" s="10"/>
      <c r="AK413" s="6">
        <v>1</v>
      </c>
    </row>
    <row r="414" s="5" customFormat="1" hidden="1" customHeight="1" spans="1:37">
      <c r="A414" s="6" t="s">
        <v>3319</v>
      </c>
      <c r="B414" s="6" t="s">
        <v>3320</v>
      </c>
      <c r="C414" s="6" t="s">
        <v>3321</v>
      </c>
      <c r="D414" s="4" t="s">
        <v>3322</v>
      </c>
      <c r="E414" s="4">
        <v>0</v>
      </c>
      <c r="F414" s="6" t="s">
        <v>193</v>
      </c>
      <c r="G414" s="6" t="s">
        <v>268</v>
      </c>
      <c r="H414" s="4">
        <v>550.88</v>
      </c>
      <c r="I414" s="1" t="s">
        <v>3323</v>
      </c>
      <c r="J414" s="6" t="s">
        <v>3324</v>
      </c>
      <c r="K414" s="6"/>
      <c r="L414" s="6" t="s">
        <v>46</v>
      </c>
      <c r="M414" s="6"/>
      <c r="N414" s="6" t="s">
        <v>46</v>
      </c>
      <c r="O414" s="4">
        <v>3</v>
      </c>
      <c r="P414" s="1" t="s">
        <v>3325</v>
      </c>
      <c r="Q414" s="9" t="s">
        <v>3326</v>
      </c>
      <c r="R414" s="6" t="s">
        <v>46</v>
      </c>
      <c r="S414" s="1" t="s">
        <v>3327</v>
      </c>
      <c r="T414" s="20" t="s">
        <v>89</v>
      </c>
      <c r="U414" s="20"/>
      <c r="V414" s="20"/>
      <c r="W414" s="20"/>
      <c r="X414" s="4"/>
      <c r="Y414" s="4"/>
      <c r="Z414" s="4"/>
      <c r="AA414" s="4"/>
      <c r="AB414" s="4"/>
      <c r="AC414" s="4"/>
      <c r="AD414" s="4"/>
      <c r="AE414" s="4"/>
      <c r="AF414" s="27"/>
      <c r="AG414" s="4"/>
      <c r="AH414" s="4"/>
      <c r="AI414" s="4"/>
      <c r="AJ414" s="4"/>
      <c r="AK414" s="6">
        <v>1</v>
      </c>
    </row>
    <row r="415" s="5" customFormat="1" customHeight="1" spans="1:32">
      <c r="A415" s="6" t="s">
        <v>3328</v>
      </c>
      <c r="B415" s="6" t="s">
        <v>3329</v>
      </c>
      <c r="C415" s="6" t="s">
        <v>3330</v>
      </c>
      <c r="D415" s="5" t="s">
        <v>3331</v>
      </c>
      <c r="E415" s="5">
        <v>1</v>
      </c>
      <c r="F415" s="7" t="s">
        <v>41</v>
      </c>
      <c r="G415" s="7" t="s">
        <v>42</v>
      </c>
      <c r="H415" s="5">
        <v>344.6179</v>
      </c>
      <c r="I415" s="14" t="s">
        <v>3332</v>
      </c>
      <c r="J415" s="8" t="s">
        <v>44</v>
      </c>
      <c r="K415" s="8"/>
      <c r="L415" s="8" t="s">
        <v>45</v>
      </c>
      <c r="M415" s="8"/>
      <c r="N415" s="8" t="s">
        <v>46</v>
      </c>
      <c r="O415" s="5">
        <v>421</v>
      </c>
      <c r="P415" s="14" t="s">
        <v>3333</v>
      </c>
      <c r="Q415" s="9" t="s">
        <v>3326</v>
      </c>
      <c r="R415" s="7" t="s">
        <v>3334</v>
      </c>
      <c r="S415" s="14" t="s">
        <v>3335</v>
      </c>
      <c r="T415" s="3" t="s">
        <v>50</v>
      </c>
      <c r="U415" s="3"/>
      <c r="V415" s="3">
        <v>2921326</v>
      </c>
      <c r="W415" s="3">
        <v>15.2299982096113</v>
      </c>
      <c r="X415" s="5" t="str">
        <f>_xlfn.DISPIMG("ID_0146DE5FA82C4BFD8BDE299F9C7417EF",1)</f>
        <v>=DISPIMG("ID_0146DE5FA82C4BFD8BDE299F9C7417EF",1)</v>
      </c>
      <c r="Y415" s="24" t="s">
        <v>51</v>
      </c>
      <c r="Z415" s="24" t="s">
        <v>52</v>
      </c>
      <c r="AA415" s="5">
        <v>0.45</v>
      </c>
      <c r="AB415" s="5">
        <v>0.855</v>
      </c>
      <c r="AF415" s="10"/>
    </row>
    <row r="416" s="5" customFormat="1" customHeight="1" spans="1:32">
      <c r="A416" s="6" t="s">
        <v>3336</v>
      </c>
      <c r="B416" s="6" t="s">
        <v>3337</v>
      </c>
      <c r="C416" s="6" t="s">
        <v>3338</v>
      </c>
      <c r="D416" s="5" t="s">
        <v>3339</v>
      </c>
      <c r="E416" s="5">
        <v>1</v>
      </c>
      <c r="F416" s="7" t="s">
        <v>41</v>
      </c>
      <c r="G416" s="7" t="s">
        <v>211</v>
      </c>
      <c r="H416" s="5">
        <v>823.1803</v>
      </c>
      <c r="I416" s="14" t="s">
        <v>3340</v>
      </c>
      <c r="J416" s="8" t="s">
        <v>470</v>
      </c>
      <c r="K416" s="8" t="s">
        <v>471</v>
      </c>
      <c r="L416" s="8" t="s">
        <v>472</v>
      </c>
      <c r="M416" s="8" t="s">
        <v>473</v>
      </c>
      <c r="N416" s="8" t="s">
        <v>46</v>
      </c>
      <c r="O416" s="5">
        <v>977</v>
      </c>
      <c r="P416" s="14" t="s">
        <v>3341</v>
      </c>
      <c r="Q416" s="9" t="s">
        <v>3326</v>
      </c>
      <c r="R416" s="7" t="s">
        <v>3342</v>
      </c>
      <c r="S416" s="14" t="s">
        <v>3343</v>
      </c>
      <c r="T416" s="3" t="s">
        <v>50</v>
      </c>
      <c r="U416" s="3"/>
      <c r="V416" s="3">
        <v>7302021</v>
      </c>
      <c r="W416" s="3">
        <v>11.2949981917692</v>
      </c>
      <c r="X416" s="5" t="str">
        <f>_xlfn.DISPIMG("ID_0146DE5FA82C4BFD8BDE299F9C7417EF",1)</f>
        <v>=DISPIMG("ID_0146DE5FA82C4BFD8BDE299F9C7417EF",1)</v>
      </c>
      <c r="Y416" s="24" t="s">
        <v>218</v>
      </c>
      <c r="Z416" s="24" t="s">
        <v>52</v>
      </c>
      <c r="AA416" s="5">
        <v>0.6</v>
      </c>
      <c r="AB416" s="5">
        <v>0.875</v>
      </c>
      <c r="AF416" s="10"/>
    </row>
    <row r="417" s="4" customFormat="1" customHeight="1" spans="1:37">
      <c r="A417" s="6" t="s">
        <v>3344</v>
      </c>
      <c r="B417" s="6" t="s">
        <v>3345</v>
      </c>
      <c r="C417" s="6" t="s">
        <v>3346</v>
      </c>
      <c r="D417" s="5" t="s">
        <v>3347</v>
      </c>
      <c r="E417" s="5">
        <v>2</v>
      </c>
      <c r="F417" s="7" t="s">
        <v>65</v>
      </c>
      <c r="G417" s="7" t="s">
        <v>66</v>
      </c>
      <c r="H417" s="5">
        <v>531.7737</v>
      </c>
      <c r="I417" s="14" t="s">
        <v>3348</v>
      </c>
      <c r="J417" s="8" t="s">
        <v>1176</v>
      </c>
      <c r="K417" s="8"/>
      <c r="L417" s="8" t="s">
        <v>1177</v>
      </c>
      <c r="M417" s="8"/>
      <c r="N417" s="8" t="s">
        <v>46</v>
      </c>
      <c r="O417" s="5">
        <v>116</v>
      </c>
      <c r="P417" s="14" t="s">
        <v>3349</v>
      </c>
      <c r="Q417" s="9" t="s">
        <v>3350</v>
      </c>
      <c r="R417" s="8" t="s">
        <v>46</v>
      </c>
      <c r="S417" s="14" t="s">
        <v>3351</v>
      </c>
      <c r="T417" s="3" t="s">
        <v>50</v>
      </c>
      <c r="U417" s="3">
        <f>100-100*(V417/(H417*10000*AH417*(1-0.01*AG417))-AF417)/(1-AF417)</f>
        <v>7.92377362015911</v>
      </c>
      <c r="V417" s="3">
        <v>4740763</v>
      </c>
      <c r="W417" s="3">
        <v>10.8499912650814</v>
      </c>
      <c r="X417" s="5" t="str">
        <f>_xlfn.DISPIMG("ID_4D1625EF781E4C5C8F00E86DE248E2C8",1)</f>
        <v>=DISPIMG("ID_4D1625EF781E4C5C8F00E86DE248E2C8",1)</v>
      </c>
      <c r="Y417" s="24" t="s">
        <v>1465</v>
      </c>
      <c r="Z417" s="24" t="s">
        <v>834</v>
      </c>
      <c r="AA417" s="5"/>
      <c r="AB417" s="5"/>
      <c r="AC417" s="5"/>
      <c r="AD417" s="5"/>
      <c r="AE417" s="5"/>
      <c r="AF417" s="5">
        <v>0.4</v>
      </c>
      <c r="AG417" s="5">
        <v>2.5</v>
      </c>
      <c r="AH417" s="5">
        <v>0.96</v>
      </c>
      <c r="AI417" s="5" t="s">
        <v>1189</v>
      </c>
      <c r="AJ417" s="5"/>
      <c r="AK417" s="5"/>
    </row>
    <row r="418" s="5" customFormat="1" hidden="1" customHeight="1" spans="1:37">
      <c r="A418" s="6" t="s">
        <v>3352</v>
      </c>
      <c r="B418" s="6" t="s">
        <v>3353</v>
      </c>
      <c r="C418" s="6" t="s">
        <v>3354</v>
      </c>
      <c r="D418" s="4" t="s">
        <v>3355</v>
      </c>
      <c r="E418" s="4">
        <v>0</v>
      </c>
      <c r="F418" s="6" t="s">
        <v>193</v>
      </c>
      <c r="G418" s="6" t="s">
        <v>211</v>
      </c>
      <c r="H418" s="4">
        <v>424</v>
      </c>
      <c r="I418" s="1" t="s">
        <v>3356</v>
      </c>
      <c r="J418" s="6" t="s">
        <v>3276</v>
      </c>
      <c r="K418" s="6"/>
      <c r="L418" s="6" t="s">
        <v>46</v>
      </c>
      <c r="M418" s="6"/>
      <c r="N418" s="6" t="s">
        <v>46</v>
      </c>
      <c r="O418" s="4">
        <v>9</v>
      </c>
      <c r="P418" s="1" t="s">
        <v>3357</v>
      </c>
      <c r="Q418" s="9" t="s">
        <v>3358</v>
      </c>
      <c r="R418" s="6" t="s">
        <v>46</v>
      </c>
      <c r="S418" s="1" t="s">
        <v>3359</v>
      </c>
      <c r="T418" s="20" t="s">
        <v>50</v>
      </c>
      <c r="U418" s="20"/>
      <c r="V418" s="20"/>
      <c r="W418" s="20"/>
      <c r="X418" s="4"/>
      <c r="Y418" s="4"/>
      <c r="Z418" s="4"/>
      <c r="AA418" s="4"/>
      <c r="AB418" s="4"/>
      <c r="AC418" s="4"/>
      <c r="AD418" s="4"/>
      <c r="AE418" s="4"/>
      <c r="AF418" s="27"/>
      <c r="AG418" s="4"/>
      <c r="AH418" s="4"/>
      <c r="AI418" s="4"/>
      <c r="AJ418" s="4"/>
      <c r="AK418" s="6">
        <v>1</v>
      </c>
    </row>
    <row r="419" s="4" customFormat="1" customHeight="1" spans="1:37">
      <c r="A419" s="6" t="s">
        <v>3360</v>
      </c>
      <c r="B419" s="6" t="s">
        <v>3361</v>
      </c>
      <c r="C419" s="6" t="s">
        <v>3362</v>
      </c>
      <c r="D419" s="5" t="s">
        <v>3363</v>
      </c>
      <c r="E419" s="5">
        <v>2</v>
      </c>
      <c r="F419" s="7" t="s">
        <v>65</v>
      </c>
      <c r="G419" s="7" t="s">
        <v>66</v>
      </c>
      <c r="H419" s="5">
        <v>109</v>
      </c>
      <c r="I419" s="14" t="s">
        <v>3364</v>
      </c>
      <c r="J419" s="8" t="s">
        <v>46</v>
      </c>
      <c r="K419" s="8"/>
      <c r="L419" s="8" t="s">
        <v>46</v>
      </c>
      <c r="M419" s="8"/>
      <c r="N419" s="8" t="s">
        <v>46</v>
      </c>
      <c r="O419" s="5">
        <v>10</v>
      </c>
      <c r="P419" s="14" t="s">
        <v>3365</v>
      </c>
      <c r="Q419" s="9" t="s">
        <v>3358</v>
      </c>
      <c r="R419" s="8" t="s">
        <v>46</v>
      </c>
      <c r="S419" s="14" t="s">
        <v>3366</v>
      </c>
      <c r="T419" s="3" t="s">
        <v>50</v>
      </c>
      <c r="U419" s="3"/>
      <c r="V419" s="3">
        <v>1039655</v>
      </c>
      <c r="W419" s="3">
        <v>4.61880733944955</v>
      </c>
      <c r="X419" s="5" t="str">
        <f>_xlfn.DISPIMG("ID_65F7EFDA60BF41DBBCFEF3741027D4B1",1)</f>
        <v>=DISPIMG("ID_65F7EFDA60BF41DBBCFEF3741027D4B1",1)</v>
      </c>
      <c r="Y419" s="5" t="s">
        <v>321</v>
      </c>
      <c r="Z419" s="5" t="s">
        <v>322</v>
      </c>
      <c r="AA419" s="5"/>
      <c r="AB419" s="5"/>
      <c r="AC419" s="5"/>
      <c r="AD419" s="5"/>
      <c r="AE419" s="5"/>
      <c r="AF419" s="5"/>
      <c r="AG419" s="5"/>
      <c r="AH419" s="5"/>
      <c r="AI419" s="5"/>
      <c r="AJ419" s="5">
        <v>0.97</v>
      </c>
      <c r="AK419" s="5"/>
    </row>
    <row r="420" s="4" customFormat="1" customHeight="1" spans="1:37">
      <c r="A420" s="6" t="s">
        <v>3367</v>
      </c>
      <c r="B420" s="6" t="s">
        <v>3368</v>
      </c>
      <c r="C420" s="6" t="s">
        <v>3369</v>
      </c>
      <c r="D420" s="5" t="s">
        <v>3370</v>
      </c>
      <c r="E420" s="5">
        <v>2</v>
      </c>
      <c r="F420" s="7" t="s">
        <v>155</v>
      </c>
      <c r="G420" s="7" t="s">
        <v>768</v>
      </c>
      <c r="H420" s="5">
        <v>2464</v>
      </c>
      <c r="I420" s="14" t="s">
        <v>3371</v>
      </c>
      <c r="J420" s="8" t="s">
        <v>3302</v>
      </c>
      <c r="K420" s="8" t="s">
        <v>471</v>
      </c>
      <c r="L420" s="8" t="s">
        <v>3303</v>
      </c>
      <c r="M420" s="8" t="s">
        <v>3304</v>
      </c>
      <c r="N420" s="8" t="s">
        <v>429</v>
      </c>
      <c r="O420" s="5">
        <v>431</v>
      </c>
      <c r="P420" s="14" t="s">
        <v>3372</v>
      </c>
      <c r="Q420" s="9" t="s">
        <v>3373</v>
      </c>
      <c r="R420" s="8" t="s">
        <v>46</v>
      </c>
      <c r="S420" s="14" t="s">
        <v>3374</v>
      </c>
      <c r="T420" s="3" t="s">
        <v>50</v>
      </c>
      <c r="U420" s="3"/>
      <c r="V420" s="3">
        <v>21428200</v>
      </c>
      <c r="W420" s="3">
        <v>13.0349025974026</v>
      </c>
      <c r="X420" s="5" t="str">
        <f>_xlfn.DISPIMG("ID_F2859D22C19049F3AE2DE00E5719F623",1)</f>
        <v>=DISPIMG("ID_F2859D22C19049F3AE2DE00E5719F623",1)</v>
      </c>
      <c r="Y420" s="5" t="s">
        <v>3307</v>
      </c>
      <c r="Z420" s="5" t="s">
        <v>3308</v>
      </c>
      <c r="AA420" s="5"/>
      <c r="AB420" s="5"/>
      <c r="AC420" s="5"/>
      <c r="AD420" s="5"/>
      <c r="AE420" s="5"/>
      <c r="AF420" s="5"/>
      <c r="AG420" s="5"/>
      <c r="AH420" s="5"/>
      <c r="AI420" s="5"/>
      <c r="AJ420" s="5"/>
      <c r="AK420" s="5"/>
    </row>
    <row r="421" s="4" customFormat="1" customHeight="1" spans="1:37">
      <c r="A421" s="6" t="s">
        <v>3375</v>
      </c>
      <c r="B421" s="6" t="s">
        <v>3376</v>
      </c>
      <c r="C421" s="6" t="s">
        <v>3377</v>
      </c>
      <c r="D421" s="5" t="s">
        <v>3378</v>
      </c>
      <c r="E421" s="5">
        <v>1</v>
      </c>
      <c r="F421" s="7" t="s">
        <v>41</v>
      </c>
      <c r="G421" s="7" t="s">
        <v>42</v>
      </c>
      <c r="H421" s="5">
        <v>465.0368</v>
      </c>
      <c r="I421" s="14" t="s">
        <v>3379</v>
      </c>
      <c r="J421" s="8" t="s">
        <v>44</v>
      </c>
      <c r="K421" s="8"/>
      <c r="L421" s="8" t="s">
        <v>45</v>
      </c>
      <c r="M421" s="8"/>
      <c r="N421" s="8" t="s">
        <v>46</v>
      </c>
      <c r="O421" s="5">
        <v>884</v>
      </c>
      <c r="P421" s="14" t="s">
        <v>3380</v>
      </c>
      <c r="Q421" s="9" t="s">
        <v>3381</v>
      </c>
      <c r="R421" s="7" t="s">
        <v>3382</v>
      </c>
      <c r="S421" s="14" t="s">
        <v>3383</v>
      </c>
      <c r="T421" s="3" t="s">
        <v>50</v>
      </c>
      <c r="U421" s="3"/>
      <c r="V421" s="3">
        <v>4024000</v>
      </c>
      <c r="W421" s="3">
        <v>13.4692136192233</v>
      </c>
      <c r="X421" s="5" t="str">
        <f>_xlfn.DISPIMG("ID_0146DE5FA82C4BFD8BDE299F9C7417EF",1)</f>
        <v>=DISPIMG("ID_0146DE5FA82C4BFD8BDE299F9C7417EF",1)</v>
      </c>
      <c r="Y421" s="24" t="s">
        <v>51</v>
      </c>
      <c r="Z421" s="24" t="s">
        <v>52</v>
      </c>
      <c r="AA421" s="5">
        <v>0.6</v>
      </c>
      <c r="AB421" s="5">
        <v>0.9</v>
      </c>
      <c r="AC421" s="5"/>
      <c r="AD421" s="5"/>
      <c r="AE421" s="5"/>
      <c r="AF421" s="5"/>
      <c r="AG421" s="5"/>
      <c r="AH421" s="5"/>
      <c r="AI421" s="5"/>
      <c r="AJ421" s="5"/>
      <c r="AK421" s="5"/>
    </row>
    <row r="422" s="4" customFormat="1" customHeight="1" spans="1:37">
      <c r="A422" s="6" t="s">
        <v>3384</v>
      </c>
      <c r="B422" s="6" t="s">
        <v>3385</v>
      </c>
      <c r="C422" s="6" t="s">
        <v>3386</v>
      </c>
      <c r="D422" s="5" t="s">
        <v>3387</v>
      </c>
      <c r="E422" s="5">
        <v>2</v>
      </c>
      <c r="F422" s="7" t="s">
        <v>65</v>
      </c>
      <c r="G422" s="7" t="s">
        <v>66</v>
      </c>
      <c r="H422" s="5">
        <v>416.4593</v>
      </c>
      <c r="I422" s="14" t="s">
        <v>3388</v>
      </c>
      <c r="J422" s="8" t="s">
        <v>46</v>
      </c>
      <c r="K422" s="8"/>
      <c r="L422" s="8" t="s">
        <v>46</v>
      </c>
      <c r="M422" s="8"/>
      <c r="N422" s="8" t="s">
        <v>46</v>
      </c>
      <c r="O422" s="5">
        <v>43</v>
      </c>
      <c r="P422" s="14" t="s">
        <v>3389</v>
      </c>
      <c r="Q422" s="9" t="s">
        <v>3381</v>
      </c>
      <c r="R422" s="8" t="s">
        <v>46</v>
      </c>
      <c r="S422" s="14" t="s">
        <v>3390</v>
      </c>
      <c r="T422" s="3" t="s">
        <v>50</v>
      </c>
      <c r="U422" s="3"/>
      <c r="V422" s="3">
        <v>3702323</v>
      </c>
      <c r="W422" s="3">
        <v>11.1000042501152</v>
      </c>
      <c r="X422" s="5" t="str">
        <f>_xlfn.DISPIMG("ID_1621CAD8DC5545D9A20E4605FE60FD8C",1)</f>
        <v>=DISPIMG("ID_1621CAD8DC5545D9A20E4605FE60FD8C",1)</v>
      </c>
      <c r="Y422" s="24" t="s">
        <v>1446</v>
      </c>
      <c r="Z422" s="24" t="s">
        <v>834</v>
      </c>
      <c r="AA422" s="5"/>
      <c r="AB422" s="5"/>
      <c r="AC422" s="5"/>
      <c r="AD422" s="5"/>
      <c r="AE422" s="5"/>
      <c r="AF422" s="5">
        <v>0.5</v>
      </c>
      <c r="AG422" s="5">
        <v>2</v>
      </c>
      <c r="AH422" s="5">
        <v>0.96</v>
      </c>
      <c r="AI422" s="5"/>
      <c r="AJ422" s="5"/>
      <c r="AK422" s="5"/>
    </row>
    <row r="423" s="5" customFormat="1" customHeight="1" spans="1:32">
      <c r="A423" s="6" t="s">
        <v>3391</v>
      </c>
      <c r="B423" s="6" t="s">
        <v>3392</v>
      </c>
      <c r="C423" s="6" t="s">
        <v>3393</v>
      </c>
      <c r="D423" s="5" t="s">
        <v>3394</v>
      </c>
      <c r="E423" s="5">
        <v>1</v>
      </c>
      <c r="F423" s="7" t="s">
        <v>41</v>
      </c>
      <c r="G423" s="7" t="s">
        <v>42</v>
      </c>
      <c r="H423" s="5">
        <v>7137.0152</v>
      </c>
      <c r="I423" s="14" t="s">
        <v>3395</v>
      </c>
      <c r="J423" s="8" t="s">
        <v>720</v>
      </c>
      <c r="K423" s="8"/>
      <c r="L423" s="8" t="s">
        <v>279</v>
      </c>
      <c r="M423" s="8"/>
      <c r="N423" s="8" t="s">
        <v>252</v>
      </c>
      <c r="O423" s="5">
        <v>20</v>
      </c>
      <c r="P423" s="14" t="s">
        <v>3396</v>
      </c>
      <c r="Q423" s="9" t="s">
        <v>3397</v>
      </c>
      <c r="R423" s="7" t="s">
        <v>3398</v>
      </c>
      <c r="S423" s="14" t="s">
        <v>3399</v>
      </c>
      <c r="T423" s="3" t="s">
        <v>50</v>
      </c>
      <c r="U423" s="3"/>
      <c r="V423" s="3">
        <v>58523523</v>
      </c>
      <c r="W423" s="3">
        <v>18.0000022978794</v>
      </c>
      <c r="X423" s="5" t="str">
        <f>_xlfn.DISPIMG("ID_0146DE5FA82C4BFD8BDE299F9C7417EF",1)</f>
        <v>=DISPIMG("ID_0146DE5FA82C4BFD8BDE299F9C7417EF",1)</v>
      </c>
      <c r="Y423" s="24" t="s">
        <v>51</v>
      </c>
      <c r="Z423" s="24" t="s">
        <v>52</v>
      </c>
      <c r="AA423" s="5">
        <v>0.4</v>
      </c>
      <c r="AB423" s="5">
        <v>0.835</v>
      </c>
      <c r="AF423" s="10"/>
    </row>
    <row r="424" s="4" customFormat="1" customHeight="1" spans="1:37">
      <c r="A424" s="6" t="s">
        <v>3400</v>
      </c>
      <c r="B424" s="6" t="s">
        <v>3401</v>
      </c>
      <c r="C424" s="6" t="s">
        <v>3402</v>
      </c>
      <c r="D424" s="5" t="s">
        <v>3403</v>
      </c>
      <c r="E424" s="5">
        <v>1</v>
      </c>
      <c r="F424" s="7" t="s">
        <v>41</v>
      </c>
      <c r="G424" s="7" t="s">
        <v>42</v>
      </c>
      <c r="H424" s="5">
        <v>147.7003</v>
      </c>
      <c r="I424" s="14" t="s">
        <v>3404</v>
      </c>
      <c r="J424" s="8" t="s">
        <v>44</v>
      </c>
      <c r="K424" s="8"/>
      <c r="L424" s="8" t="s">
        <v>45</v>
      </c>
      <c r="M424" s="8"/>
      <c r="N424" s="8" t="s">
        <v>46</v>
      </c>
      <c r="O424" s="5">
        <v>196</v>
      </c>
      <c r="P424" s="14" t="s">
        <v>3405</v>
      </c>
      <c r="Q424" s="9" t="s">
        <v>3397</v>
      </c>
      <c r="R424" s="7" t="s">
        <v>3406</v>
      </c>
      <c r="S424" s="14" t="s">
        <v>3407</v>
      </c>
      <c r="T424" s="3" t="s">
        <v>50</v>
      </c>
      <c r="U424" s="3"/>
      <c r="V424" s="3">
        <v>1244493</v>
      </c>
      <c r="W424" s="3">
        <v>15.7420127108747</v>
      </c>
      <c r="X424" s="5" t="str">
        <f>_xlfn.DISPIMG("ID_0146DE5FA82C4BFD8BDE299F9C7417EF",1)</f>
        <v>=DISPIMG("ID_0146DE5FA82C4BFD8BDE299F9C7417EF",1)</v>
      </c>
      <c r="Y424" s="24" t="s">
        <v>51</v>
      </c>
      <c r="Z424" s="24" t="s">
        <v>52</v>
      </c>
      <c r="AA424" s="5">
        <v>0.55</v>
      </c>
      <c r="AB424" s="5">
        <v>0.845</v>
      </c>
      <c r="AC424" s="5"/>
      <c r="AD424" s="5"/>
      <c r="AE424" s="5"/>
      <c r="AF424" s="5"/>
      <c r="AG424" s="5"/>
      <c r="AH424" s="5"/>
      <c r="AI424" s="5"/>
      <c r="AJ424" s="5"/>
      <c r="AK424" s="5"/>
    </row>
    <row r="425" s="4" customFormat="1" customHeight="1" spans="1:37">
      <c r="A425" s="6" t="s">
        <v>3408</v>
      </c>
      <c r="B425" s="6" t="s">
        <v>3409</v>
      </c>
      <c r="C425" s="6" t="s">
        <v>3410</v>
      </c>
      <c r="D425" s="5" t="s">
        <v>3411</v>
      </c>
      <c r="E425" s="5">
        <v>1</v>
      </c>
      <c r="F425" s="7" t="s">
        <v>41</v>
      </c>
      <c r="G425" s="7" t="s">
        <v>211</v>
      </c>
      <c r="H425" s="5">
        <v>35215.4434</v>
      </c>
      <c r="I425" s="14" t="s">
        <v>3412</v>
      </c>
      <c r="J425" s="8" t="s">
        <v>470</v>
      </c>
      <c r="K425" s="8" t="s">
        <v>473</v>
      </c>
      <c r="L425" s="8" t="s">
        <v>472</v>
      </c>
      <c r="M425" s="8" t="s">
        <v>482</v>
      </c>
      <c r="N425" s="8" t="s">
        <v>46</v>
      </c>
      <c r="O425" s="5">
        <v>85</v>
      </c>
      <c r="P425" s="14" t="s">
        <v>3413</v>
      </c>
      <c r="Q425" s="9" t="s">
        <v>3397</v>
      </c>
      <c r="R425" s="7" t="s">
        <v>3414</v>
      </c>
      <c r="S425" s="14" t="s">
        <v>3415</v>
      </c>
      <c r="T425" s="3" t="s">
        <v>89</v>
      </c>
      <c r="U425" s="3"/>
      <c r="V425" s="3">
        <v>302148500</v>
      </c>
      <c r="W425" s="3">
        <v>14.2000012415008</v>
      </c>
      <c r="X425" s="5" t="str">
        <f>_xlfn.DISPIMG("ID_0146DE5FA82C4BFD8BDE299F9C7417EF",1)</f>
        <v>=DISPIMG("ID_0146DE5FA82C4BFD8BDE299F9C7417EF",1)</v>
      </c>
      <c r="Y425" s="24" t="s">
        <v>218</v>
      </c>
      <c r="Z425" s="24" t="s">
        <v>52</v>
      </c>
      <c r="AA425" s="5">
        <v>0.4</v>
      </c>
      <c r="AB425" s="5">
        <v>0.855</v>
      </c>
      <c r="AC425" s="5"/>
      <c r="AD425" s="5"/>
      <c r="AE425" s="5"/>
      <c r="AF425" s="5"/>
      <c r="AG425" s="5"/>
      <c r="AH425" s="5"/>
      <c r="AI425" s="5"/>
      <c r="AJ425" s="5"/>
      <c r="AK425" s="5"/>
    </row>
    <row r="426" s="5" customFormat="1" customHeight="1" spans="1:32">
      <c r="A426" s="6" t="s">
        <v>3416</v>
      </c>
      <c r="B426" s="6" t="s">
        <v>3417</v>
      </c>
      <c r="C426" s="6" t="s">
        <v>3418</v>
      </c>
      <c r="D426" s="5" t="s">
        <v>3419</v>
      </c>
      <c r="E426" s="5">
        <v>2</v>
      </c>
      <c r="F426" s="7" t="s">
        <v>155</v>
      </c>
      <c r="G426" s="7" t="s">
        <v>768</v>
      </c>
      <c r="H426" s="5">
        <v>1568.9675</v>
      </c>
      <c r="I426" s="14" t="s">
        <v>3420</v>
      </c>
      <c r="J426" s="8" t="s">
        <v>1221</v>
      </c>
      <c r="K426" s="8"/>
      <c r="L426" s="8" t="s">
        <v>1222</v>
      </c>
      <c r="M426" s="8"/>
      <c r="N426" s="8" t="s">
        <v>46</v>
      </c>
      <c r="O426" s="5">
        <v>304</v>
      </c>
      <c r="P426" s="14" t="s">
        <v>3421</v>
      </c>
      <c r="Q426" s="9" t="s">
        <v>3422</v>
      </c>
      <c r="R426" s="8" t="s">
        <v>46</v>
      </c>
      <c r="S426" s="14" t="s">
        <v>3423</v>
      </c>
      <c r="T426" s="3" t="s">
        <v>50</v>
      </c>
      <c r="U426" s="3"/>
      <c r="V426" s="3">
        <v>13288763</v>
      </c>
      <c r="W426" s="3">
        <v>15.302496705636</v>
      </c>
      <c r="X426" s="5" t="str">
        <f>_xlfn.DISPIMG("ID_8307465918884F7CA7DEBB860F177C68",1)</f>
        <v>=DISPIMG("ID_8307465918884F7CA7DEBB860F177C68",1)</v>
      </c>
      <c r="Y426" s="5" t="s">
        <v>774</v>
      </c>
      <c r="Z426" s="5" t="s">
        <v>305</v>
      </c>
      <c r="AC426" s="5">
        <v>6</v>
      </c>
      <c r="AF426" s="10"/>
    </row>
    <row r="427" s="4" customFormat="1" customHeight="1" spans="1:37">
      <c r="A427" s="6" t="s">
        <v>3424</v>
      </c>
      <c r="B427" s="6" t="s">
        <v>3425</v>
      </c>
      <c r="C427" s="6" t="s">
        <v>3426</v>
      </c>
      <c r="D427" s="5" t="s">
        <v>3427</v>
      </c>
      <c r="E427" s="5">
        <v>1</v>
      </c>
      <c r="F427" s="7" t="s">
        <v>41</v>
      </c>
      <c r="G427" s="7" t="s">
        <v>42</v>
      </c>
      <c r="H427" s="5">
        <v>1514.5183</v>
      </c>
      <c r="I427" s="14" t="s">
        <v>3428</v>
      </c>
      <c r="J427" s="8" t="s">
        <v>44</v>
      </c>
      <c r="K427" s="8"/>
      <c r="L427" s="8" t="s">
        <v>45</v>
      </c>
      <c r="M427" s="8"/>
      <c r="N427" s="8" t="s">
        <v>46</v>
      </c>
      <c r="O427" s="5">
        <v>505</v>
      </c>
      <c r="P427" s="14" t="s">
        <v>3429</v>
      </c>
      <c r="Q427" s="9" t="s">
        <v>3422</v>
      </c>
      <c r="R427" s="7" t="s">
        <v>3430</v>
      </c>
      <c r="S427" s="14" t="s">
        <v>3431</v>
      </c>
      <c r="T427" s="3" t="s">
        <v>50</v>
      </c>
      <c r="U427" s="3"/>
      <c r="V427" s="3">
        <v>13107777</v>
      </c>
      <c r="W427" s="3">
        <v>13.452501696414</v>
      </c>
      <c r="X427" s="5" t="str">
        <f>_xlfn.DISPIMG("ID_0146DE5FA82C4BFD8BDE299F9C7417EF",1)</f>
        <v>=DISPIMG("ID_0146DE5FA82C4BFD8BDE299F9C7417EF",1)</v>
      </c>
      <c r="Y427" s="24" t="s">
        <v>51</v>
      </c>
      <c r="Z427" s="24" t="s">
        <v>52</v>
      </c>
      <c r="AA427" s="5">
        <v>0.55</v>
      </c>
      <c r="AB427" s="5">
        <v>0.9</v>
      </c>
      <c r="AC427" s="5"/>
      <c r="AD427" s="5"/>
      <c r="AE427" s="5"/>
      <c r="AF427" s="5"/>
      <c r="AG427" s="5"/>
      <c r="AH427" s="5"/>
      <c r="AI427" s="5"/>
      <c r="AJ427" s="5"/>
      <c r="AK427" s="5"/>
    </row>
    <row r="428" s="5" customFormat="1" customHeight="1" spans="1:32">
      <c r="A428" s="6" t="s">
        <v>3432</v>
      </c>
      <c r="B428" s="6" t="s">
        <v>3433</v>
      </c>
      <c r="C428" s="6" t="s">
        <v>3434</v>
      </c>
      <c r="D428" s="5" t="s">
        <v>3435</v>
      </c>
      <c r="E428" s="5">
        <v>1</v>
      </c>
      <c r="F428" s="7" t="s">
        <v>41</v>
      </c>
      <c r="G428" s="7" t="s">
        <v>211</v>
      </c>
      <c r="H428" s="5">
        <v>1144.6976</v>
      </c>
      <c r="I428" s="14" t="s">
        <v>3436</v>
      </c>
      <c r="J428" s="8" t="s">
        <v>470</v>
      </c>
      <c r="K428" s="8" t="s">
        <v>471</v>
      </c>
      <c r="L428" s="8" t="s">
        <v>472</v>
      </c>
      <c r="M428" s="8" t="s">
        <v>473</v>
      </c>
      <c r="N428" s="8" t="s">
        <v>46</v>
      </c>
      <c r="O428" s="5">
        <v>1195</v>
      </c>
      <c r="P428" s="14" t="s">
        <v>3437</v>
      </c>
      <c r="Q428" s="9" t="s">
        <v>3422</v>
      </c>
      <c r="R428" s="7" t="s">
        <v>3438</v>
      </c>
      <c r="S428" s="14" t="s">
        <v>3439</v>
      </c>
      <c r="T428" s="3" t="s">
        <v>50</v>
      </c>
      <c r="U428" s="3"/>
      <c r="V428" s="3">
        <v>10606361</v>
      </c>
      <c r="W428" s="3">
        <v>7.34355518872407</v>
      </c>
      <c r="X428" s="5" t="str">
        <f>_xlfn.DISPIMG("ID_0146DE5FA82C4BFD8BDE299F9C7417EF",1)</f>
        <v>=DISPIMG("ID_0146DE5FA82C4BFD8BDE299F9C7417EF",1)</v>
      </c>
      <c r="Y428" s="24" t="s">
        <v>218</v>
      </c>
      <c r="Z428" s="24" t="s">
        <v>52</v>
      </c>
      <c r="AA428" s="5">
        <v>0.4</v>
      </c>
      <c r="AB428" s="5">
        <v>0.95</v>
      </c>
      <c r="AF428" s="10"/>
    </row>
    <row r="429" s="4" customFormat="1" customHeight="1" spans="1:37">
      <c r="A429" s="6" t="s">
        <v>3440</v>
      </c>
      <c r="B429" s="6" t="s">
        <v>3441</v>
      </c>
      <c r="C429" s="6" t="s">
        <v>3442</v>
      </c>
      <c r="D429" s="5" t="s">
        <v>3443</v>
      </c>
      <c r="E429" s="5">
        <v>2</v>
      </c>
      <c r="F429" s="7" t="s">
        <v>65</v>
      </c>
      <c r="G429" s="7" t="s">
        <v>66</v>
      </c>
      <c r="H429" s="5">
        <v>1300</v>
      </c>
      <c r="I429" s="15" t="s">
        <v>3444</v>
      </c>
      <c r="J429" s="8" t="s">
        <v>3445</v>
      </c>
      <c r="K429" s="8"/>
      <c r="L429" s="8" t="s">
        <v>851</v>
      </c>
      <c r="M429" s="8"/>
      <c r="N429" s="8" t="s">
        <v>46</v>
      </c>
      <c r="O429" s="5">
        <v>42</v>
      </c>
      <c r="P429" s="14" t="s">
        <v>3446</v>
      </c>
      <c r="Q429" s="9" t="s">
        <v>3447</v>
      </c>
      <c r="R429" s="8" t="s">
        <v>46</v>
      </c>
      <c r="S429" s="14" t="s">
        <v>3448</v>
      </c>
      <c r="T429" s="3" t="s">
        <v>50</v>
      </c>
      <c r="U429" s="3"/>
      <c r="V429" s="3">
        <v>11008541</v>
      </c>
      <c r="W429" s="3">
        <v>15.3189153846154</v>
      </c>
      <c r="X429" s="5" t="str">
        <f>_xlfn.DISPIMG("ID_940DBDCFE9D749B697026715F1F5FD9A",1)</f>
        <v>=DISPIMG("ID_940DBDCFE9D749B697026715F1F5FD9A",1)</v>
      </c>
      <c r="Y429" s="5" t="s">
        <v>3449</v>
      </c>
      <c r="Z429" s="5"/>
      <c r="AA429" s="5"/>
      <c r="AB429" s="5"/>
      <c r="AC429" s="5"/>
      <c r="AD429" s="5"/>
      <c r="AE429" s="5"/>
      <c r="AF429" s="5">
        <v>0.4</v>
      </c>
      <c r="AG429" s="5">
        <v>2</v>
      </c>
      <c r="AH429" s="5">
        <v>0.96</v>
      </c>
      <c r="AI429" s="5" t="s">
        <v>835</v>
      </c>
      <c r="AJ429" s="5"/>
      <c r="AK429" s="5"/>
    </row>
    <row r="430" s="5" customFormat="1" customHeight="1" spans="1:32">
      <c r="A430" s="6" t="s">
        <v>3450</v>
      </c>
      <c r="B430" s="6" t="s">
        <v>3451</v>
      </c>
      <c r="C430" s="6" t="s">
        <v>3452</v>
      </c>
      <c r="D430" s="5" t="s">
        <v>3453</v>
      </c>
      <c r="E430" s="5">
        <v>1</v>
      </c>
      <c r="F430" s="7" t="s">
        <v>41</v>
      </c>
      <c r="G430" s="7" t="s">
        <v>268</v>
      </c>
      <c r="H430" s="5">
        <v>448.9557</v>
      </c>
      <c r="I430" s="14" t="s">
        <v>3454</v>
      </c>
      <c r="J430" s="8" t="s">
        <v>534</v>
      </c>
      <c r="K430" s="8" t="s">
        <v>473</v>
      </c>
      <c r="L430" s="8" t="s">
        <v>472</v>
      </c>
      <c r="M430" s="8" t="s">
        <v>473</v>
      </c>
      <c r="N430" s="8" t="s">
        <v>46</v>
      </c>
      <c r="O430" s="5">
        <v>273</v>
      </c>
      <c r="P430" s="14" t="s">
        <v>3455</v>
      </c>
      <c r="Q430" s="9" t="s">
        <v>3456</v>
      </c>
      <c r="R430" s="7" t="s">
        <v>3457</v>
      </c>
      <c r="S430" s="14" t="s">
        <v>3458</v>
      </c>
      <c r="T430" s="3" t="s">
        <v>50</v>
      </c>
      <c r="U430" s="3"/>
      <c r="V430" s="3">
        <v>4118514</v>
      </c>
      <c r="W430" s="3">
        <v>8.26457933377391</v>
      </c>
      <c r="X430" s="5" t="str">
        <f>_xlfn.DISPIMG("ID_0146DE5FA82C4BFD8BDE299F9C7417EF",1)</f>
        <v>=DISPIMG("ID_0146DE5FA82C4BFD8BDE299F9C7417EF",1)</v>
      </c>
      <c r="Y430" s="24" t="s">
        <v>218</v>
      </c>
      <c r="Z430" s="24" t="s">
        <v>52</v>
      </c>
      <c r="AA430" s="5">
        <v>0.45</v>
      </c>
      <c r="AB430" s="5">
        <v>0.94</v>
      </c>
      <c r="AF430" s="10"/>
    </row>
    <row r="431" s="5" customFormat="1" customHeight="1" spans="1:32">
      <c r="A431" s="6" t="s">
        <v>3459</v>
      </c>
      <c r="B431" s="6" t="s">
        <v>3460</v>
      </c>
      <c r="C431" s="6" t="s">
        <v>3461</v>
      </c>
      <c r="D431" s="5" t="s">
        <v>3462</v>
      </c>
      <c r="E431" s="5">
        <v>1</v>
      </c>
      <c r="F431" s="7" t="s">
        <v>41</v>
      </c>
      <c r="G431" s="7" t="s">
        <v>42</v>
      </c>
      <c r="H431" s="5">
        <v>4645.2453</v>
      </c>
      <c r="I431" s="14" t="s">
        <v>3463</v>
      </c>
      <c r="J431" s="8" t="s">
        <v>720</v>
      </c>
      <c r="K431" s="8"/>
      <c r="L431" s="8" t="s">
        <v>279</v>
      </c>
      <c r="M431" s="8"/>
      <c r="N431" s="8" t="s">
        <v>252</v>
      </c>
      <c r="O431" s="5">
        <v>21</v>
      </c>
      <c r="P431" s="14" t="s">
        <v>3464</v>
      </c>
      <c r="Q431" s="9" t="s">
        <v>3465</v>
      </c>
      <c r="R431" s="7" t="s">
        <v>3466</v>
      </c>
      <c r="S431" s="14" t="s">
        <v>3467</v>
      </c>
      <c r="T431" s="3" t="s">
        <v>50</v>
      </c>
      <c r="U431" s="3"/>
      <c r="V431" s="3">
        <v>37905201</v>
      </c>
      <c r="W431" s="3">
        <v>18.4000013949748</v>
      </c>
      <c r="X431" s="5" t="str">
        <f>_xlfn.DISPIMG("ID_0146DE5FA82C4BFD8BDE299F9C7417EF",1)</f>
        <v>=DISPIMG("ID_0146DE5FA82C4BFD8BDE299F9C7417EF",1)</v>
      </c>
      <c r="Y431" s="24" t="s">
        <v>51</v>
      </c>
      <c r="Z431" s="24" t="s">
        <v>52</v>
      </c>
      <c r="AA431" s="5">
        <v>0.6</v>
      </c>
      <c r="AB431" s="5">
        <v>0.895</v>
      </c>
      <c r="AF431" s="10"/>
    </row>
    <row r="432" s="5" customFormat="1" customHeight="1" spans="1:32">
      <c r="A432" s="6" t="s">
        <v>3468</v>
      </c>
      <c r="B432" s="6" t="s">
        <v>3469</v>
      </c>
      <c r="C432" s="6" t="s">
        <v>3470</v>
      </c>
      <c r="D432" s="5" t="s">
        <v>3471</v>
      </c>
      <c r="E432" s="5">
        <v>1</v>
      </c>
      <c r="F432" s="7" t="s">
        <v>41</v>
      </c>
      <c r="G432" s="7" t="s">
        <v>211</v>
      </c>
      <c r="H432" s="5">
        <v>750.1359</v>
      </c>
      <c r="I432" s="14" t="s">
        <v>3472</v>
      </c>
      <c r="J432" s="8" t="s">
        <v>470</v>
      </c>
      <c r="K432" s="8" t="s">
        <v>471</v>
      </c>
      <c r="L432" s="8" t="s">
        <v>472</v>
      </c>
      <c r="M432" s="8" t="s">
        <v>473</v>
      </c>
      <c r="N432" s="8" t="s">
        <v>46</v>
      </c>
      <c r="O432" s="5">
        <v>57</v>
      </c>
      <c r="P432" s="14" t="s">
        <v>3473</v>
      </c>
      <c r="Q432" s="9" t="s">
        <v>3465</v>
      </c>
      <c r="R432" s="7" t="s">
        <v>3474</v>
      </c>
      <c r="S432" s="14" t="s">
        <v>3475</v>
      </c>
      <c r="T432" s="3" t="s">
        <v>50</v>
      </c>
      <c r="U432" s="3"/>
      <c r="V432" s="3">
        <v>6451169</v>
      </c>
      <c r="W432" s="3">
        <v>13.9999965339614</v>
      </c>
      <c r="X432" s="5" t="str">
        <f>_xlfn.DISPIMG("ID_0146DE5FA82C4BFD8BDE299F9C7417EF",1)</f>
        <v>=DISPIMG("ID_0146DE5FA82C4BFD8BDE299F9C7417EF",1)</v>
      </c>
      <c r="Y432" s="24" t="s">
        <v>218</v>
      </c>
      <c r="Z432" s="24" t="s">
        <v>52</v>
      </c>
      <c r="AA432" s="5">
        <v>0.45</v>
      </c>
      <c r="AB432" s="5">
        <v>0.87</v>
      </c>
      <c r="AF432" s="10"/>
    </row>
    <row r="433" s="5" customFormat="1" customHeight="1" spans="1:32">
      <c r="A433" s="6" t="s">
        <v>3476</v>
      </c>
      <c r="B433" s="6" t="s">
        <v>3477</v>
      </c>
      <c r="C433" s="6" t="s">
        <v>3478</v>
      </c>
      <c r="D433" s="5" t="s">
        <v>3479</v>
      </c>
      <c r="E433" s="5">
        <v>1</v>
      </c>
      <c r="F433" s="7" t="s">
        <v>41</v>
      </c>
      <c r="G433" s="7" t="s">
        <v>42</v>
      </c>
      <c r="H433" s="5">
        <v>395.568</v>
      </c>
      <c r="I433" s="14" t="s">
        <v>3480</v>
      </c>
      <c r="J433" s="8" t="s">
        <v>44</v>
      </c>
      <c r="K433" s="8"/>
      <c r="L433" s="8" t="s">
        <v>45</v>
      </c>
      <c r="M433" s="8"/>
      <c r="N433" s="8" t="s">
        <v>46</v>
      </c>
      <c r="O433" s="5">
        <v>524</v>
      </c>
      <c r="P433" s="14" t="s">
        <v>3481</v>
      </c>
      <c r="Q433" s="9" t="s">
        <v>3465</v>
      </c>
      <c r="R433" s="7" t="s">
        <v>3482</v>
      </c>
      <c r="S433" s="14" t="s">
        <v>3483</v>
      </c>
      <c r="T433" s="3" t="s">
        <v>50</v>
      </c>
      <c r="U433" s="3"/>
      <c r="V433" s="3">
        <v>3404084</v>
      </c>
      <c r="W433" s="3">
        <v>13.9444039962788</v>
      </c>
      <c r="X433" s="5" t="str">
        <f>_xlfn.DISPIMG("ID_0146DE5FA82C4BFD8BDE299F9C7417EF",1)</f>
        <v>=DISPIMG("ID_0146DE5FA82C4BFD8BDE299F9C7417EF",1)</v>
      </c>
      <c r="Y433" s="24" t="s">
        <v>51</v>
      </c>
      <c r="Z433" s="24" t="s">
        <v>52</v>
      </c>
      <c r="AA433" s="5">
        <v>0.55</v>
      </c>
      <c r="AB433" s="5">
        <v>0.885</v>
      </c>
      <c r="AF433" s="10"/>
    </row>
    <row r="434" s="4" customFormat="1" customHeight="1" spans="1:37">
      <c r="A434" s="6" t="s">
        <v>3484</v>
      </c>
      <c r="B434" s="6" t="s">
        <v>3485</v>
      </c>
      <c r="C434" s="6" t="s">
        <v>3486</v>
      </c>
      <c r="D434" s="5" t="s">
        <v>3487</v>
      </c>
      <c r="E434" s="5">
        <v>1</v>
      </c>
      <c r="F434" s="7" t="s">
        <v>41</v>
      </c>
      <c r="G434" s="7" t="s">
        <v>42</v>
      </c>
      <c r="H434" s="5">
        <v>598.3794</v>
      </c>
      <c r="I434" s="14" t="s">
        <v>3488</v>
      </c>
      <c r="J434" s="8" t="s">
        <v>44</v>
      </c>
      <c r="K434" s="8"/>
      <c r="L434" s="8" t="s">
        <v>279</v>
      </c>
      <c r="M434" s="8"/>
      <c r="N434" s="8" t="s">
        <v>46</v>
      </c>
      <c r="O434" s="5">
        <v>151</v>
      </c>
      <c r="P434" s="14" t="s">
        <v>3489</v>
      </c>
      <c r="Q434" s="9" t="s">
        <v>3465</v>
      </c>
      <c r="R434" s="7" t="s">
        <v>3490</v>
      </c>
      <c r="S434" s="14" t="s">
        <v>3491</v>
      </c>
      <c r="T434" s="3" t="s">
        <v>50</v>
      </c>
      <c r="U434" s="3"/>
      <c r="V434" s="3">
        <v>5168346</v>
      </c>
      <c r="W434" s="3">
        <v>13.6276081696663</v>
      </c>
      <c r="X434" s="5" t="str">
        <f>_xlfn.DISPIMG("ID_0146DE5FA82C4BFD8BDE299F9C7417EF",1)</f>
        <v>=DISPIMG("ID_0146DE5FA82C4BFD8BDE299F9C7417EF",1)</v>
      </c>
      <c r="Y434" s="24" t="s">
        <v>51</v>
      </c>
      <c r="Z434" s="24" t="s">
        <v>52</v>
      </c>
      <c r="AA434" s="5">
        <v>0.45</v>
      </c>
      <c r="AB434" s="5">
        <v>0.88</v>
      </c>
      <c r="AC434" s="5"/>
      <c r="AD434" s="5"/>
      <c r="AE434" s="5"/>
      <c r="AF434" s="5"/>
      <c r="AG434" s="5"/>
      <c r="AH434" s="5"/>
      <c r="AI434" s="5"/>
      <c r="AJ434" s="5"/>
      <c r="AK434" s="5"/>
    </row>
    <row r="435" s="4" customFormat="1" customHeight="1" spans="1:37">
      <c r="A435" s="6" t="s">
        <v>3492</v>
      </c>
      <c r="B435" s="6" t="s">
        <v>3493</v>
      </c>
      <c r="C435" s="6" t="s">
        <v>3494</v>
      </c>
      <c r="D435" s="5" t="s">
        <v>3495</v>
      </c>
      <c r="E435" s="5">
        <v>1</v>
      </c>
      <c r="F435" s="7" t="s">
        <v>41</v>
      </c>
      <c r="G435" s="7" t="s">
        <v>42</v>
      </c>
      <c r="H435" s="5">
        <v>1306.7465</v>
      </c>
      <c r="I435" s="14" t="s">
        <v>3496</v>
      </c>
      <c r="J435" s="8" t="s">
        <v>44</v>
      </c>
      <c r="K435" s="8"/>
      <c r="L435" s="8" t="s">
        <v>45</v>
      </c>
      <c r="M435" s="8"/>
      <c r="N435" s="8" t="s">
        <v>46</v>
      </c>
      <c r="O435" s="5">
        <v>497</v>
      </c>
      <c r="P435" s="14" t="s">
        <v>3497</v>
      </c>
      <c r="Q435" s="9" t="s">
        <v>3498</v>
      </c>
      <c r="R435" s="7" t="s">
        <v>3499</v>
      </c>
      <c r="S435" s="14" t="s">
        <v>3500</v>
      </c>
      <c r="T435" s="3" t="s">
        <v>50</v>
      </c>
      <c r="U435" s="3"/>
      <c r="V435" s="3">
        <v>11144289</v>
      </c>
      <c r="W435" s="3">
        <v>14.7172844924398</v>
      </c>
      <c r="X435" s="5" t="str">
        <f>_xlfn.DISPIMG("ID_F96EF93A1CD042388E2AD1E902F64E75",1)</f>
        <v>=DISPIMG("ID_F96EF93A1CD042388E2AD1E902F64E75",1)</v>
      </c>
      <c r="Y435" s="24" t="s">
        <v>51</v>
      </c>
      <c r="Z435" s="24" t="s">
        <v>52</v>
      </c>
      <c r="AA435" s="5">
        <v>0.55</v>
      </c>
      <c r="AB435" s="5">
        <v>0.875</v>
      </c>
      <c r="AC435" s="5"/>
      <c r="AD435" s="5"/>
      <c r="AE435" s="5"/>
      <c r="AF435" s="5"/>
      <c r="AG435" s="5"/>
      <c r="AH435" s="5"/>
      <c r="AI435" s="5"/>
      <c r="AJ435" s="5"/>
      <c r="AK435" s="5"/>
    </row>
    <row r="436" s="4" customFormat="1" hidden="1" customHeight="1" spans="1:37">
      <c r="A436" s="6" t="s">
        <v>3501</v>
      </c>
      <c r="B436" s="6" t="s">
        <v>3502</v>
      </c>
      <c r="C436" s="6" t="s">
        <v>3503</v>
      </c>
      <c r="D436" s="4" t="s">
        <v>3504</v>
      </c>
      <c r="E436" s="4">
        <v>0</v>
      </c>
      <c r="F436" s="6" t="s">
        <v>193</v>
      </c>
      <c r="G436" s="6" t="s">
        <v>42</v>
      </c>
      <c r="H436" s="4">
        <v>1231.2899</v>
      </c>
      <c r="I436" s="1" t="s">
        <v>3505</v>
      </c>
      <c r="J436" s="6" t="s">
        <v>3506</v>
      </c>
      <c r="K436" s="6"/>
      <c r="L436" s="6" t="s">
        <v>46</v>
      </c>
      <c r="M436" s="6"/>
      <c r="N436" s="6" t="s">
        <v>46</v>
      </c>
      <c r="O436" s="4">
        <v>11</v>
      </c>
      <c r="P436" s="1" t="s">
        <v>3507</v>
      </c>
      <c r="Q436" s="9" t="s">
        <v>3508</v>
      </c>
      <c r="R436" s="6" t="s">
        <v>46</v>
      </c>
      <c r="S436" s="1" t="s">
        <v>3509</v>
      </c>
      <c r="T436" s="20" t="s">
        <v>89</v>
      </c>
      <c r="U436" s="20"/>
      <c r="V436" s="20"/>
      <c r="W436" s="20"/>
      <c r="AK436" s="6">
        <v>1</v>
      </c>
    </row>
    <row r="437" s="4" customFormat="1" customHeight="1" spans="1:23">
      <c r="A437" s="6" t="s">
        <v>3510</v>
      </c>
      <c r="B437" s="6" t="s">
        <v>3511</v>
      </c>
      <c r="C437" s="6" t="s">
        <v>3512</v>
      </c>
      <c r="D437" s="4" t="s">
        <v>3513</v>
      </c>
      <c r="E437" s="4">
        <v>0</v>
      </c>
      <c r="F437" s="6" t="s">
        <v>193</v>
      </c>
      <c r="G437" s="6" t="s">
        <v>211</v>
      </c>
      <c r="H437" s="4">
        <v>98.1444</v>
      </c>
      <c r="I437" s="1" t="s">
        <v>3514</v>
      </c>
      <c r="J437" s="6" t="s">
        <v>3515</v>
      </c>
      <c r="K437" s="6"/>
      <c r="L437" s="6" t="s">
        <v>46</v>
      </c>
      <c r="M437" s="6"/>
      <c r="N437" s="6" t="s">
        <v>3516</v>
      </c>
      <c r="O437" s="4">
        <v>8</v>
      </c>
      <c r="P437" s="1" t="s">
        <v>3517</v>
      </c>
      <c r="Q437" s="9" t="s">
        <v>3518</v>
      </c>
      <c r="R437" s="6" t="s">
        <v>46</v>
      </c>
      <c r="S437" s="1" t="s">
        <v>3519</v>
      </c>
      <c r="T437" s="20" t="s">
        <v>50</v>
      </c>
      <c r="U437" s="20"/>
      <c r="V437" s="20"/>
      <c r="W437" s="20"/>
    </row>
    <row r="438" s="6" customFormat="1" customHeight="1" spans="1:37">
      <c r="A438" s="6" t="s">
        <v>3520</v>
      </c>
      <c r="B438" s="6" t="s">
        <v>3521</v>
      </c>
      <c r="C438" s="6" t="s">
        <v>3522</v>
      </c>
      <c r="D438" s="4" t="s">
        <v>3523</v>
      </c>
      <c r="E438" s="4">
        <v>0</v>
      </c>
      <c r="F438" s="6" t="s">
        <v>148</v>
      </c>
      <c r="G438" s="6" t="s">
        <v>570</v>
      </c>
      <c r="H438" s="4">
        <v>721.1658</v>
      </c>
      <c r="I438" s="1" t="s">
        <v>3524</v>
      </c>
      <c r="J438" s="6" t="s">
        <v>46</v>
      </c>
      <c r="L438" s="6" t="s">
        <v>46</v>
      </c>
      <c r="N438" s="6" t="s">
        <v>46</v>
      </c>
      <c r="O438" s="4">
        <v>322</v>
      </c>
      <c r="P438" s="1" t="s">
        <v>3525</v>
      </c>
      <c r="Q438" s="9" t="s">
        <v>3526</v>
      </c>
      <c r="R438" s="6" t="s">
        <v>46</v>
      </c>
      <c r="S438" s="1" t="s">
        <v>3527</v>
      </c>
      <c r="T438" s="20" t="s">
        <v>50</v>
      </c>
      <c r="U438" s="20"/>
      <c r="V438" s="20"/>
      <c r="W438" s="20"/>
      <c r="X438" s="4"/>
      <c r="Y438" s="4"/>
      <c r="Z438" s="4"/>
      <c r="AA438" s="4"/>
      <c r="AB438" s="4"/>
      <c r="AC438" s="4"/>
      <c r="AD438" s="4"/>
      <c r="AE438" s="4"/>
      <c r="AF438" s="4"/>
      <c r="AG438" s="4"/>
      <c r="AH438" s="4"/>
      <c r="AI438" s="4"/>
      <c r="AJ438" s="4"/>
      <c r="AK438" s="4"/>
    </row>
    <row r="439" s="5" customFormat="1" customHeight="1" spans="1:32">
      <c r="A439" s="6" t="s">
        <v>3528</v>
      </c>
      <c r="B439" s="6" t="s">
        <v>3529</v>
      </c>
      <c r="C439" s="6" t="s">
        <v>3530</v>
      </c>
      <c r="D439" s="5" t="s">
        <v>3531</v>
      </c>
      <c r="E439" s="5">
        <v>1</v>
      </c>
      <c r="F439" s="7" t="s">
        <v>41</v>
      </c>
      <c r="G439" s="7" t="s">
        <v>211</v>
      </c>
      <c r="H439" s="5">
        <v>722.0102</v>
      </c>
      <c r="I439" s="14" t="s">
        <v>3532</v>
      </c>
      <c r="J439" s="8" t="s">
        <v>470</v>
      </c>
      <c r="K439" s="8" t="s">
        <v>471</v>
      </c>
      <c r="L439" s="8" t="s">
        <v>472</v>
      </c>
      <c r="M439" s="8" t="s">
        <v>473</v>
      </c>
      <c r="N439" s="8" t="s">
        <v>46</v>
      </c>
      <c r="O439" s="5">
        <v>752</v>
      </c>
      <c r="P439" s="14" t="s">
        <v>3533</v>
      </c>
      <c r="Q439" s="9" t="s">
        <v>3526</v>
      </c>
      <c r="R439" s="7" t="s">
        <v>3534</v>
      </c>
      <c r="S439" s="14" t="s">
        <v>3535</v>
      </c>
      <c r="T439" s="3" t="s">
        <v>50</v>
      </c>
      <c r="U439" s="3"/>
      <c r="V439" s="3">
        <v>6609152</v>
      </c>
      <c r="W439" s="3">
        <v>8.46179181402148</v>
      </c>
      <c r="X439" s="5" t="str">
        <f>_xlfn.DISPIMG("ID_F96EF93A1CD042388E2AD1E902F64E75",1)</f>
        <v>=DISPIMG("ID_F96EF93A1CD042388E2AD1E902F64E75",1)</v>
      </c>
      <c r="Y439" s="24" t="s">
        <v>218</v>
      </c>
      <c r="Z439" s="24" t="s">
        <v>52</v>
      </c>
      <c r="AA439" s="5">
        <v>0.55</v>
      </c>
      <c r="AB439" s="5">
        <v>0.94</v>
      </c>
      <c r="AF439" s="10"/>
    </row>
    <row r="440" s="5" customFormat="1" customHeight="1" spans="1:32">
      <c r="A440" s="6" t="s">
        <v>3536</v>
      </c>
      <c r="B440" s="6" t="s">
        <v>3537</v>
      </c>
      <c r="C440" s="6" t="s">
        <v>3538</v>
      </c>
      <c r="D440" s="5" t="s">
        <v>3539</v>
      </c>
      <c r="E440" s="5">
        <v>1</v>
      </c>
      <c r="F440" s="7" t="s">
        <v>41</v>
      </c>
      <c r="G440" s="7" t="s">
        <v>42</v>
      </c>
      <c r="H440" s="5">
        <v>837.1273</v>
      </c>
      <c r="I440" s="14" t="s">
        <v>3540</v>
      </c>
      <c r="J440" s="8" t="s">
        <v>44</v>
      </c>
      <c r="K440" s="8"/>
      <c r="L440" s="8" t="s">
        <v>45</v>
      </c>
      <c r="M440" s="8"/>
      <c r="N440" s="8" t="s">
        <v>46</v>
      </c>
      <c r="O440" s="5">
        <v>1462</v>
      </c>
      <c r="P440" s="14" t="s">
        <v>3541</v>
      </c>
      <c r="Q440" s="9" t="s">
        <v>3542</v>
      </c>
      <c r="R440" s="7" t="s">
        <v>3543</v>
      </c>
      <c r="S440" s="14" t="s">
        <v>3544</v>
      </c>
      <c r="T440" s="3" t="s">
        <v>50</v>
      </c>
      <c r="U440" s="3"/>
      <c r="V440" s="3">
        <v>7027478</v>
      </c>
      <c r="W440" s="3">
        <v>16.0524570157968</v>
      </c>
      <c r="X440" s="5" t="str">
        <f>_xlfn.DISPIMG("ID_F96EF93A1CD042388E2AD1E902F64E75",1)</f>
        <v>=DISPIMG("ID_F96EF93A1CD042388E2AD1E902F64E75",1)</v>
      </c>
      <c r="Y440" s="24" t="s">
        <v>51</v>
      </c>
      <c r="Z440" s="24" t="s">
        <v>52</v>
      </c>
      <c r="AA440" s="5">
        <v>0.4</v>
      </c>
      <c r="AB440" s="5">
        <v>0.84</v>
      </c>
      <c r="AF440" s="10"/>
    </row>
    <row r="441" s="4" customFormat="1" customHeight="1" spans="1:37">
      <c r="A441" s="6" t="s">
        <v>3545</v>
      </c>
      <c r="B441" s="6" t="s">
        <v>3546</v>
      </c>
      <c r="C441" s="6" t="s">
        <v>3547</v>
      </c>
      <c r="D441" s="5" t="s">
        <v>3548</v>
      </c>
      <c r="E441" s="5">
        <v>1</v>
      </c>
      <c r="F441" s="7" t="s">
        <v>41</v>
      </c>
      <c r="G441" s="7" t="s">
        <v>42</v>
      </c>
      <c r="H441" s="5">
        <v>337.3755</v>
      </c>
      <c r="I441" s="14" t="s">
        <v>3549</v>
      </c>
      <c r="J441" s="8" t="s">
        <v>44</v>
      </c>
      <c r="K441" s="8"/>
      <c r="L441" s="8" t="s">
        <v>45</v>
      </c>
      <c r="M441" s="8"/>
      <c r="N441" s="8" t="s">
        <v>46</v>
      </c>
      <c r="O441" s="5">
        <v>424</v>
      </c>
      <c r="P441" s="14" t="s">
        <v>3550</v>
      </c>
      <c r="Q441" s="9" t="s">
        <v>3542</v>
      </c>
      <c r="R441" s="7" t="s">
        <v>3551</v>
      </c>
      <c r="S441" s="14" t="s">
        <v>3552</v>
      </c>
      <c r="T441" s="3" t="s">
        <v>50</v>
      </c>
      <c r="U441" s="3"/>
      <c r="V441" s="3">
        <v>2860135</v>
      </c>
      <c r="W441" s="3">
        <v>15.223986329772</v>
      </c>
      <c r="X441" s="5" t="str">
        <f>_xlfn.DISPIMG("ID_F96EF93A1CD042388E2AD1E902F64E75",1)</f>
        <v>=DISPIMG("ID_F96EF93A1CD042388E2AD1E902F64E75",1)</v>
      </c>
      <c r="Y441" s="24" t="s">
        <v>51</v>
      </c>
      <c r="Z441" s="24" t="s">
        <v>52</v>
      </c>
      <c r="AA441" s="5">
        <v>0.6</v>
      </c>
      <c r="AB441" s="5">
        <v>0.86</v>
      </c>
      <c r="AC441" s="5"/>
      <c r="AD441" s="5"/>
      <c r="AE441" s="5"/>
      <c r="AF441" s="5"/>
      <c r="AG441" s="5"/>
      <c r="AH441" s="5"/>
      <c r="AI441" s="5"/>
      <c r="AJ441" s="5"/>
      <c r="AK441" s="5"/>
    </row>
    <row r="442" s="4" customFormat="1" customHeight="1" spans="1:37">
      <c r="A442" s="6" t="s">
        <v>3553</v>
      </c>
      <c r="B442" s="6" t="s">
        <v>3554</v>
      </c>
      <c r="C442" s="6" t="s">
        <v>3555</v>
      </c>
      <c r="D442" s="5" t="s">
        <v>3556</v>
      </c>
      <c r="E442" s="5">
        <v>1</v>
      </c>
      <c r="F442" s="7" t="s">
        <v>41</v>
      </c>
      <c r="G442" s="7" t="s">
        <v>211</v>
      </c>
      <c r="H442" s="5">
        <v>1769.5878</v>
      </c>
      <c r="I442" s="14" t="s">
        <v>3557</v>
      </c>
      <c r="J442" s="8" t="s">
        <v>470</v>
      </c>
      <c r="K442" s="8" t="s">
        <v>482</v>
      </c>
      <c r="L442" s="8" t="s">
        <v>472</v>
      </c>
      <c r="M442" s="8" t="s">
        <v>482</v>
      </c>
      <c r="N442" s="8" t="s">
        <v>46</v>
      </c>
      <c r="O442" s="5">
        <v>98</v>
      </c>
      <c r="P442" s="14" t="s">
        <v>3558</v>
      </c>
      <c r="Q442" s="9" t="s">
        <v>3542</v>
      </c>
      <c r="R442" s="7" t="s">
        <v>3559</v>
      </c>
      <c r="S442" s="14" t="s">
        <v>3560</v>
      </c>
      <c r="T442" s="3" t="s">
        <v>50</v>
      </c>
      <c r="U442" s="3"/>
      <c r="V442" s="3">
        <v>15759785</v>
      </c>
      <c r="W442" s="3">
        <v>10.9409264688647</v>
      </c>
      <c r="X442" s="5" t="str">
        <f>_xlfn.DISPIMG("ID_F96EF93A1CD042388E2AD1E902F64E75",1)</f>
        <v>=DISPIMG("ID_F96EF93A1CD042388E2AD1E902F64E75",1)</v>
      </c>
      <c r="Y442" s="24" t="s">
        <v>218</v>
      </c>
      <c r="Z442" s="24" t="s">
        <v>52</v>
      </c>
      <c r="AA442" s="5">
        <v>0.45</v>
      </c>
      <c r="AB442" s="5">
        <v>0.895</v>
      </c>
      <c r="AC442" s="5"/>
      <c r="AD442" s="5"/>
      <c r="AE442" s="5"/>
      <c r="AF442" s="5"/>
      <c r="AG442" s="5"/>
      <c r="AH442" s="5"/>
      <c r="AI442" s="5"/>
      <c r="AJ442" s="5"/>
      <c r="AK442" s="5"/>
    </row>
    <row r="443" s="5" customFormat="1" customHeight="1" spans="1:32">
      <c r="A443" s="6" t="s">
        <v>3561</v>
      </c>
      <c r="B443" s="6" t="s">
        <v>3562</v>
      </c>
      <c r="C443" s="6" t="s">
        <v>3563</v>
      </c>
      <c r="D443" s="5" t="s">
        <v>3564</v>
      </c>
      <c r="E443" s="5">
        <v>1</v>
      </c>
      <c r="F443" s="7" t="s">
        <v>41</v>
      </c>
      <c r="G443" s="7" t="s">
        <v>42</v>
      </c>
      <c r="H443" s="5">
        <v>1300.9653</v>
      </c>
      <c r="I443" s="14" t="s">
        <v>3565</v>
      </c>
      <c r="J443" s="8" t="s">
        <v>44</v>
      </c>
      <c r="K443" s="8"/>
      <c r="L443" s="8" t="s">
        <v>279</v>
      </c>
      <c r="M443" s="8"/>
      <c r="N443" s="8" t="s">
        <v>46</v>
      </c>
      <c r="O443" s="5">
        <v>280</v>
      </c>
      <c r="P443" s="14" t="s">
        <v>3566</v>
      </c>
      <c r="Q443" s="9" t="s">
        <v>3567</v>
      </c>
      <c r="R443" s="7" t="s">
        <v>3568</v>
      </c>
      <c r="S443" s="14" t="s">
        <v>3569</v>
      </c>
      <c r="T443" s="3" t="s">
        <v>50</v>
      </c>
      <c r="U443" s="3"/>
      <c r="V443" s="3">
        <v>10816875</v>
      </c>
      <c r="W443" s="3">
        <v>16.8550075855213</v>
      </c>
      <c r="X443" s="5" t="str">
        <f>_xlfn.DISPIMG("ID_F96EF93A1CD042388E2AD1E902F64E75",1)</f>
        <v>=DISPIMG("ID_F96EF93A1CD042388E2AD1E902F64E75",1)</v>
      </c>
      <c r="Y443" s="24" t="s">
        <v>51</v>
      </c>
      <c r="Z443" s="24" t="s">
        <v>52</v>
      </c>
      <c r="AA443" s="5">
        <v>0.6</v>
      </c>
      <c r="AB443" s="5">
        <v>0.82</v>
      </c>
      <c r="AF443" s="10"/>
    </row>
    <row r="444" s="4" customFormat="1" customHeight="1" spans="1:37">
      <c r="A444" s="6" t="s">
        <v>3570</v>
      </c>
      <c r="B444" s="6" t="s">
        <v>3571</v>
      </c>
      <c r="C444" s="6" t="s">
        <v>3572</v>
      </c>
      <c r="D444" s="5" t="s">
        <v>3573</v>
      </c>
      <c r="E444" s="5">
        <v>2</v>
      </c>
      <c r="F444" s="7" t="s">
        <v>65</v>
      </c>
      <c r="G444" s="7" t="s">
        <v>66</v>
      </c>
      <c r="H444" s="5">
        <v>2332.8149</v>
      </c>
      <c r="I444" s="15" t="s">
        <v>3574</v>
      </c>
      <c r="J444" s="8" t="s">
        <v>1176</v>
      </c>
      <c r="K444" s="8"/>
      <c r="L444" s="8" t="s">
        <v>1177</v>
      </c>
      <c r="M444" s="8"/>
      <c r="N444" s="8" t="s">
        <v>46</v>
      </c>
      <c r="O444" s="5">
        <v>190</v>
      </c>
      <c r="P444" s="14" t="s">
        <v>3575</v>
      </c>
      <c r="Q444" s="9" t="s">
        <v>3567</v>
      </c>
      <c r="R444" s="8" t="s">
        <v>46</v>
      </c>
      <c r="S444" s="14" t="s">
        <v>3576</v>
      </c>
      <c r="T444" s="3" t="s">
        <v>50</v>
      </c>
      <c r="U444" s="3">
        <f>100-100*(V444/(H444*10000*AH444*(1-0.01*AG444))-AF444)/(1-AF444)</f>
        <v>9.2128711016781</v>
      </c>
      <c r="V444" s="3">
        <v>20417923</v>
      </c>
      <c r="W444" s="3">
        <v>15.5236946628051</v>
      </c>
      <c r="X444" s="5" t="str">
        <f>_xlfn.DISPIMG("ID_4701B06DA3B94321979A5A0B8EC21FE3",1)</f>
        <v>=DISPIMG("ID_4701B06DA3B94321979A5A0B8EC21FE3",1)</v>
      </c>
      <c r="Y444" s="24" t="s">
        <v>833</v>
      </c>
      <c r="Z444" s="24" t="s">
        <v>834</v>
      </c>
      <c r="AA444" s="5"/>
      <c r="AB444" s="5"/>
      <c r="AC444" s="5"/>
      <c r="AD444" s="5"/>
      <c r="AE444" s="5"/>
      <c r="AF444" s="5">
        <v>0.35</v>
      </c>
      <c r="AG444" s="5">
        <v>2</v>
      </c>
      <c r="AH444" s="5">
        <v>0.95</v>
      </c>
      <c r="AI444" s="5"/>
      <c r="AJ444" s="5"/>
      <c r="AK444" s="5"/>
    </row>
    <row r="445" s="5" customFormat="1" customHeight="1" spans="1:37">
      <c r="A445" s="6" t="s">
        <v>3577</v>
      </c>
      <c r="B445" s="6" t="s">
        <v>3578</v>
      </c>
      <c r="C445" s="6" t="s">
        <v>3579</v>
      </c>
      <c r="D445" s="4" t="s">
        <v>3580</v>
      </c>
      <c r="E445" s="4">
        <v>0</v>
      </c>
      <c r="F445" s="6" t="s">
        <v>1128</v>
      </c>
      <c r="G445" s="6" t="s">
        <v>2754</v>
      </c>
      <c r="H445" s="4">
        <v>100</v>
      </c>
      <c r="I445" s="1" t="s">
        <v>3581</v>
      </c>
      <c r="J445" s="6" t="s">
        <v>46</v>
      </c>
      <c r="K445" s="6"/>
      <c r="L445" s="6" t="s">
        <v>46</v>
      </c>
      <c r="M445" s="6"/>
      <c r="N445" s="6" t="s">
        <v>46</v>
      </c>
      <c r="O445" s="4">
        <v>5</v>
      </c>
      <c r="P445" s="1" t="s">
        <v>3582</v>
      </c>
      <c r="Q445" s="9" t="s">
        <v>3583</v>
      </c>
      <c r="R445" s="6" t="s">
        <v>46</v>
      </c>
      <c r="S445" s="1" t="s">
        <v>3584</v>
      </c>
      <c r="T445" s="20" t="s">
        <v>50</v>
      </c>
      <c r="U445" s="20"/>
      <c r="V445" s="20"/>
      <c r="W445" s="20"/>
      <c r="X445" s="4"/>
      <c r="Y445" s="4"/>
      <c r="Z445" s="4"/>
      <c r="AA445" s="4"/>
      <c r="AB445" s="4"/>
      <c r="AC445" s="4"/>
      <c r="AD445" s="4"/>
      <c r="AE445" s="4"/>
      <c r="AF445" s="27"/>
      <c r="AG445" s="4"/>
      <c r="AH445" s="4"/>
      <c r="AI445" s="4"/>
      <c r="AJ445" s="4"/>
      <c r="AK445" s="4"/>
    </row>
    <row r="446" s="5" customFormat="1" hidden="1" customHeight="1" spans="1:37">
      <c r="A446" s="6" t="s">
        <v>3585</v>
      </c>
      <c r="B446" s="6" t="s">
        <v>3586</v>
      </c>
      <c r="C446" s="6" t="s">
        <v>3587</v>
      </c>
      <c r="D446" s="4" t="s">
        <v>3588</v>
      </c>
      <c r="E446" s="4">
        <v>0</v>
      </c>
      <c r="F446" s="6" t="s">
        <v>193</v>
      </c>
      <c r="G446" s="6" t="s">
        <v>211</v>
      </c>
      <c r="H446" s="4">
        <v>690</v>
      </c>
      <c r="I446" s="1" t="s">
        <v>3589</v>
      </c>
      <c r="J446" s="6" t="s">
        <v>3276</v>
      </c>
      <c r="K446" s="6"/>
      <c r="L446" s="6" t="s">
        <v>46</v>
      </c>
      <c r="M446" s="6"/>
      <c r="N446" s="6" t="s">
        <v>46</v>
      </c>
      <c r="O446" s="4">
        <v>24</v>
      </c>
      <c r="P446" s="1" t="s">
        <v>3590</v>
      </c>
      <c r="Q446" s="9" t="s">
        <v>3591</v>
      </c>
      <c r="R446" s="6" t="s">
        <v>46</v>
      </c>
      <c r="S446" s="1" t="s">
        <v>3592</v>
      </c>
      <c r="T446" s="20" t="s">
        <v>50</v>
      </c>
      <c r="U446" s="20"/>
      <c r="V446" s="20"/>
      <c r="W446" s="20"/>
      <c r="X446" s="4"/>
      <c r="Y446" s="4"/>
      <c r="Z446" s="4"/>
      <c r="AA446" s="4"/>
      <c r="AB446" s="4"/>
      <c r="AC446" s="4"/>
      <c r="AD446" s="4"/>
      <c r="AE446" s="4"/>
      <c r="AF446" s="27"/>
      <c r="AG446" s="4"/>
      <c r="AH446" s="4"/>
      <c r="AI446" s="4"/>
      <c r="AJ446" s="4"/>
      <c r="AK446" s="6">
        <v>1</v>
      </c>
    </row>
    <row r="447" s="4" customFormat="1" hidden="1" customHeight="1" spans="1:37">
      <c r="A447" s="6" t="s">
        <v>3593</v>
      </c>
      <c r="B447" s="6" t="s">
        <v>3594</v>
      </c>
      <c r="C447" s="6" t="s">
        <v>3595</v>
      </c>
      <c r="D447" s="4" t="s">
        <v>3596</v>
      </c>
      <c r="E447" s="4">
        <v>0</v>
      </c>
      <c r="F447" s="6" t="s">
        <v>193</v>
      </c>
      <c r="G447" s="6" t="s">
        <v>211</v>
      </c>
      <c r="H447" s="4">
        <v>4141.15</v>
      </c>
      <c r="I447" s="1" t="s">
        <v>3597</v>
      </c>
      <c r="J447" s="6" t="s">
        <v>3598</v>
      </c>
      <c r="K447" s="6"/>
      <c r="L447" s="6" t="s">
        <v>46</v>
      </c>
      <c r="M447" s="6"/>
      <c r="N447" s="6" t="s">
        <v>46</v>
      </c>
      <c r="O447" s="4">
        <v>10</v>
      </c>
      <c r="P447" s="1" t="s">
        <v>3599</v>
      </c>
      <c r="Q447" s="9" t="s">
        <v>3600</v>
      </c>
      <c r="R447" s="6" t="s">
        <v>46</v>
      </c>
      <c r="S447" s="1" t="s">
        <v>3601</v>
      </c>
      <c r="T447" s="20" t="s">
        <v>89</v>
      </c>
      <c r="U447" s="20"/>
      <c r="V447" s="20"/>
      <c r="W447" s="20"/>
      <c r="AK447" s="6">
        <v>1</v>
      </c>
    </row>
    <row r="448" s="5" customFormat="1" customHeight="1" spans="1:32">
      <c r="A448" s="6" t="s">
        <v>3602</v>
      </c>
      <c r="B448" s="6" t="s">
        <v>3603</v>
      </c>
      <c r="C448" s="6" t="s">
        <v>3604</v>
      </c>
      <c r="D448" s="5" t="s">
        <v>3605</v>
      </c>
      <c r="E448" s="5">
        <v>1</v>
      </c>
      <c r="F448" s="7" t="s">
        <v>41</v>
      </c>
      <c r="G448" s="7" t="s">
        <v>211</v>
      </c>
      <c r="H448" s="5">
        <v>1044.448</v>
      </c>
      <c r="I448" s="14" t="s">
        <v>3606</v>
      </c>
      <c r="J448" s="8" t="s">
        <v>470</v>
      </c>
      <c r="K448" s="8" t="s">
        <v>471</v>
      </c>
      <c r="L448" s="8" t="s">
        <v>472</v>
      </c>
      <c r="M448" s="8" t="s">
        <v>473</v>
      </c>
      <c r="N448" s="8" t="s">
        <v>46</v>
      </c>
      <c r="O448" s="5">
        <v>812</v>
      </c>
      <c r="P448" s="14" t="s">
        <v>3607</v>
      </c>
      <c r="Q448" s="9" t="s">
        <v>3608</v>
      </c>
      <c r="R448" s="7" t="s">
        <v>3609</v>
      </c>
      <c r="S448" s="14" t="s">
        <v>3610</v>
      </c>
      <c r="T448" s="3" t="s">
        <v>50</v>
      </c>
      <c r="U448" s="3"/>
      <c r="V448" s="3">
        <v>9322154</v>
      </c>
      <c r="W448" s="3">
        <v>10.7456378871902</v>
      </c>
      <c r="X448" s="5" t="str">
        <f>_xlfn.DISPIMG("ID_11246E187C0B4E9F89D6B69CD111643F",1)</f>
        <v>=DISPIMG("ID_11246E187C0B4E9F89D6B69CD111643F",1)</v>
      </c>
      <c r="Y448" s="24" t="s">
        <v>218</v>
      </c>
      <c r="Z448" s="24" t="s">
        <v>52</v>
      </c>
      <c r="AA448" s="5">
        <v>0.5</v>
      </c>
      <c r="AB448" s="5">
        <v>0.89</v>
      </c>
      <c r="AF448" s="10"/>
    </row>
    <row r="449" s="4" customFormat="1" customHeight="1" spans="1:37">
      <c r="A449" s="6" t="s">
        <v>3611</v>
      </c>
      <c r="B449" s="6" t="s">
        <v>3612</v>
      </c>
      <c r="C449" s="6" t="s">
        <v>3613</v>
      </c>
      <c r="D449" s="5" t="s">
        <v>3614</v>
      </c>
      <c r="E449" s="5">
        <v>1</v>
      </c>
      <c r="F449" s="7" t="s">
        <v>41</v>
      </c>
      <c r="G449" s="7" t="s">
        <v>42</v>
      </c>
      <c r="H449" s="5">
        <v>1007.9719</v>
      </c>
      <c r="I449" s="14" t="s">
        <v>3615</v>
      </c>
      <c r="J449" s="8" t="s">
        <v>44</v>
      </c>
      <c r="K449" s="8"/>
      <c r="L449" s="8" t="s">
        <v>45</v>
      </c>
      <c r="M449" s="8"/>
      <c r="N449" s="8" t="s">
        <v>46</v>
      </c>
      <c r="O449" s="5">
        <v>621</v>
      </c>
      <c r="P449" s="14" t="s">
        <v>3616</v>
      </c>
      <c r="Q449" s="9" t="s">
        <v>3617</v>
      </c>
      <c r="R449" s="7" t="s">
        <v>3618</v>
      </c>
      <c r="S449" s="14" t="s">
        <v>3619</v>
      </c>
      <c r="T449" s="3" t="s">
        <v>50</v>
      </c>
      <c r="U449" s="3"/>
      <c r="V449" s="3">
        <v>8517826</v>
      </c>
      <c r="W449" s="3">
        <v>15.4954022031765</v>
      </c>
      <c r="X449" s="5" t="str">
        <f>_xlfn.DISPIMG("ID_92783C234C0B4BCA973C4FB61A8C591D",1)</f>
        <v>=DISPIMG("ID_92783C234C0B4BCA973C4FB61A8C591D",1)</v>
      </c>
      <c r="Y449" s="24" t="s">
        <v>51</v>
      </c>
      <c r="Z449" s="24" t="s">
        <v>52</v>
      </c>
      <c r="AA449" s="5">
        <v>0.6</v>
      </c>
      <c r="AB449" s="5">
        <v>0.86</v>
      </c>
      <c r="AC449" s="5"/>
      <c r="AD449" s="5"/>
      <c r="AE449" s="5"/>
      <c r="AF449" s="5"/>
      <c r="AG449" s="5"/>
      <c r="AH449" s="5"/>
      <c r="AI449" s="5"/>
      <c r="AJ449" s="5"/>
      <c r="AK449" s="5"/>
    </row>
    <row r="450" s="5" customFormat="1" customHeight="1" spans="1:32">
      <c r="A450" s="6" t="s">
        <v>3620</v>
      </c>
      <c r="B450" s="6" t="s">
        <v>3621</v>
      </c>
      <c r="C450" s="6" t="s">
        <v>3622</v>
      </c>
      <c r="D450" s="5" t="s">
        <v>3623</v>
      </c>
      <c r="E450" s="5">
        <v>1</v>
      </c>
      <c r="F450" s="7" t="s">
        <v>41</v>
      </c>
      <c r="G450" s="7" t="s">
        <v>268</v>
      </c>
      <c r="H450" s="5">
        <v>779.1893</v>
      </c>
      <c r="I450" s="14" t="s">
        <v>3624</v>
      </c>
      <c r="J450" s="8" t="s">
        <v>534</v>
      </c>
      <c r="K450" s="8" t="s">
        <v>473</v>
      </c>
      <c r="L450" s="8" t="s">
        <v>472</v>
      </c>
      <c r="M450" s="8" t="s">
        <v>473</v>
      </c>
      <c r="N450" s="8" t="s">
        <v>46</v>
      </c>
      <c r="O450" s="5">
        <v>1640</v>
      </c>
      <c r="P450" s="14" t="s">
        <v>3625</v>
      </c>
      <c r="Q450" s="9" t="s">
        <v>3617</v>
      </c>
      <c r="R450" s="7" t="s">
        <v>3626</v>
      </c>
      <c r="S450" s="14" t="s">
        <v>3627</v>
      </c>
      <c r="T450" s="3" t="s">
        <v>50</v>
      </c>
      <c r="U450" s="3"/>
      <c r="V450" s="3">
        <v>6776049</v>
      </c>
      <c r="W450" s="3">
        <v>13.0371913474685</v>
      </c>
      <c r="X450" s="5" t="str">
        <f>_xlfn.DISPIMG("ID_4376B00BD122466FB0D096D5729B35C6",1)</f>
        <v>=DISPIMG("ID_4376B00BD122466FB0D096D5729B35C6",1)</v>
      </c>
      <c r="Y450" s="24" t="s">
        <v>218</v>
      </c>
      <c r="Z450" s="24" t="s">
        <v>52</v>
      </c>
      <c r="AA450" s="5">
        <v>0.5</v>
      </c>
      <c r="AB450" s="5">
        <v>0.85</v>
      </c>
      <c r="AF450" s="10"/>
    </row>
    <row r="451" s="5" customFormat="1" customHeight="1" spans="1:32">
      <c r="A451" s="6" t="s">
        <v>3628</v>
      </c>
      <c r="B451" s="6" t="s">
        <v>3629</v>
      </c>
      <c r="C451" s="6" t="s">
        <v>3630</v>
      </c>
      <c r="D451" s="5" t="s">
        <v>3631</v>
      </c>
      <c r="E451" s="5">
        <v>1</v>
      </c>
      <c r="F451" s="7" t="s">
        <v>41</v>
      </c>
      <c r="G451" s="7" t="s">
        <v>211</v>
      </c>
      <c r="H451" s="5">
        <v>850.8531</v>
      </c>
      <c r="I451" s="14" t="s">
        <v>3632</v>
      </c>
      <c r="J451" s="8" t="s">
        <v>867</v>
      </c>
      <c r="K451" s="8" t="s">
        <v>473</v>
      </c>
      <c r="L451" s="8" t="s">
        <v>472</v>
      </c>
      <c r="M451" s="8" t="s">
        <v>473</v>
      </c>
      <c r="N451" s="8" t="s">
        <v>3633</v>
      </c>
      <c r="O451" s="5">
        <v>278</v>
      </c>
      <c r="P451" s="14" t="s">
        <v>3634</v>
      </c>
      <c r="Q451" s="9" t="s">
        <v>3617</v>
      </c>
      <c r="R451" s="7" t="s">
        <v>3635</v>
      </c>
      <c r="S451" s="14" t="s">
        <v>3636</v>
      </c>
      <c r="T451" s="3" t="s">
        <v>50</v>
      </c>
      <c r="U451" s="3"/>
      <c r="V451" s="3">
        <v>7773499</v>
      </c>
      <c r="W451" s="3">
        <v>8.63876502301044</v>
      </c>
      <c r="X451" s="5" t="str">
        <f>_xlfn.DISPIMG("ID_142556BA1CEE46188F269B387596DDCD",1)</f>
        <v>=DISPIMG("ID_142556BA1CEE46188F269B387596DDCD",1)</v>
      </c>
      <c r="Y451" s="24" t="s">
        <v>218</v>
      </c>
      <c r="Z451" s="24" t="s">
        <v>52</v>
      </c>
      <c r="AA451" s="5">
        <v>0.6</v>
      </c>
      <c r="AB451" s="5">
        <v>0.95</v>
      </c>
      <c r="AF451" s="10"/>
    </row>
    <row r="452" s="5" customFormat="1" customHeight="1" spans="1:32">
      <c r="A452" s="6" t="s">
        <v>3637</v>
      </c>
      <c r="B452" s="6" t="s">
        <v>3638</v>
      </c>
      <c r="C452" s="6" t="s">
        <v>3639</v>
      </c>
      <c r="D452" s="5" t="s">
        <v>3640</v>
      </c>
      <c r="E452" s="5">
        <v>1</v>
      </c>
      <c r="F452" s="7" t="s">
        <v>148</v>
      </c>
      <c r="G452" s="7" t="s">
        <v>570</v>
      </c>
      <c r="H452" s="5">
        <v>3247.3646</v>
      </c>
      <c r="I452" s="14" t="s">
        <v>3641</v>
      </c>
      <c r="J452" s="8" t="s">
        <v>46</v>
      </c>
      <c r="K452" s="8"/>
      <c r="L452" s="8" t="s">
        <v>46</v>
      </c>
      <c r="M452" s="8"/>
      <c r="N452" s="8" t="s">
        <v>46</v>
      </c>
      <c r="O452" s="5">
        <v>99</v>
      </c>
      <c r="P452" s="14" t="s">
        <v>3642</v>
      </c>
      <c r="Q452" s="9" t="s">
        <v>3643</v>
      </c>
      <c r="R452" s="7" t="s">
        <v>3644</v>
      </c>
      <c r="S452" s="14" t="s">
        <v>3645</v>
      </c>
      <c r="T452" s="3" t="s">
        <v>50</v>
      </c>
      <c r="U452" s="3"/>
      <c r="V452" s="3">
        <v>27070731</v>
      </c>
      <c r="W452" s="3">
        <v>16.6378453469623</v>
      </c>
      <c r="X452" s="5" t="str">
        <f>_xlfn.DISPIMG("ID_607CC8807A2A472B9B93C11D1B22D4F3",1)</f>
        <v>=DISPIMG("ID_607CC8807A2A472B9B93C11D1B22D4F3",1)</v>
      </c>
      <c r="Y452" s="24" t="s">
        <v>3646</v>
      </c>
      <c r="Z452" s="24" t="s">
        <v>3647</v>
      </c>
      <c r="AD452" s="5">
        <v>0</v>
      </c>
      <c r="AE452" s="5">
        <v>10</v>
      </c>
      <c r="AF452" s="10"/>
    </row>
    <row r="453" s="5" customFormat="1" customHeight="1" spans="1:37">
      <c r="A453" s="6" t="s">
        <v>3648</v>
      </c>
      <c r="B453" s="6" t="s">
        <v>3649</v>
      </c>
      <c r="C453" s="6" t="s">
        <v>3650</v>
      </c>
      <c r="D453" s="4" t="s">
        <v>3651</v>
      </c>
      <c r="E453" s="4">
        <v>0</v>
      </c>
      <c r="F453" s="6" t="s">
        <v>1128</v>
      </c>
      <c r="G453" s="6" t="s">
        <v>2754</v>
      </c>
      <c r="H453" s="4">
        <v>100</v>
      </c>
      <c r="I453" s="1" t="s">
        <v>3652</v>
      </c>
      <c r="J453" s="6" t="s">
        <v>46</v>
      </c>
      <c r="K453" s="6"/>
      <c r="L453" s="6" t="s">
        <v>46</v>
      </c>
      <c r="M453" s="6"/>
      <c r="N453" s="6" t="s">
        <v>46</v>
      </c>
      <c r="O453" s="4">
        <v>5</v>
      </c>
      <c r="P453" s="1" t="s">
        <v>3653</v>
      </c>
      <c r="Q453" s="9" t="s">
        <v>3654</v>
      </c>
      <c r="R453" s="6" t="s">
        <v>46</v>
      </c>
      <c r="S453" s="1" t="s">
        <v>3655</v>
      </c>
      <c r="T453" s="20" t="s">
        <v>50</v>
      </c>
      <c r="U453" s="20"/>
      <c r="V453" s="20"/>
      <c r="W453" s="20"/>
      <c r="X453" s="4"/>
      <c r="Y453" s="4"/>
      <c r="Z453" s="4"/>
      <c r="AA453" s="4"/>
      <c r="AB453" s="4"/>
      <c r="AC453" s="4"/>
      <c r="AD453" s="4"/>
      <c r="AE453" s="4"/>
      <c r="AF453" s="27"/>
      <c r="AG453" s="4"/>
      <c r="AH453" s="4"/>
      <c r="AI453" s="4"/>
      <c r="AJ453" s="4"/>
      <c r="AK453" s="4"/>
    </row>
    <row r="454" s="5" customFormat="1" customHeight="1" spans="1:32">
      <c r="A454" s="6" t="s">
        <v>3656</v>
      </c>
      <c r="B454" s="6" t="s">
        <v>3657</v>
      </c>
      <c r="C454" s="6" t="s">
        <v>3658</v>
      </c>
      <c r="D454" s="5" t="s">
        <v>3659</v>
      </c>
      <c r="E454" s="5">
        <v>1</v>
      </c>
      <c r="F454" s="7" t="s">
        <v>41</v>
      </c>
      <c r="G454" s="7" t="s">
        <v>42</v>
      </c>
      <c r="H454" s="5">
        <v>1064.8208</v>
      </c>
      <c r="I454" s="14" t="s">
        <v>3660</v>
      </c>
      <c r="J454" s="8" t="s">
        <v>44</v>
      </c>
      <c r="K454" s="8"/>
      <c r="L454" s="8" t="s">
        <v>45</v>
      </c>
      <c r="M454" s="8"/>
      <c r="N454" s="8" t="s">
        <v>46</v>
      </c>
      <c r="O454" s="5">
        <v>467</v>
      </c>
      <c r="P454" s="14" t="s">
        <v>3661</v>
      </c>
      <c r="Q454" s="9" t="s">
        <v>3654</v>
      </c>
      <c r="R454" s="7" t="s">
        <v>3662</v>
      </c>
      <c r="S454" s="14" t="s">
        <v>3663</v>
      </c>
      <c r="T454" s="3" t="s">
        <v>50</v>
      </c>
      <c r="U454" s="3"/>
      <c r="V454" s="3">
        <v>8819197</v>
      </c>
      <c r="W454" s="3">
        <v>17.1767024085179</v>
      </c>
      <c r="X454" s="5" t="str">
        <f>_xlfn.DISPIMG("ID_DEE4539B154149C188FB1B4FA1079CBC",1)</f>
        <v>=DISPIMG("ID_DEE4539B154149C188FB1B4FA1079CBC",1)</v>
      </c>
      <c r="Y454" s="24" t="s">
        <v>51</v>
      </c>
      <c r="Z454" s="24" t="s">
        <v>52</v>
      </c>
      <c r="AA454" s="5">
        <v>0.55</v>
      </c>
      <c r="AB454" s="5">
        <v>0.82</v>
      </c>
      <c r="AF454" s="10"/>
    </row>
    <row r="455" s="5" customFormat="1" customHeight="1" spans="1:32">
      <c r="A455" s="6" t="s">
        <v>3664</v>
      </c>
      <c r="B455" s="6" t="s">
        <v>3665</v>
      </c>
      <c r="C455" s="6" t="s">
        <v>3666</v>
      </c>
      <c r="D455" s="5" t="s">
        <v>3667</v>
      </c>
      <c r="E455" s="5">
        <v>1</v>
      </c>
      <c r="F455" s="7" t="s">
        <v>41</v>
      </c>
      <c r="G455" s="7" t="s">
        <v>42</v>
      </c>
      <c r="H455" s="5">
        <v>612.2099</v>
      </c>
      <c r="I455" s="14" t="s">
        <v>3668</v>
      </c>
      <c r="J455" s="8" t="s">
        <v>44</v>
      </c>
      <c r="K455" s="8"/>
      <c r="L455" s="8" t="s">
        <v>45</v>
      </c>
      <c r="M455" s="8"/>
      <c r="N455" s="8" t="s">
        <v>252</v>
      </c>
      <c r="O455" s="5">
        <v>56</v>
      </c>
      <c r="P455" s="14" t="s">
        <v>3669</v>
      </c>
      <c r="Q455" s="9" t="s">
        <v>3654</v>
      </c>
      <c r="R455" s="7" t="s">
        <v>3670</v>
      </c>
      <c r="S455" s="14" t="s">
        <v>3671</v>
      </c>
      <c r="T455" s="3" t="s">
        <v>50</v>
      </c>
      <c r="U455" s="3"/>
      <c r="V455" s="3">
        <v>5096800</v>
      </c>
      <c r="W455" s="3">
        <v>16.7475076766972</v>
      </c>
      <c r="X455" s="5" t="str">
        <f>_xlfn.DISPIMG("ID_2893AE3532354339AD468E92A3B62B15",1)</f>
        <v>=DISPIMG("ID_2893AE3532354339AD468E92A3B62B15",1)</v>
      </c>
      <c r="Y455" s="24" t="s">
        <v>51</v>
      </c>
      <c r="Z455" s="24" t="s">
        <v>52</v>
      </c>
      <c r="AA455" s="5">
        <v>0.55</v>
      </c>
      <c r="AB455" s="5">
        <v>0.825</v>
      </c>
      <c r="AF455" s="10"/>
    </row>
    <row r="456" s="5" customFormat="1" customHeight="1" spans="1:32">
      <c r="A456" s="6" t="s">
        <v>3672</v>
      </c>
      <c r="B456" s="6" t="s">
        <v>3673</v>
      </c>
      <c r="C456" s="6" t="s">
        <v>3674</v>
      </c>
      <c r="D456" s="5" t="s">
        <v>3675</v>
      </c>
      <c r="E456" s="5">
        <v>1</v>
      </c>
      <c r="F456" s="7" t="s">
        <v>41</v>
      </c>
      <c r="G456" s="7" t="s">
        <v>211</v>
      </c>
      <c r="H456" s="5">
        <v>684.8232</v>
      </c>
      <c r="I456" s="15" t="s">
        <v>3676</v>
      </c>
      <c r="J456" s="8" t="s">
        <v>3677</v>
      </c>
      <c r="K456" s="8" t="s">
        <v>2849</v>
      </c>
      <c r="L456" s="8" t="s">
        <v>472</v>
      </c>
      <c r="M456" s="8" t="s">
        <v>482</v>
      </c>
      <c r="N456" s="8" t="s">
        <v>46</v>
      </c>
      <c r="O456" s="5">
        <v>112</v>
      </c>
      <c r="P456" s="14" t="s">
        <v>3678</v>
      </c>
      <c r="Q456" s="9" t="s">
        <v>3654</v>
      </c>
      <c r="R456" s="7" t="s">
        <v>3679</v>
      </c>
      <c r="S456" s="14" t="s">
        <v>3680</v>
      </c>
      <c r="T456" s="3" t="s">
        <v>89</v>
      </c>
      <c r="U456" s="3"/>
      <c r="V456" s="3">
        <v>5835385</v>
      </c>
      <c r="W456" s="3">
        <v>14.7899048980817</v>
      </c>
      <c r="X456" s="5" t="str">
        <f>_xlfn.DISPIMG("ID_D5BF24F3554A45F98095BF4798AFBBB8",1)</f>
        <v>=DISPIMG("ID_D5BF24F3554A45F98095BF4798AFBBB8",1)</v>
      </c>
      <c r="Y456" s="24" t="s">
        <v>218</v>
      </c>
      <c r="Z456" s="24" t="s">
        <v>52</v>
      </c>
      <c r="AA456" s="5">
        <v>0.4</v>
      </c>
      <c r="AB456" s="5">
        <v>0.89</v>
      </c>
      <c r="AF456" s="10"/>
    </row>
    <row r="457" s="5" customFormat="1" customHeight="1" spans="1:32">
      <c r="A457" s="6" t="s">
        <v>3681</v>
      </c>
      <c r="B457" s="6" t="s">
        <v>3682</v>
      </c>
      <c r="C457" s="6" t="s">
        <v>3683</v>
      </c>
      <c r="D457" s="5" t="s">
        <v>3684</v>
      </c>
      <c r="E457" s="5">
        <v>1</v>
      </c>
      <c r="F457" s="7" t="s">
        <v>41</v>
      </c>
      <c r="G457" s="7" t="s">
        <v>42</v>
      </c>
      <c r="H457" s="5">
        <v>1135.6042</v>
      </c>
      <c r="I457" s="14" t="s">
        <v>3685</v>
      </c>
      <c r="J457" s="8" t="s">
        <v>44</v>
      </c>
      <c r="K457" s="8"/>
      <c r="L457" s="8" t="s">
        <v>45</v>
      </c>
      <c r="M457" s="8"/>
      <c r="N457" s="8" t="s">
        <v>46</v>
      </c>
      <c r="O457" s="5">
        <v>408</v>
      </c>
      <c r="P457" s="14" t="s">
        <v>3686</v>
      </c>
      <c r="Q457" s="9" t="s">
        <v>3654</v>
      </c>
      <c r="R457" s="7" t="s">
        <v>3687</v>
      </c>
      <c r="S457" s="14" t="s">
        <v>3688</v>
      </c>
      <c r="T457" s="3" t="s">
        <v>50</v>
      </c>
      <c r="U457" s="3"/>
      <c r="V457" s="3">
        <v>9805503</v>
      </c>
      <c r="W457" s="3">
        <v>13.6538681346899</v>
      </c>
      <c r="X457" s="5" t="str">
        <f>_xlfn.DISPIMG("ID_41C1BFE7D5294601BA777E7A5A871A00",1)</f>
        <v>=DISPIMG("ID_41C1BFE7D5294601BA777E7A5A871A00",1)</v>
      </c>
      <c r="Y457" s="24" t="s">
        <v>51</v>
      </c>
      <c r="Z457" s="24" t="s">
        <v>52</v>
      </c>
      <c r="AA457" s="5">
        <v>0.55</v>
      </c>
      <c r="AB457" s="5">
        <v>0.895</v>
      </c>
      <c r="AF457" s="10"/>
    </row>
    <row r="458" s="5" customFormat="1" customHeight="1" spans="1:32">
      <c r="A458" s="6" t="s">
        <v>3689</v>
      </c>
      <c r="B458" s="6" t="s">
        <v>3690</v>
      </c>
      <c r="C458" s="6" t="s">
        <v>3691</v>
      </c>
      <c r="D458" s="5" t="s">
        <v>3692</v>
      </c>
      <c r="E458" s="5">
        <v>1</v>
      </c>
      <c r="F458" s="7" t="s">
        <v>41</v>
      </c>
      <c r="G458" s="7" t="s">
        <v>42</v>
      </c>
      <c r="H458" s="5">
        <v>631.062</v>
      </c>
      <c r="I458" s="14" t="s">
        <v>3693</v>
      </c>
      <c r="J458" s="8" t="s">
        <v>44</v>
      </c>
      <c r="K458" s="8"/>
      <c r="L458" s="8" t="s">
        <v>45</v>
      </c>
      <c r="M458" s="8"/>
      <c r="N458" s="8" t="s">
        <v>46</v>
      </c>
      <c r="O458" s="5">
        <v>1702</v>
      </c>
      <c r="P458" s="14" t="s">
        <v>3694</v>
      </c>
      <c r="Q458" s="9" t="s">
        <v>3654</v>
      </c>
      <c r="R458" s="7" t="s">
        <v>3695</v>
      </c>
      <c r="S458" s="14" t="s">
        <v>3696</v>
      </c>
      <c r="T458" s="3" t="s">
        <v>50</v>
      </c>
      <c r="U458" s="3"/>
      <c r="V458" s="3">
        <v>5488775</v>
      </c>
      <c r="W458" s="3">
        <v>13.0232053268934</v>
      </c>
      <c r="X458" s="5" t="str">
        <f>_xlfn.DISPIMG("ID_7BB49A05CDC74B01A3E5FABCC8029ED6",1)</f>
        <v>=DISPIMG("ID_7BB49A05CDC74B01A3E5FABCC8029ED6",1)</v>
      </c>
      <c r="Y458" s="24" t="s">
        <v>51</v>
      </c>
      <c r="Z458" s="24" t="s">
        <v>52</v>
      </c>
      <c r="AA458" s="5">
        <v>0.45</v>
      </c>
      <c r="AB458" s="5">
        <v>0.895</v>
      </c>
      <c r="AF458" s="10"/>
    </row>
    <row r="459" s="4" customFormat="1" customHeight="1" spans="1:37">
      <c r="A459" s="6" t="s">
        <v>3697</v>
      </c>
      <c r="B459" s="6" t="s">
        <v>3698</v>
      </c>
      <c r="C459" s="6" t="s">
        <v>3699</v>
      </c>
      <c r="D459" s="5" t="s">
        <v>3700</v>
      </c>
      <c r="E459" s="5">
        <v>1</v>
      </c>
      <c r="F459" s="7" t="s">
        <v>41</v>
      </c>
      <c r="G459" s="7" t="s">
        <v>211</v>
      </c>
      <c r="H459" s="5">
        <v>5177.4945</v>
      </c>
      <c r="I459" s="14" t="s">
        <v>3701</v>
      </c>
      <c r="J459" s="8" t="s">
        <v>470</v>
      </c>
      <c r="K459" s="8" t="s">
        <v>471</v>
      </c>
      <c r="L459" s="8" t="s">
        <v>472</v>
      </c>
      <c r="M459" s="8" t="s">
        <v>473</v>
      </c>
      <c r="N459" s="8" t="s">
        <v>46</v>
      </c>
      <c r="O459" s="5">
        <v>778</v>
      </c>
      <c r="P459" s="14" t="s">
        <v>3702</v>
      </c>
      <c r="Q459" s="9" t="s">
        <v>3654</v>
      </c>
      <c r="R459" s="7" t="s">
        <v>3703</v>
      </c>
      <c r="S459" s="14" t="s">
        <v>3704</v>
      </c>
      <c r="T459" s="3" t="s">
        <v>50</v>
      </c>
      <c r="U459" s="3"/>
      <c r="V459" s="3">
        <v>45589248</v>
      </c>
      <c r="W459" s="3">
        <v>11.9472787465057</v>
      </c>
      <c r="X459" s="5" t="str">
        <f>_xlfn.DISPIMG("ID_E3B9C5B81B0B4ADC8BE871BD29EE0B0C",1)</f>
        <v>=DISPIMG("ID_E3B9C5B81B0B4ADC8BE871BD29EE0B0C",1)</v>
      </c>
      <c r="Y459" s="24" t="s">
        <v>218</v>
      </c>
      <c r="Z459" s="24" t="s">
        <v>52</v>
      </c>
      <c r="AA459" s="5">
        <v>0.45</v>
      </c>
      <c r="AB459" s="5">
        <v>0.93</v>
      </c>
      <c r="AC459" s="5"/>
      <c r="AD459" s="5"/>
      <c r="AE459" s="5"/>
      <c r="AF459" s="5"/>
      <c r="AG459" s="5"/>
      <c r="AH459" s="5"/>
      <c r="AI459" s="5"/>
      <c r="AJ459" s="5"/>
      <c r="AK459" s="5"/>
    </row>
    <row r="460" s="4" customFormat="1" customHeight="1" spans="1:37">
      <c r="A460" s="6" t="s">
        <v>3705</v>
      </c>
      <c r="B460" s="6" t="s">
        <v>3706</v>
      </c>
      <c r="C460" s="6" t="s">
        <v>3707</v>
      </c>
      <c r="D460" s="5" t="s">
        <v>3708</v>
      </c>
      <c r="E460" s="5">
        <v>1</v>
      </c>
      <c r="F460" s="7" t="s">
        <v>41</v>
      </c>
      <c r="G460" s="7" t="s">
        <v>211</v>
      </c>
      <c r="H460" s="5">
        <v>1915.9478</v>
      </c>
      <c r="I460" s="14" t="s">
        <v>3709</v>
      </c>
      <c r="J460" s="8" t="s">
        <v>534</v>
      </c>
      <c r="K460" s="8" t="s">
        <v>473</v>
      </c>
      <c r="L460" s="8" t="s">
        <v>472</v>
      </c>
      <c r="M460" s="8" t="s">
        <v>482</v>
      </c>
      <c r="N460" s="8" t="s">
        <v>46</v>
      </c>
      <c r="O460" s="5">
        <v>150</v>
      </c>
      <c r="P460" s="14" t="s">
        <v>3710</v>
      </c>
      <c r="Q460" s="9" t="s">
        <v>3654</v>
      </c>
      <c r="R460" s="7" t="s">
        <v>3711</v>
      </c>
      <c r="S460" s="14" t="s">
        <v>3712</v>
      </c>
      <c r="T460" s="3" t="s">
        <v>50</v>
      </c>
      <c r="U460" s="3"/>
      <c r="V460" s="3">
        <v>16896526</v>
      </c>
      <c r="W460" s="3">
        <v>11.8111359818884</v>
      </c>
      <c r="X460" s="5" t="str">
        <f>_xlfn.DISPIMG("ID_3C31164988BE42EE9FF2BD3D96675497",1)</f>
        <v>=DISPIMG("ID_3C31164988BE42EE9FF2BD3D96675497",1)</v>
      </c>
      <c r="Y460" s="24" t="s">
        <v>218</v>
      </c>
      <c r="Z460" s="24" t="s">
        <v>52</v>
      </c>
      <c r="AA460" s="5">
        <v>0.6</v>
      </c>
      <c r="AB460" s="5">
        <v>0.87</v>
      </c>
      <c r="AC460" s="5"/>
      <c r="AD460" s="5"/>
      <c r="AE460" s="5"/>
      <c r="AF460" s="5"/>
      <c r="AG460" s="5"/>
      <c r="AH460" s="5"/>
      <c r="AI460" s="5"/>
      <c r="AJ460" s="5"/>
      <c r="AK460" s="5"/>
    </row>
    <row r="461" s="4" customFormat="1" customHeight="1" spans="1:37">
      <c r="A461" s="6" t="s">
        <v>3713</v>
      </c>
      <c r="B461" s="6" t="s">
        <v>3714</v>
      </c>
      <c r="C461" s="6" t="s">
        <v>3715</v>
      </c>
      <c r="D461" s="5" t="s">
        <v>3716</v>
      </c>
      <c r="E461" s="5">
        <v>1</v>
      </c>
      <c r="F461" s="7" t="s">
        <v>148</v>
      </c>
      <c r="G461" s="7" t="s">
        <v>570</v>
      </c>
      <c r="H461" s="5">
        <v>900.1127</v>
      </c>
      <c r="I461" s="14" t="s">
        <v>3717</v>
      </c>
      <c r="J461" s="8" t="s">
        <v>46</v>
      </c>
      <c r="K461" s="8"/>
      <c r="L461" s="8" t="s">
        <v>46</v>
      </c>
      <c r="M461" s="8"/>
      <c r="N461" s="8" t="s">
        <v>252</v>
      </c>
      <c r="O461" s="5">
        <v>221</v>
      </c>
      <c r="P461" s="14" t="s">
        <v>3718</v>
      </c>
      <c r="Q461" s="9" t="s">
        <v>3654</v>
      </c>
      <c r="R461" s="7" t="s">
        <v>3719</v>
      </c>
      <c r="S461" s="14" t="s">
        <v>3720</v>
      </c>
      <c r="T461" s="3" t="s">
        <v>50</v>
      </c>
      <c r="U461" s="3"/>
      <c r="V461" s="3">
        <v>8224300</v>
      </c>
      <c r="W461" s="3">
        <v>8.63033040195967</v>
      </c>
      <c r="X461" s="5" t="str">
        <f>_xlfn.DISPIMG("ID_4BC8DDB84E1948A98BF1B1958397AC1D",1)</f>
        <v>=DISPIMG("ID_4BC8DDB84E1948A98BF1B1958397AC1D",1)</v>
      </c>
      <c r="Y461" s="5" t="s">
        <v>3721</v>
      </c>
      <c r="Z461" s="5"/>
      <c r="AA461" s="5"/>
      <c r="AB461" s="5"/>
      <c r="AC461" s="5"/>
      <c r="AD461" s="5">
        <v>8</v>
      </c>
      <c r="AE461" s="5">
        <v>6</v>
      </c>
      <c r="AF461" s="5"/>
      <c r="AG461" s="5"/>
      <c r="AH461" s="5"/>
      <c r="AI461" s="5"/>
      <c r="AJ461" s="5"/>
      <c r="AK461" s="5"/>
    </row>
    <row r="462" s="4" customFormat="1" customHeight="1" spans="1:37">
      <c r="A462" s="6" t="s">
        <v>3722</v>
      </c>
      <c r="B462" s="6" t="s">
        <v>3723</v>
      </c>
      <c r="C462" s="6" t="s">
        <v>3724</v>
      </c>
      <c r="D462" s="5" t="s">
        <v>3725</v>
      </c>
      <c r="E462" s="5">
        <v>1</v>
      </c>
      <c r="F462" s="7" t="s">
        <v>41</v>
      </c>
      <c r="G462" s="7" t="s">
        <v>42</v>
      </c>
      <c r="H462" s="5">
        <v>421.553</v>
      </c>
      <c r="I462" s="14" t="s">
        <v>3726</v>
      </c>
      <c r="J462" s="8" t="s">
        <v>44</v>
      </c>
      <c r="K462" s="8"/>
      <c r="L462" s="8" t="s">
        <v>45</v>
      </c>
      <c r="M462" s="8"/>
      <c r="N462" s="8" t="s">
        <v>3727</v>
      </c>
      <c r="O462" s="5">
        <v>563</v>
      </c>
      <c r="P462" s="14" t="s">
        <v>3728</v>
      </c>
      <c r="Q462" s="9" t="s">
        <v>3729</v>
      </c>
      <c r="R462" s="7" t="s">
        <v>3730</v>
      </c>
      <c r="S462" s="14" t="s">
        <v>3731</v>
      </c>
      <c r="T462" s="3" t="s">
        <v>50</v>
      </c>
      <c r="U462" s="3"/>
      <c r="V462" s="3">
        <v>3607979</v>
      </c>
      <c r="W462" s="3">
        <v>14.4122091409621</v>
      </c>
      <c r="X462" s="5" t="str">
        <f>_xlfn.DISPIMG("ID_DDC66DDE3DB94E058577FE4876E21310",1)</f>
        <v>=DISPIMG("ID_DDC66DDE3DB94E058577FE4876E21310",1)</v>
      </c>
      <c r="Y462" s="24" t="s">
        <v>51</v>
      </c>
      <c r="Z462" s="24" t="s">
        <v>52</v>
      </c>
      <c r="AA462" s="5">
        <v>0.6</v>
      </c>
      <c r="AB462" s="5">
        <v>0.88</v>
      </c>
      <c r="AC462" s="5"/>
      <c r="AD462" s="5"/>
      <c r="AE462" s="5"/>
      <c r="AF462" s="5"/>
      <c r="AG462" s="5"/>
      <c r="AH462" s="5"/>
      <c r="AI462" s="5"/>
      <c r="AJ462" s="5"/>
      <c r="AK462" s="5"/>
    </row>
    <row r="463" s="4" customFormat="1" hidden="1" customHeight="1" spans="1:37">
      <c r="A463" s="6" t="s">
        <v>3732</v>
      </c>
      <c r="B463" s="6" t="s">
        <v>3733</v>
      </c>
      <c r="C463" s="6" t="s">
        <v>3734</v>
      </c>
      <c r="D463" s="4" t="s">
        <v>3735</v>
      </c>
      <c r="E463" s="4">
        <v>0</v>
      </c>
      <c r="F463" s="6" t="s">
        <v>193</v>
      </c>
      <c r="G463" s="6" t="s">
        <v>211</v>
      </c>
      <c r="H463" s="4">
        <v>678.1299</v>
      </c>
      <c r="I463" s="1" t="s">
        <v>3736</v>
      </c>
      <c r="J463" s="6" t="s">
        <v>631</v>
      </c>
      <c r="K463" s="6"/>
      <c r="L463" s="6" t="s">
        <v>46</v>
      </c>
      <c r="M463" s="6"/>
      <c r="N463" s="6" t="s">
        <v>3737</v>
      </c>
      <c r="O463" s="4">
        <v>21</v>
      </c>
      <c r="P463" s="1" t="s">
        <v>3738</v>
      </c>
      <c r="Q463" s="9" t="s">
        <v>3739</v>
      </c>
      <c r="R463" s="6" t="s">
        <v>46</v>
      </c>
      <c r="S463" s="1" t="s">
        <v>3740</v>
      </c>
      <c r="T463" s="20" t="s">
        <v>50</v>
      </c>
      <c r="U463" s="20"/>
      <c r="V463" s="20"/>
      <c r="W463" s="20"/>
      <c r="AK463" s="6">
        <v>1</v>
      </c>
    </row>
    <row r="464" s="5" customFormat="1" hidden="1" customHeight="1" spans="1:37">
      <c r="A464" s="6" t="s">
        <v>3741</v>
      </c>
      <c r="B464" s="6" t="s">
        <v>3742</v>
      </c>
      <c r="C464" s="6" t="s">
        <v>3743</v>
      </c>
      <c r="D464" s="4" t="s">
        <v>3744</v>
      </c>
      <c r="E464" s="4">
        <v>0</v>
      </c>
      <c r="F464" s="6" t="s">
        <v>267</v>
      </c>
      <c r="G464" s="6" t="s">
        <v>211</v>
      </c>
      <c r="H464" s="4">
        <v>443.4675</v>
      </c>
      <c r="I464" s="1" t="s">
        <v>3745</v>
      </c>
      <c r="J464" s="6" t="s">
        <v>730</v>
      </c>
      <c r="K464" s="6"/>
      <c r="L464" s="6" t="s">
        <v>46</v>
      </c>
      <c r="M464" s="6"/>
      <c r="N464" s="6" t="s">
        <v>46</v>
      </c>
      <c r="O464" s="4">
        <v>7</v>
      </c>
      <c r="P464" s="1" t="s">
        <v>3746</v>
      </c>
      <c r="Q464" s="9" t="s">
        <v>3739</v>
      </c>
      <c r="R464" s="6" t="s">
        <v>46</v>
      </c>
      <c r="S464" s="1" t="s">
        <v>3747</v>
      </c>
      <c r="T464" s="20" t="s">
        <v>89</v>
      </c>
      <c r="U464" s="20"/>
      <c r="V464" s="20"/>
      <c r="W464" s="20"/>
      <c r="X464" s="4"/>
      <c r="Y464" s="4"/>
      <c r="Z464" s="4"/>
      <c r="AA464" s="4"/>
      <c r="AB464" s="4"/>
      <c r="AC464" s="4"/>
      <c r="AD464" s="4"/>
      <c r="AE464" s="4"/>
      <c r="AF464" s="27"/>
      <c r="AG464" s="4"/>
      <c r="AH464" s="4"/>
      <c r="AI464" s="4"/>
      <c r="AJ464" s="4"/>
      <c r="AK464" s="6">
        <v>1</v>
      </c>
    </row>
    <row r="465" s="5" customFormat="1" customHeight="1" spans="1:37">
      <c r="A465" s="6" t="s">
        <v>3748</v>
      </c>
      <c r="B465" s="6" t="s">
        <v>3749</v>
      </c>
      <c r="C465" s="6" t="s">
        <v>3750</v>
      </c>
      <c r="D465" s="4" t="s">
        <v>3751</v>
      </c>
      <c r="E465" s="4">
        <v>0</v>
      </c>
      <c r="F465" s="6" t="s">
        <v>41</v>
      </c>
      <c r="G465" s="6" t="s">
        <v>42</v>
      </c>
      <c r="H465" s="4">
        <v>14647.7414</v>
      </c>
      <c r="I465" s="1" t="s">
        <v>3752</v>
      </c>
      <c r="J465" s="6" t="s">
        <v>720</v>
      </c>
      <c r="K465" s="6"/>
      <c r="L465" s="6" t="s">
        <v>279</v>
      </c>
      <c r="M465" s="6"/>
      <c r="N465" s="6" t="s">
        <v>46</v>
      </c>
      <c r="O465" s="4">
        <v>27</v>
      </c>
      <c r="P465" s="1" t="s">
        <v>3753</v>
      </c>
      <c r="Q465" s="9" t="s">
        <v>3739</v>
      </c>
      <c r="R465" s="6" t="s">
        <v>46</v>
      </c>
      <c r="S465" s="1" t="s">
        <v>3754</v>
      </c>
      <c r="T465" s="20" t="s">
        <v>89</v>
      </c>
      <c r="U465" s="20"/>
      <c r="V465" s="20"/>
      <c r="W465" s="20"/>
      <c r="X465" s="4"/>
      <c r="Y465" s="4"/>
      <c r="Z465" s="4"/>
      <c r="AA465" s="4"/>
      <c r="AB465" s="4"/>
      <c r="AC465" s="4"/>
      <c r="AD465" s="4"/>
      <c r="AE465" s="4"/>
      <c r="AF465" s="27"/>
      <c r="AG465" s="4"/>
      <c r="AH465" s="4"/>
      <c r="AI465" s="4"/>
      <c r="AJ465" s="4"/>
      <c r="AK465" s="4"/>
    </row>
    <row r="466" s="5" customFormat="1" customHeight="1" spans="1:37">
      <c r="A466" s="6" t="s">
        <v>3755</v>
      </c>
      <c r="B466" s="6" t="s">
        <v>3756</v>
      </c>
      <c r="C466" s="6" t="s">
        <v>3757</v>
      </c>
      <c r="D466" s="4" t="s">
        <v>3758</v>
      </c>
      <c r="E466" s="4">
        <v>0</v>
      </c>
      <c r="F466" s="6" t="s">
        <v>65</v>
      </c>
      <c r="G466" s="6" t="s">
        <v>66</v>
      </c>
      <c r="H466" s="4">
        <v>175</v>
      </c>
      <c r="I466" s="1" t="s">
        <v>3759</v>
      </c>
      <c r="J466" s="6" t="s">
        <v>46</v>
      </c>
      <c r="K466" s="6"/>
      <c r="L466" s="6" t="s">
        <v>46</v>
      </c>
      <c r="M466" s="6"/>
      <c r="N466" s="6" t="s">
        <v>46</v>
      </c>
      <c r="O466" s="4">
        <v>4</v>
      </c>
      <c r="P466" s="1" t="s">
        <v>3760</v>
      </c>
      <c r="Q466" s="9" t="s">
        <v>3761</v>
      </c>
      <c r="R466" s="6" t="s">
        <v>46</v>
      </c>
      <c r="S466" s="1" t="s">
        <v>3762</v>
      </c>
      <c r="T466" s="20" t="s">
        <v>50</v>
      </c>
      <c r="U466" s="20"/>
      <c r="V466" s="20"/>
      <c r="W466" s="20"/>
      <c r="X466" s="4"/>
      <c r="Y466" s="4"/>
      <c r="Z466" s="4"/>
      <c r="AA466" s="4"/>
      <c r="AB466" s="4"/>
      <c r="AC466" s="4"/>
      <c r="AD466" s="4"/>
      <c r="AE466" s="4"/>
      <c r="AF466" s="27"/>
      <c r="AG466" s="4"/>
      <c r="AH466" s="4"/>
      <c r="AI466" s="4"/>
      <c r="AJ466" s="4"/>
      <c r="AK466" s="4"/>
    </row>
    <row r="467" s="5" customFormat="1" customHeight="1" spans="1:37">
      <c r="A467" s="6" t="s">
        <v>3763</v>
      </c>
      <c r="B467" s="6" t="s">
        <v>3764</v>
      </c>
      <c r="C467" s="6" t="s">
        <v>3765</v>
      </c>
      <c r="D467" s="4" t="s">
        <v>3766</v>
      </c>
      <c r="E467" s="4">
        <v>0</v>
      </c>
      <c r="F467" s="6" t="s">
        <v>148</v>
      </c>
      <c r="G467" s="6" t="s">
        <v>1239</v>
      </c>
      <c r="H467" s="4">
        <v>562.5866</v>
      </c>
      <c r="I467" s="1" t="s">
        <v>3767</v>
      </c>
      <c r="J467" s="6" t="s">
        <v>46</v>
      </c>
      <c r="K467" s="6"/>
      <c r="L467" s="6" t="s">
        <v>46</v>
      </c>
      <c r="M467" s="6"/>
      <c r="N467" s="6" t="s">
        <v>46</v>
      </c>
      <c r="O467" s="4">
        <v>270</v>
      </c>
      <c r="P467" s="1" t="s">
        <v>3768</v>
      </c>
      <c r="Q467" s="9" t="s">
        <v>3769</v>
      </c>
      <c r="R467" s="6" t="s">
        <v>46</v>
      </c>
      <c r="S467" s="1" t="s">
        <v>3770</v>
      </c>
      <c r="T467" s="20" t="s">
        <v>50</v>
      </c>
      <c r="U467" s="20"/>
      <c r="V467" s="20"/>
      <c r="W467" s="20"/>
      <c r="X467" s="4"/>
      <c r="Y467" s="4"/>
      <c r="Z467" s="4"/>
      <c r="AA467" s="4"/>
      <c r="AB467" s="4"/>
      <c r="AC467" s="4"/>
      <c r="AD467" s="4"/>
      <c r="AE467" s="4"/>
      <c r="AF467" s="27"/>
      <c r="AG467" s="4"/>
      <c r="AH467" s="4"/>
      <c r="AI467" s="4"/>
      <c r="AJ467" s="4"/>
      <c r="AK467" s="4"/>
    </row>
    <row r="468" s="5" customFormat="1" customHeight="1" spans="1:32">
      <c r="A468" s="6" t="s">
        <v>3771</v>
      </c>
      <c r="B468" s="6" t="s">
        <v>3772</v>
      </c>
      <c r="C468" s="6" t="s">
        <v>3773</v>
      </c>
      <c r="D468" s="5" t="s">
        <v>3774</v>
      </c>
      <c r="E468" s="5">
        <v>1</v>
      </c>
      <c r="F468" s="7" t="s">
        <v>41</v>
      </c>
      <c r="G468" s="7" t="s">
        <v>42</v>
      </c>
      <c r="H468" s="5">
        <v>338.0007</v>
      </c>
      <c r="I468" s="14" t="s">
        <v>3775</v>
      </c>
      <c r="J468" s="8" t="s">
        <v>44</v>
      </c>
      <c r="K468" s="8"/>
      <c r="L468" s="8" t="s">
        <v>45</v>
      </c>
      <c r="M468" s="8"/>
      <c r="N468" s="8" t="s">
        <v>46</v>
      </c>
      <c r="O468" s="5">
        <v>595</v>
      </c>
      <c r="P468" s="14" t="s">
        <v>3776</v>
      </c>
      <c r="Q468" s="9" t="s">
        <v>3769</v>
      </c>
      <c r="R468" s="7" t="s">
        <v>3777</v>
      </c>
      <c r="S468" s="14" t="s">
        <v>3778</v>
      </c>
      <c r="T468" s="3" t="s">
        <v>50</v>
      </c>
      <c r="U468" s="3"/>
      <c r="V468" s="3">
        <v>2856795</v>
      </c>
      <c r="W468" s="3">
        <v>15.4796129120443</v>
      </c>
      <c r="X468" s="5" t="str">
        <f>_xlfn.DISPIMG("ID_674F5707F7D24CD4BC96C06C21CBA464",1)</f>
        <v>=DISPIMG("ID_674F5707F7D24CD4BC96C06C21CBA464",1)</v>
      </c>
      <c r="Y468" s="24" t="s">
        <v>51</v>
      </c>
      <c r="Z468" s="24" t="s">
        <v>52</v>
      </c>
      <c r="AA468" s="5">
        <v>0.45</v>
      </c>
      <c r="AB468" s="5">
        <v>0.85</v>
      </c>
      <c r="AF468" s="10"/>
    </row>
    <row r="469" s="5" customFormat="1" customHeight="1" spans="1:32">
      <c r="A469" s="6" t="s">
        <v>3779</v>
      </c>
      <c r="B469" s="6" t="s">
        <v>3780</v>
      </c>
      <c r="C469" s="6" t="s">
        <v>3781</v>
      </c>
      <c r="D469" s="5" t="s">
        <v>3782</v>
      </c>
      <c r="E469" s="5">
        <v>1</v>
      </c>
      <c r="F469" s="7" t="s">
        <v>41</v>
      </c>
      <c r="G469" s="7" t="s">
        <v>211</v>
      </c>
      <c r="H469" s="5">
        <v>2395.8655</v>
      </c>
      <c r="I469" s="14" t="s">
        <v>3783</v>
      </c>
      <c r="J469" s="8" t="s">
        <v>470</v>
      </c>
      <c r="K469" s="8" t="s">
        <v>471</v>
      </c>
      <c r="L469" s="8" t="s">
        <v>472</v>
      </c>
      <c r="M469" s="8" t="s">
        <v>473</v>
      </c>
      <c r="N469" s="8" t="s">
        <v>429</v>
      </c>
      <c r="O469" s="5">
        <v>18</v>
      </c>
      <c r="P469" s="14" t="s">
        <v>3784</v>
      </c>
      <c r="Q469" s="9" t="s">
        <v>3769</v>
      </c>
      <c r="R469" s="7" t="s">
        <v>3785</v>
      </c>
      <c r="S469" s="14" t="s">
        <v>3786</v>
      </c>
      <c r="T469" s="3" t="s">
        <v>50</v>
      </c>
      <c r="U469" s="3"/>
      <c r="V469" s="3">
        <v>20963817</v>
      </c>
      <c r="W469" s="3">
        <v>12.5000255648742</v>
      </c>
      <c r="X469" s="5" t="str">
        <f>_xlfn.DISPIMG("ID_5FDC2E63138445AE8053A6A0952F1957",1)</f>
        <v>=DISPIMG("ID_5FDC2E63138445AE8053A6A0952F1957",1)</v>
      </c>
      <c r="Y469" s="24" t="s">
        <v>218</v>
      </c>
      <c r="Z469" s="24" t="s">
        <v>52</v>
      </c>
      <c r="AA469" s="5">
        <v>0.5</v>
      </c>
      <c r="AB469" s="5">
        <v>0.94</v>
      </c>
      <c r="AF469" s="10"/>
    </row>
    <row r="470" s="5" customFormat="1" customHeight="1" spans="1:32">
      <c r="A470" s="6" t="s">
        <v>3787</v>
      </c>
      <c r="B470" s="6" t="s">
        <v>3788</v>
      </c>
      <c r="C470" s="6" t="s">
        <v>3789</v>
      </c>
      <c r="D470" s="5" t="s">
        <v>3790</v>
      </c>
      <c r="E470" s="5">
        <v>1</v>
      </c>
      <c r="F470" s="7" t="s">
        <v>41</v>
      </c>
      <c r="G470" s="7" t="s">
        <v>211</v>
      </c>
      <c r="H470" s="5">
        <v>228.075</v>
      </c>
      <c r="I470" s="14" t="s">
        <v>3791</v>
      </c>
      <c r="J470" s="8" t="s">
        <v>470</v>
      </c>
      <c r="K470" s="8" t="s">
        <v>471</v>
      </c>
      <c r="L470" s="8" t="s">
        <v>472</v>
      </c>
      <c r="M470" s="8" t="s">
        <v>473</v>
      </c>
      <c r="N470" s="8" t="s">
        <v>46</v>
      </c>
      <c r="O470" s="5">
        <v>423</v>
      </c>
      <c r="P470" s="14" t="s">
        <v>3792</v>
      </c>
      <c r="Q470" s="9" t="s">
        <v>3769</v>
      </c>
      <c r="R470" s="7" t="s">
        <v>3793</v>
      </c>
      <c r="S470" s="14" t="s">
        <v>3794</v>
      </c>
      <c r="T470" s="3" t="s">
        <v>50</v>
      </c>
      <c r="U470" s="3"/>
      <c r="V470" s="3">
        <v>2078019</v>
      </c>
      <c r="W470" s="3">
        <v>8.88878658336073</v>
      </c>
      <c r="X470" s="5" t="str">
        <f>_xlfn.DISPIMG("ID_B0FE0445114F4E91AE1E04B52AE93F64",1)</f>
        <v>=DISPIMG("ID_B0FE0445114F4E91AE1E04B52AE93F64",1)</v>
      </c>
      <c r="Y470" s="24" t="s">
        <v>218</v>
      </c>
      <c r="Z470" s="24" t="s">
        <v>52</v>
      </c>
      <c r="AA470" s="5">
        <v>0.4</v>
      </c>
      <c r="AB470" s="5">
        <v>0.925</v>
      </c>
      <c r="AF470" s="10"/>
    </row>
    <row r="471" s="4" customFormat="1" hidden="1" customHeight="1" spans="1:37">
      <c r="A471" s="6" t="s">
        <v>3795</v>
      </c>
      <c r="B471" s="6" t="s">
        <v>3796</v>
      </c>
      <c r="C471" s="6" t="s">
        <v>3797</v>
      </c>
      <c r="D471" s="4" t="s">
        <v>3798</v>
      </c>
      <c r="E471" s="4">
        <v>0</v>
      </c>
      <c r="F471" s="6" t="s">
        <v>193</v>
      </c>
      <c r="G471" s="6" t="s">
        <v>211</v>
      </c>
      <c r="H471" s="4">
        <v>847.609</v>
      </c>
      <c r="I471" s="1" t="s">
        <v>3799</v>
      </c>
      <c r="J471" s="6" t="s">
        <v>909</v>
      </c>
      <c r="K471" s="6"/>
      <c r="L471" s="6" t="s">
        <v>46</v>
      </c>
      <c r="M471" s="6"/>
      <c r="N471" s="6" t="s">
        <v>46</v>
      </c>
      <c r="O471" s="4">
        <v>7</v>
      </c>
      <c r="P471" s="1" t="s">
        <v>3800</v>
      </c>
      <c r="Q471" s="9" t="s">
        <v>3801</v>
      </c>
      <c r="R471" s="6" t="s">
        <v>46</v>
      </c>
      <c r="S471" s="1" t="s">
        <v>3802</v>
      </c>
      <c r="T471" s="20" t="s">
        <v>50</v>
      </c>
      <c r="U471" s="20"/>
      <c r="V471" s="20"/>
      <c r="W471" s="20"/>
      <c r="AK471" s="6">
        <v>1</v>
      </c>
    </row>
    <row r="472" s="5" customFormat="1" customHeight="1" spans="1:37">
      <c r="A472" s="6" t="s">
        <v>3803</v>
      </c>
      <c r="B472" s="6" t="s">
        <v>3804</v>
      </c>
      <c r="C472" s="6" t="s">
        <v>3805</v>
      </c>
      <c r="D472" s="4" t="s">
        <v>3806</v>
      </c>
      <c r="E472" s="4">
        <v>0</v>
      </c>
      <c r="F472" s="6" t="s">
        <v>267</v>
      </c>
      <c r="G472" s="6" t="s">
        <v>211</v>
      </c>
      <c r="H472" s="4">
        <v>114.3883</v>
      </c>
      <c r="I472" s="1" t="s">
        <v>3807</v>
      </c>
      <c r="J472" s="6" t="s">
        <v>3808</v>
      </c>
      <c r="K472" s="6"/>
      <c r="L472" s="6" t="s">
        <v>46</v>
      </c>
      <c r="M472" s="6"/>
      <c r="N472" s="6" t="s">
        <v>2966</v>
      </c>
      <c r="O472" s="4">
        <v>1</v>
      </c>
      <c r="P472" s="1" t="s">
        <v>3809</v>
      </c>
      <c r="Q472" s="9" t="s">
        <v>3801</v>
      </c>
      <c r="R472" s="6" t="s">
        <v>46</v>
      </c>
      <c r="S472" s="1" t="s">
        <v>3810</v>
      </c>
      <c r="T472" s="20" t="s">
        <v>89</v>
      </c>
      <c r="U472" s="20"/>
      <c r="V472" s="20"/>
      <c r="W472" s="20"/>
      <c r="X472" s="4"/>
      <c r="Y472" s="4"/>
      <c r="Z472" s="4"/>
      <c r="AA472" s="4"/>
      <c r="AB472" s="4"/>
      <c r="AC472" s="4"/>
      <c r="AD472" s="4"/>
      <c r="AE472" s="4"/>
      <c r="AF472" s="27"/>
      <c r="AG472" s="4"/>
      <c r="AH472" s="4"/>
      <c r="AI472" s="4"/>
      <c r="AJ472" s="4"/>
      <c r="AK472" s="4"/>
    </row>
    <row r="473" s="5" customFormat="1" hidden="1" customHeight="1" spans="1:37">
      <c r="A473" s="6" t="s">
        <v>3811</v>
      </c>
      <c r="B473" s="6" t="s">
        <v>3812</v>
      </c>
      <c r="C473" s="6" t="s">
        <v>3813</v>
      </c>
      <c r="D473" s="4" t="s">
        <v>3814</v>
      </c>
      <c r="E473" s="4">
        <v>0</v>
      </c>
      <c r="F473" s="6" t="s">
        <v>193</v>
      </c>
      <c r="G473" s="6" t="s">
        <v>211</v>
      </c>
      <c r="H473" s="4">
        <v>3265.7376</v>
      </c>
      <c r="I473" s="1" t="s">
        <v>3815</v>
      </c>
      <c r="J473" s="6" t="s">
        <v>3816</v>
      </c>
      <c r="K473" s="6"/>
      <c r="L473" s="6" t="s">
        <v>46</v>
      </c>
      <c r="M473" s="6"/>
      <c r="N473" s="6" t="s">
        <v>46</v>
      </c>
      <c r="O473" s="4">
        <v>6</v>
      </c>
      <c r="P473" s="1" t="s">
        <v>3817</v>
      </c>
      <c r="Q473" s="9" t="s">
        <v>3801</v>
      </c>
      <c r="R473" s="6" t="s">
        <v>46</v>
      </c>
      <c r="S473" s="1" t="s">
        <v>3818</v>
      </c>
      <c r="T473" s="20" t="s">
        <v>89</v>
      </c>
      <c r="U473" s="20"/>
      <c r="V473" s="20"/>
      <c r="W473" s="20"/>
      <c r="X473" s="4"/>
      <c r="Y473" s="4"/>
      <c r="Z473" s="4"/>
      <c r="AA473" s="4"/>
      <c r="AB473" s="4"/>
      <c r="AC473" s="4"/>
      <c r="AD473" s="4"/>
      <c r="AE473" s="4"/>
      <c r="AF473" s="27"/>
      <c r="AG473" s="4"/>
      <c r="AH473" s="4"/>
      <c r="AI473" s="4"/>
      <c r="AJ473" s="4"/>
      <c r="AK473" s="6">
        <v>1</v>
      </c>
    </row>
    <row r="474" s="5" customFormat="1" customHeight="1" spans="1:32">
      <c r="A474" s="6" t="s">
        <v>3819</v>
      </c>
      <c r="B474" s="6" t="s">
        <v>3820</v>
      </c>
      <c r="C474" s="6" t="s">
        <v>3821</v>
      </c>
      <c r="D474" s="5" t="s">
        <v>3822</v>
      </c>
      <c r="E474" s="5">
        <v>1</v>
      </c>
      <c r="F474" s="7" t="s">
        <v>41</v>
      </c>
      <c r="G474" s="7" t="s">
        <v>42</v>
      </c>
      <c r="H474" s="5">
        <v>5536.4522</v>
      </c>
      <c r="I474" s="14" t="s">
        <v>3823</v>
      </c>
      <c r="J474" s="8" t="s">
        <v>1409</v>
      </c>
      <c r="K474" s="8"/>
      <c r="L474" s="8" t="s">
        <v>1410</v>
      </c>
      <c r="M474" s="8"/>
      <c r="N474" s="8" t="s">
        <v>46</v>
      </c>
      <c r="O474" s="5">
        <v>309</v>
      </c>
      <c r="P474" s="14" t="s">
        <v>3824</v>
      </c>
      <c r="Q474" s="9" t="s">
        <v>3801</v>
      </c>
      <c r="R474" s="7" t="s">
        <v>3825</v>
      </c>
      <c r="S474" s="14" t="s">
        <v>3826</v>
      </c>
      <c r="T474" s="3" t="s">
        <v>50</v>
      </c>
      <c r="U474" s="3"/>
      <c r="V474" s="3">
        <v>42527970</v>
      </c>
      <c r="W474" s="3">
        <v>23.1855194198191</v>
      </c>
      <c r="X474" s="5" t="str">
        <f>_xlfn.DISPIMG("ID_F01B0A3AE14C486C84F909B970FE35EB",1)</f>
        <v>=DISPIMG("ID_F01B0A3AE14C486C84F909B970FE35EB",1)</v>
      </c>
      <c r="Y474" s="24" t="s">
        <v>51</v>
      </c>
      <c r="Z474" s="24" t="s">
        <v>52</v>
      </c>
      <c r="AA474" s="5">
        <v>0.5</v>
      </c>
      <c r="AB474" s="5">
        <v>0.895</v>
      </c>
      <c r="AF474" s="10"/>
    </row>
    <row r="475" s="4" customFormat="1" customHeight="1" spans="1:37">
      <c r="A475" s="6" t="s">
        <v>3827</v>
      </c>
      <c r="B475" s="6" t="s">
        <v>3828</v>
      </c>
      <c r="C475" s="6" t="s">
        <v>3829</v>
      </c>
      <c r="D475" s="5" t="s">
        <v>3830</v>
      </c>
      <c r="E475" s="5">
        <v>1</v>
      </c>
      <c r="F475" s="7" t="s">
        <v>41</v>
      </c>
      <c r="G475" s="7" t="s">
        <v>42</v>
      </c>
      <c r="H475" s="5">
        <v>2486.3049</v>
      </c>
      <c r="I475" s="14" t="s">
        <v>3831</v>
      </c>
      <c r="J475" s="8" t="s">
        <v>44</v>
      </c>
      <c r="K475" s="8"/>
      <c r="L475" s="8" t="s">
        <v>45</v>
      </c>
      <c r="M475" s="8"/>
      <c r="N475" s="8" t="s">
        <v>46</v>
      </c>
      <c r="O475" s="5">
        <v>553</v>
      </c>
      <c r="P475" s="14" t="s">
        <v>3832</v>
      </c>
      <c r="Q475" s="9" t="s">
        <v>3801</v>
      </c>
      <c r="R475" s="7" t="s">
        <v>3833</v>
      </c>
      <c r="S475" s="14" t="s">
        <v>3834</v>
      </c>
      <c r="T475" s="3" t="s">
        <v>50</v>
      </c>
      <c r="U475" s="3"/>
      <c r="V475" s="3">
        <v>20908134</v>
      </c>
      <c r="W475" s="3">
        <v>15.906798076133</v>
      </c>
      <c r="X475" s="5" t="str">
        <f>_xlfn.DISPIMG("ID_F4AE21B3388A44FD9BFF9525550BF4A8",1)</f>
        <v>=DISPIMG("ID_F4AE21B3388A44FD9BFF9525550BF4A8",1)</v>
      </c>
      <c r="Y475" s="24" t="s">
        <v>51</v>
      </c>
      <c r="Z475" s="24" t="s">
        <v>52</v>
      </c>
      <c r="AA475" s="5">
        <v>0.4</v>
      </c>
      <c r="AB475" s="5">
        <v>0.845</v>
      </c>
      <c r="AC475" s="5"/>
      <c r="AD475" s="5"/>
      <c r="AE475" s="5"/>
      <c r="AF475" s="5"/>
      <c r="AG475" s="5"/>
      <c r="AH475" s="5"/>
      <c r="AI475" s="5"/>
      <c r="AJ475" s="5"/>
      <c r="AK475" s="5"/>
    </row>
    <row r="476" s="4" customFormat="1" customHeight="1" spans="1:37">
      <c r="A476" s="6" t="s">
        <v>3835</v>
      </c>
      <c r="B476" s="6" t="s">
        <v>3836</v>
      </c>
      <c r="C476" s="6" t="s">
        <v>3837</v>
      </c>
      <c r="D476" s="5" t="s">
        <v>3838</v>
      </c>
      <c r="E476" s="5">
        <v>1</v>
      </c>
      <c r="F476" s="7" t="s">
        <v>41</v>
      </c>
      <c r="G476" s="7" t="s">
        <v>42</v>
      </c>
      <c r="H476" s="5">
        <v>1274.4394</v>
      </c>
      <c r="I476" s="14" t="s">
        <v>3839</v>
      </c>
      <c r="J476" s="8" t="s">
        <v>933</v>
      </c>
      <c r="K476" s="8"/>
      <c r="L476" s="8" t="s">
        <v>516</v>
      </c>
      <c r="M476" s="8"/>
      <c r="N476" s="8" t="s">
        <v>46</v>
      </c>
      <c r="O476" s="5">
        <v>744</v>
      </c>
      <c r="P476" s="14" t="s">
        <v>3840</v>
      </c>
      <c r="Q476" s="9" t="s">
        <v>3801</v>
      </c>
      <c r="R476" s="7" t="s">
        <v>3841</v>
      </c>
      <c r="S476" s="14" t="s">
        <v>3842</v>
      </c>
      <c r="T476" s="3" t="s">
        <v>50</v>
      </c>
      <c r="U476" s="3"/>
      <c r="V476" s="3">
        <v>10790164</v>
      </c>
      <c r="W476" s="3">
        <v>15.3340362829335</v>
      </c>
      <c r="X476" s="5" t="str">
        <f>_xlfn.DISPIMG("ID_30BD8DE933264728889DBF435A0B637A",1)</f>
        <v>=DISPIMG("ID_30BD8DE933264728889DBF435A0B637A",1)</v>
      </c>
      <c r="Y476" s="24" t="s">
        <v>51</v>
      </c>
      <c r="Z476" s="24" t="s">
        <v>52</v>
      </c>
      <c r="AA476" s="5">
        <v>0.5</v>
      </c>
      <c r="AB476" s="5">
        <v>0.86</v>
      </c>
      <c r="AC476" s="5"/>
      <c r="AD476" s="5"/>
      <c r="AE476" s="5"/>
      <c r="AF476" s="5"/>
      <c r="AG476" s="5"/>
      <c r="AH476" s="5"/>
      <c r="AI476" s="5"/>
      <c r="AJ476" s="5"/>
      <c r="AK476" s="5"/>
    </row>
    <row r="477" s="4" customFormat="1" customHeight="1" spans="1:37">
      <c r="A477" s="6" t="s">
        <v>3843</v>
      </c>
      <c r="B477" s="6" t="s">
        <v>3844</v>
      </c>
      <c r="C477" s="6" t="s">
        <v>3845</v>
      </c>
      <c r="D477" s="5" t="s">
        <v>3846</v>
      </c>
      <c r="E477" s="5">
        <v>1</v>
      </c>
      <c r="F477" s="7" t="s">
        <v>41</v>
      </c>
      <c r="G477" s="7" t="s">
        <v>211</v>
      </c>
      <c r="H477" s="5">
        <v>592.9932</v>
      </c>
      <c r="I477" s="14" t="s">
        <v>3847</v>
      </c>
      <c r="J477" s="8" t="s">
        <v>534</v>
      </c>
      <c r="K477" s="8" t="s">
        <v>473</v>
      </c>
      <c r="L477" s="8" t="s">
        <v>472</v>
      </c>
      <c r="M477" s="8" t="s">
        <v>473</v>
      </c>
      <c r="N477" s="8" t="s">
        <v>280</v>
      </c>
      <c r="O477" s="5">
        <v>334</v>
      </c>
      <c r="P477" s="14" t="s">
        <v>3848</v>
      </c>
      <c r="Q477" s="9" t="s">
        <v>3801</v>
      </c>
      <c r="R477" s="7" t="s">
        <v>3849</v>
      </c>
      <c r="S477" s="14" t="s">
        <v>3850</v>
      </c>
      <c r="T477" s="3" t="s">
        <v>50</v>
      </c>
      <c r="U477" s="3"/>
      <c r="V477" s="3">
        <v>5277639</v>
      </c>
      <c r="W477" s="3">
        <v>11.0000080945279</v>
      </c>
      <c r="X477" s="5" t="str">
        <f>_xlfn.DISPIMG("ID_FEA655C919A24DBFBC6ABDEBDB17ADBB",1)</f>
        <v>=DISPIMG("ID_FEA655C919A24DBFBC6ABDEBDB17ADBB",1)</v>
      </c>
      <c r="Y477" s="24" t="s">
        <v>218</v>
      </c>
      <c r="Z477" s="24" t="s">
        <v>52</v>
      </c>
      <c r="AA477" s="5">
        <v>0.5</v>
      </c>
      <c r="AB477" s="5">
        <v>0.89</v>
      </c>
      <c r="AC477" s="5"/>
      <c r="AD477" s="5"/>
      <c r="AE477" s="5"/>
      <c r="AF477" s="5"/>
      <c r="AG477" s="5"/>
      <c r="AH477" s="5"/>
      <c r="AI477" s="5"/>
      <c r="AJ477" s="5"/>
      <c r="AK477" s="5"/>
    </row>
    <row r="478" s="5" customFormat="1" customHeight="1" spans="1:32">
      <c r="A478" s="6" t="s">
        <v>3851</v>
      </c>
      <c r="B478" s="6" t="s">
        <v>3852</v>
      </c>
      <c r="C478" s="6" t="s">
        <v>3853</v>
      </c>
      <c r="D478" s="5" t="s">
        <v>3854</v>
      </c>
      <c r="E478" s="5">
        <v>1</v>
      </c>
      <c r="F478" s="7" t="s">
        <v>41</v>
      </c>
      <c r="G478" s="7" t="s">
        <v>211</v>
      </c>
      <c r="H478" s="5">
        <v>1108.9762</v>
      </c>
      <c r="I478" s="14" t="s">
        <v>3855</v>
      </c>
      <c r="J478" s="8" t="s">
        <v>534</v>
      </c>
      <c r="K478" s="8" t="s">
        <v>473</v>
      </c>
      <c r="L478" s="8" t="s">
        <v>472</v>
      </c>
      <c r="M478" s="8" t="s">
        <v>482</v>
      </c>
      <c r="N478" s="8" t="s">
        <v>280</v>
      </c>
      <c r="O478" s="5">
        <v>233</v>
      </c>
      <c r="P478" s="14" t="s">
        <v>3856</v>
      </c>
      <c r="Q478" s="9" t="s">
        <v>3801</v>
      </c>
      <c r="R478" s="7" t="s">
        <v>3857</v>
      </c>
      <c r="S478" s="14" t="s">
        <v>3858</v>
      </c>
      <c r="T478" s="3" t="s">
        <v>50</v>
      </c>
      <c r="U478" s="3"/>
      <c r="V478" s="3">
        <v>10039036</v>
      </c>
      <c r="W478" s="3">
        <v>9.47473895291893</v>
      </c>
      <c r="X478" s="5" t="str">
        <f>_xlfn.DISPIMG("ID_3584E3174C394780A41E4076E5BD8BB8",1)</f>
        <v>=DISPIMG("ID_3584E3174C394780A41E4076E5BD8BB8",1)</v>
      </c>
      <c r="Y478" s="24" t="s">
        <v>218</v>
      </c>
      <c r="Z478" s="24" t="s">
        <v>52</v>
      </c>
      <c r="AA478" s="5">
        <v>0.4</v>
      </c>
      <c r="AB478" s="5">
        <v>0.915</v>
      </c>
      <c r="AF478" s="10"/>
    </row>
    <row r="479" s="5" customFormat="1" customHeight="1" spans="1:34">
      <c r="A479" s="6" t="s">
        <v>3859</v>
      </c>
      <c r="B479" s="6" t="s">
        <v>3860</v>
      </c>
      <c r="C479" s="6" t="s">
        <v>3861</v>
      </c>
      <c r="D479" s="5" t="s">
        <v>3862</v>
      </c>
      <c r="E479" s="5">
        <v>2</v>
      </c>
      <c r="F479" s="7" t="s">
        <v>65</v>
      </c>
      <c r="G479" s="7" t="s">
        <v>66</v>
      </c>
      <c r="H479" s="5">
        <v>135.7645</v>
      </c>
      <c r="I479" s="14" t="s">
        <v>3863</v>
      </c>
      <c r="J479" s="8" t="s">
        <v>46</v>
      </c>
      <c r="K479" s="8"/>
      <c r="L479" s="8" t="s">
        <v>46</v>
      </c>
      <c r="M479" s="8"/>
      <c r="N479" s="8" t="s">
        <v>46</v>
      </c>
      <c r="O479" s="5">
        <v>7</v>
      </c>
      <c r="P479" s="14" t="s">
        <v>3864</v>
      </c>
      <c r="Q479" s="9" t="s">
        <v>3801</v>
      </c>
      <c r="R479" s="8" t="s">
        <v>46</v>
      </c>
      <c r="S479" s="14" t="s">
        <v>3865</v>
      </c>
      <c r="T479" s="3" t="s">
        <v>50</v>
      </c>
      <c r="U479" s="3"/>
      <c r="V479" s="3">
        <v>1249900</v>
      </c>
      <c r="W479" s="3">
        <v>7.93616888067204</v>
      </c>
      <c r="X479" s="5" t="str">
        <f>_xlfn.DISPIMG("ID_F8CA049AAAD343DCA72CA989875DA33D",1)</f>
        <v>=DISPIMG("ID_F8CA049AAAD343DCA72CA989875DA33D",1)</v>
      </c>
      <c r="Y479" s="24" t="s">
        <v>1446</v>
      </c>
      <c r="Z479" s="24" t="s">
        <v>834</v>
      </c>
      <c r="AF479" s="10">
        <v>0.4</v>
      </c>
      <c r="AG479" s="5">
        <v>2</v>
      </c>
      <c r="AH479" s="5">
        <v>0.94</v>
      </c>
    </row>
    <row r="480" s="5" customFormat="1" customHeight="1" spans="1:32">
      <c r="A480" s="6" t="s">
        <v>3866</v>
      </c>
      <c r="B480" s="6" t="s">
        <v>3867</v>
      </c>
      <c r="C480" s="6" t="s">
        <v>3868</v>
      </c>
      <c r="D480" s="5" t="s">
        <v>3869</v>
      </c>
      <c r="E480" s="5">
        <v>1</v>
      </c>
      <c r="F480" s="7" t="s">
        <v>41</v>
      </c>
      <c r="G480" s="7" t="s">
        <v>211</v>
      </c>
      <c r="H480" s="5">
        <v>57919.874</v>
      </c>
      <c r="I480" s="14" t="s">
        <v>3870</v>
      </c>
      <c r="J480" s="8" t="s">
        <v>470</v>
      </c>
      <c r="K480" s="8" t="s">
        <v>482</v>
      </c>
      <c r="L480" s="8" t="s">
        <v>472</v>
      </c>
      <c r="M480" s="8" t="s">
        <v>482</v>
      </c>
      <c r="N480" s="8" t="s">
        <v>46</v>
      </c>
      <c r="O480" s="5">
        <v>181</v>
      </c>
      <c r="P480" s="14" t="s">
        <v>3871</v>
      </c>
      <c r="Q480" s="9" t="s">
        <v>3872</v>
      </c>
      <c r="R480" s="7" t="s">
        <v>3873</v>
      </c>
      <c r="S480" s="14" t="s">
        <v>3874</v>
      </c>
      <c r="T480" s="3" t="s">
        <v>50</v>
      </c>
      <c r="U480" s="3"/>
      <c r="V480" s="3">
        <v>508710238</v>
      </c>
      <c r="W480" s="3">
        <v>12.1700026488317</v>
      </c>
      <c r="X480" s="5" t="str">
        <f>_xlfn.DISPIMG("ID_34A8D69917B942C0BA32B9BEDC6C6F8C",1)</f>
        <v>=DISPIMG("ID_34A8D69917B942C0BA32B9BEDC6C6F8C",1)</v>
      </c>
      <c r="Y480" s="24" t="s">
        <v>218</v>
      </c>
      <c r="Z480" s="24" t="s">
        <v>52</v>
      </c>
      <c r="AA480" s="5">
        <v>0.45</v>
      </c>
      <c r="AB480" s="5">
        <v>0.87</v>
      </c>
      <c r="AF480" s="10"/>
    </row>
    <row r="481" s="5" customFormat="1" customHeight="1" spans="1:34">
      <c r="A481" s="6" t="s">
        <v>3875</v>
      </c>
      <c r="B481" s="6" t="s">
        <v>3876</v>
      </c>
      <c r="C481" s="6" t="s">
        <v>3877</v>
      </c>
      <c r="D481" s="5" t="s">
        <v>3878</v>
      </c>
      <c r="E481" s="5">
        <v>2</v>
      </c>
      <c r="F481" s="7" t="s">
        <v>65</v>
      </c>
      <c r="G481" s="7" t="s">
        <v>66</v>
      </c>
      <c r="H481" s="5">
        <v>212.7567</v>
      </c>
      <c r="I481" s="14" t="s">
        <v>3879</v>
      </c>
      <c r="J481" s="8" t="s">
        <v>1176</v>
      </c>
      <c r="K481" s="8"/>
      <c r="L481" s="8" t="s">
        <v>3880</v>
      </c>
      <c r="M481" s="8"/>
      <c r="N481" s="8" t="s">
        <v>46</v>
      </c>
      <c r="O481" s="5">
        <v>22</v>
      </c>
      <c r="P481" s="14" t="s">
        <v>3881</v>
      </c>
      <c r="Q481" s="9" t="s">
        <v>3882</v>
      </c>
      <c r="R481" s="8" t="s">
        <v>46</v>
      </c>
      <c r="S481" s="14" t="s">
        <v>3883</v>
      </c>
      <c r="T481" s="3" t="s">
        <v>50</v>
      </c>
      <c r="U481" s="3"/>
      <c r="V481" s="3">
        <v>1926895</v>
      </c>
      <c r="W481" s="3">
        <v>9.43199438607574</v>
      </c>
      <c r="X481" s="5" t="str">
        <f>_xlfn.DISPIMG("ID_531679DAFEF34D2CB64663BA16B519CE",1)</f>
        <v>=DISPIMG("ID_531679DAFEF34D2CB64663BA16B519CE",1)</v>
      </c>
      <c r="Y481" s="24" t="s">
        <v>3884</v>
      </c>
      <c r="Z481" s="24" t="s">
        <v>834</v>
      </c>
      <c r="AF481" s="10">
        <v>0.5</v>
      </c>
      <c r="AG481" s="5">
        <v>3</v>
      </c>
      <c r="AH481" s="5">
        <v>0.97</v>
      </c>
    </row>
    <row r="482" s="5" customFormat="1" hidden="1" customHeight="1" spans="1:37">
      <c r="A482" s="6" t="s">
        <v>3885</v>
      </c>
      <c r="B482" s="6" t="s">
        <v>3886</v>
      </c>
      <c r="C482" s="6" t="s">
        <v>3887</v>
      </c>
      <c r="D482" s="4" t="s">
        <v>3888</v>
      </c>
      <c r="E482" s="4">
        <v>0</v>
      </c>
      <c r="F482" s="6" t="s">
        <v>193</v>
      </c>
      <c r="G482" s="6" t="s">
        <v>211</v>
      </c>
      <c r="H482" s="4">
        <v>376.832</v>
      </c>
      <c r="I482" s="1" t="s">
        <v>3889</v>
      </c>
      <c r="J482" s="6" t="s">
        <v>996</v>
      </c>
      <c r="K482" s="6"/>
      <c r="L482" s="6" t="s">
        <v>46</v>
      </c>
      <c r="M482" s="6"/>
      <c r="N482" s="6" t="s">
        <v>3890</v>
      </c>
      <c r="O482" s="4">
        <v>4</v>
      </c>
      <c r="P482" s="1" t="s">
        <v>3891</v>
      </c>
      <c r="Q482" s="9" t="s">
        <v>3892</v>
      </c>
      <c r="R482" s="6" t="s">
        <v>46</v>
      </c>
      <c r="S482" s="1" t="s">
        <v>3893</v>
      </c>
      <c r="T482" s="20" t="s">
        <v>50</v>
      </c>
      <c r="U482" s="20"/>
      <c r="V482" s="20"/>
      <c r="W482" s="20"/>
      <c r="X482" s="4"/>
      <c r="Y482" s="4"/>
      <c r="Z482" s="4"/>
      <c r="AA482" s="4"/>
      <c r="AB482" s="4"/>
      <c r="AC482" s="4"/>
      <c r="AD482" s="4"/>
      <c r="AE482" s="4"/>
      <c r="AF482" s="27"/>
      <c r="AG482" s="4"/>
      <c r="AH482" s="4"/>
      <c r="AI482" s="4"/>
      <c r="AJ482" s="4"/>
      <c r="AK482" s="6">
        <v>1</v>
      </c>
    </row>
    <row r="483" s="5" customFormat="1" hidden="1" customHeight="1" spans="1:37">
      <c r="A483" s="6" t="s">
        <v>3894</v>
      </c>
      <c r="B483" s="6" t="s">
        <v>3895</v>
      </c>
      <c r="C483" s="6" t="s">
        <v>3896</v>
      </c>
      <c r="D483" s="4" t="s">
        <v>3897</v>
      </c>
      <c r="E483" s="4">
        <v>0</v>
      </c>
      <c r="F483" s="6" t="s">
        <v>65</v>
      </c>
      <c r="G483" s="6" t="s">
        <v>66</v>
      </c>
      <c r="H483" s="4">
        <v>369.5281</v>
      </c>
      <c r="I483" s="1" t="s">
        <v>3898</v>
      </c>
      <c r="J483" s="6" t="s">
        <v>46</v>
      </c>
      <c r="K483" s="6"/>
      <c r="L483" s="6" t="s">
        <v>46</v>
      </c>
      <c r="M483" s="6"/>
      <c r="N483" s="6" t="s">
        <v>46</v>
      </c>
      <c r="O483" s="4">
        <v>3</v>
      </c>
      <c r="P483" s="1" t="s">
        <v>3899</v>
      </c>
      <c r="Q483" s="9" t="s">
        <v>3892</v>
      </c>
      <c r="R483" s="6" t="s">
        <v>46</v>
      </c>
      <c r="S483" s="1" t="s">
        <v>3900</v>
      </c>
      <c r="T483" s="20" t="s">
        <v>50</v>
      </c>
      <c r="U483" s="20"/>
      <c r="V483" s="20"/>
      <c r="W483" s="20"/>
      <c r="X483" s="4"/>
      <c r="Y483" s="4"/>
      <c r="Z483" s="4"/>
      <c r="AA483" s="4"/>
      <c r="AB483" s="4"/>
      <c r="AC483" s="4"/>
      <c r="AD483" s="4"/>
      <c r="AE483" s="4"/>
      <c r="AF483" s="27"/>
      <c r="AG483" s="4"/>
      <c r="AH483" s="4"/>
      <c r="AI483" s="4"/>
      <c r="AJ483" s="4"/>
      <c r="AK483" s="6">
        <v>1</v>
      </c>
    </row>
    <row r="484" s="5" customFormat="1" hidden="1" customHeight="1" spans="1:37">
      <c r="A484" s="6" t="s">
        <v>3901</v>
      </c>
      <c r="B484" s="6" t="s">
        <v>3902</v>
      </c>
      <c r="C484" s="6" t="s">
        <v>3903</v>
      </c>
      <c r="D484" s="4" t="s">
        <v>3904</v>
      </c>
      <c r="E484" s="4">
        <v>0</v>
      </c>
      <c r="F484" s="6" t="s">
        <v>193</v>
      </c>
      <c r="G484" s="6" t="s">
        <v>211</v>
      </c>
      <c r="H484" s="4">
        <v>220</v>
      </c>
      <c r="I484" s="1" t="s">
        <v>3905</v>
      </c>
      <c r="J484" s="6" t="s">
        <v>900</v>
      </c>
      <c r="K484" s="6"/>
      <c r="L484" s="6" t="s">
        <v>46</v>
      </c>
      <c r="M484" s="6"/>
      <c r="N484" s="6" t="s">
        <v>46</v>
      </c>
      <c r="O484" s="4">
        <v>4</v>
      </c>
      <c r="P484" s="1" t="s">
        <v>3906</v>
      </c>
      <c r="Q484" s="9" t="s">
        <v>3892</v>
      </c>
      <c r="R484" s="6" t="s">
        <v>46</v>
      </c>
      <c r="S484" s="1" t="s">
        <v>3907</v>
      </c>
      <c r="T484" s="20" t="s">
        <v>50</v>
      </c>
      <c r="U484" s="20"/>
      <c r="V484" s="20"/>
      <c r="W484" s="20"/>
      <c r="X484" s="4"/>
      <c r="Y484" s="4"/>
      <c r="Z484" s="4"/>
      <c r="AA484" s="4"/>
      <c r="AB484" s="4"/>
      <c r="AC484" s="4"/>
      <c r="AD484" s="4"/>
      <c r="AE484" s="4"/>
      <c r="AF484" s="27"/>
      <c r="AG484" s="4"/>
      <c r="AH484" s="4"/>
      <c r="AI484" s="4"/>
      <c r="AJ484" s="4"/>
      <c r="AK484" s="6">
        <v>1</v>
      </c>
    </row>
    <row r="485" s="5" customFormat="1" customHeight="1" spans="1:32">
      <c r="A485" s="6" t="s">
        <v>3908</v>
      </c>
      <c r="B485" s="6" t="s">
        <v>3909</v>
      </c>
      <c r="C485" s="6" t="s">
        <v>3910</v>
      </c>
      <c r="D485" s="5" t="s">
        <v>3911</v>
      </c>
      <c r="E485" s="5">
        <v>1</v>
      </c>
      <c r="F485" s="7" t="s">
        <v>41</v>
      </c>
      <c r="G485" s="7" t="s">
        <v>42</v>
      </c>
      <c r="H485" s="5">
        <v>10808.2035</v>
      </c>
      <c r="I485" s="14" t="s">
        <v>3912</v>
      </c>
      <c r="J485" s="8" t="s">
        <v>44</v>
      </c>
      <c r="K485" s="8"/>
      <c r="L485" s="8" t="s">
        <v>279</v>
      </c>
      <c r="M485" s="8"/>
      <c r="N485" s="8" t="s">
        <v>46</v>
      </c>
      <c r="O485" s="5">
        <v>232</v>
      </c>
      <c r="P485" s="14" t="s">
        <v>3913</v>
      </c>
      <c r="Q485" s="9" t="s">
        <v>3914</v>
      </c>
      <c r="R485" s="7" t="s">
        <v>3915</v>
      </c>
      <c r="S485" s="14" t="s">
        <v>3916</v>
      </c>
      <c r="T485" s="3" t="s">
        <v>50</v>
      </c>
      <c r="U485" s="3"/>
      <c r="V485" s="3">
        <v>91967003</v>
      </c>
      <c r="W485" s="3">
        <v>14.9100005380173</v>
      </c>
      <c r="X485" s="5" t="str">
        <f>_xlfn.DISPIMG("ID_DDE8DEA8DBE047D7B0843A7F2D673CB3",1)</f>
        <v>=DISPIMG("ID_DDE8DEA8DBE047D7B0843A7F2D673CB3",1)</v>
      </c>
      <c r="Y485" s="24" t="s">
        <v>51</v>
      </c>
      <c r="Z485" s="24" t="s">
        <v>52</v>
      </c>
      <c r="AA485" s="5">
        <v>0.4</v>
      </c>
      <c r="AB485" s="5">
        <v>0.86</v>
      </c>
      <c r="AF485" s="10"/>
    </row>
    <row r="486" s="5" customFormat="1" customHeight="1" spans="1:32">
      <c r="A486" s="6" t="s">
        <v>3917</v>
      </c>
      <c r="B486" s="6" t="s">
        <v>3918</v>
      </c>
      <c r="C486" s="6" t="s">
        <v>3919</v>
      </c>
      <c r="D486" s="5" t="s">
        <v>3920</v>
      </c>
      <c r="E486" s="5">
        <v>1</v>
      </c>
      <c r="F486" s="7" t="s">
        <v>41</v>
      </c>
      <c r="G486" s="7" t="s">
        <v>211</v>
      </c>
      <c r="H486" s="5">
        <v>12534.3088</v>
      </c>
      <c r="I486" s="14" t="s">
        <v>3921</v>
      </c>
      <c r="J486" s="8" t="s">
        <v>3922</v>
      </c>
      <c r="K486" s="8" t="s">
        <v>3923</v>
      </c>
      <c r="L486" s="8" t="s">
        <v>472</v>
      </c>
      <c r="M486" s="8" t="s">
        <v>482</v>
      </c>
      <c r="N486" s="8" t="s">
        <v>429</v>
      </c>
      <c r="O486" s="5">
        <v>37</v>
      </c>
      <c r="P486" s="14" t="s">
        <v>3924</v>
      </c>
      <c r="Q486" s="9" t="s">
        <v>3925</v>
      </c>
      <c r="R486" s="7" t="s">
        <v>3926</v>
      </c>
      <c r="S486" s="14" t="s">
        <v>3927</v>
      </c>
      <c r="T486" s="3" t="s">
        <v>89</v>
      </c>
      <c r="U486" s="3"/>
      <c r="V486" s="3">
        <v>107170000</v>
      </c>
      <c r="W486" s="3">
        <v>14.4986758264644</v>
      </c>
      <c r="X486" s="5" t="str">
        <f>_xlfn.DISPIMG("ID_033783CFA8CA45FCACFD9AC9E94FD727",1)</f>
        <v>=DISPIMG("ID_033783CFA8CA45FCACFD9AC9E94FD727",1)</v>
      </c>
      <c r="Y486" s="24" t="s">
        <v>218</v>
      </c>
      <c r="Z486" s="24" t="s">
        <v>52</v>
      </c>
      <c r="AA486" s="5">
        <v>0.4</v>
      </c>
      <c r="AB486" s="5">
        <v>0.9</v>
      </c>
      <c r="AF486" s="10"/>
    </row>
    <row r="487" s="4" customFormat="1" customHeight="1" spans="1:37">
      <c r="A487" s="6" t="s">
        <v>3928</v>
      </c>
      <c r="B487" s="6" t="s">
        <v>3929</v>
      </c>
      <c r="C487" s="6" t="s">
        <v>3930</v>
      </c>
      <c r="D487" s="5" t="s">
        <v>3931</v>
      </c>
      <c r="E487" s="5">
        <v>1</v>
      </c>
      <c r="F487" s="7" t="s">
        <v>41</v>
      </c>
      <c r="G487" s="7" t="s">
        <v>211</v>
      </c>
      <c r="H487" s="5">
        <v>38741.7389</v>
      </c>
      <c r="I487" s="14" t="s">
        <v>3932</v>
      </c>
      <c r="J487" s="8" t="s">
        <v>470</v>
      </c>
      <c r="K487" s="8" t="s">
        <v>473</v>
      </c>
      <c r="L487" s="8" t="s">
        <v>472</v>
      </c>
      <c r="M487" s="8" t="s">
        <v>482</v>
      </c>
      <c r="N487" s="8" t="s">
        <v>3933</v>
      </c>
      <c r="O487" s="5">
        <v>196</v>
      </c>
      <c r="P487" s="14" t="s">
        <v>3934</v>
      </c>
      <c r="Q487" s="9" t="s">
        <v>3925</v>
      </c>
      <c r="R487" s="7" t="s">
        <v>3935</v>
      </c>
      <c r="S487" s="14" t="s">
        <v>3936</v>
      </c>
      <c r="T487" s="3" t="s">
        <v>50</v>
      </c>
      <c r="U487" s="3"/>
      <c r="V487" s="3">
        <v>368701791</v>
      </c>
      <c r="W487" s="3">
        <v>4.8308616317684</v>
      </c>
      <c r="X487" s="5" t="str">
        <f>_xlfn.DISPIMG("ID_8E7562A980FC49529DEFD2B6D5865AD6",1)</f>
        <v>=DISPIMG("ID_8E7562A980FC49529DEFD2B6D5865AD6",1)</v>
      </c>
      <c r="Y487" s="24" t="s">
        <v>218</v>
      </c>
      <c r="Z487" s="24" t="s">
        <v>52</v>
      </c>
      <c r="AA487" s="5">
        <v>0.55</v>
      </c>
      <c r="AB487" s="5">
        <v>0.88</v>
      </c>
      <c r="AC487" s="5"/>
      <c r="AD487" s="5"/>
      <c r="AE487" s="5"/>
      <c r="AF487" s="5"/>
      <c r="AG487" s="5"/>
      <c r="AH487" s="5"/>
      <c r="AI487" s="5"/>
      <c r="AJ487" s="5"/>
      <c r="AK487" s="5"/>
    </row>
    <row r="488" s="4" customFormat="1" hidden="1" customHeight="1" spans="1:37">
      <c r="A488" s="6" t="s">
        <v>3937</v>
      </c>
      <c r="B488" s="6" t="s">
        <v>3938</v>
      </c>
      <c r="C488" s="6" t="s">
        <v>3939</v>
      </c>
      <c r="D488" s="5" t="s">
        <v>3940</v>
      </c>
      <c r="E488" s="5">
        <v>1</v>
      </c>
      <c r="F488" s="7" t="s">
        <v>141</v>
      </c>
      <c r="G488" s="7" t="s">
        <v>211</v>
      </c>
      <c r="H488" s="5">
        <v>234.1624</v>
      </c>
      <c r="I488" s="14" t="s">
        <v>3941</v>
      </c>
      <c r="J488" s="8" t="s">
        <v>1718</v>
      </c>
      <c r="K488" s="8"/>
      <c r="L488" s="8" t="s">
        <v>46</v>
      </c>
      <c r="M488" s="8"/>
      <c r="N488" s="8" t="s">
        <v>46</v>
      </c>
      <c r="O488" s="5">
        <v>35</v>
      </c>
      <c r="P488" s="14" t="s">
        <v>3942</v>
      </c>
      <c r="Q488" s="9" t="s">
        <v>3943</v>
      </c>
      <c r="R488" s="7" t="s">
        <v>3944</v>
      </c>
      <c r="S488" s="14" t="s">
        <v>3945</v>
      </c>
      <c r="T488" s="3" t="s">
        <v>50</v>
      </c>
      <c r="U488" s="3"/>
      <c r="V488" s="3">
        <v>1873299</v>
      </c>
      <c r="W488" s="3">
        <v>20.0000085410809</v>
      </c>
      <c r="X488" s="5" t="str">
        <f>_xlfn.DISPIMG("ID_52098393142340F9A72B2C770FA028B4",1)</f>
        <v>=DISPIMG("ID_52098393142340F9A72B2C770FA028B4",1)</v>
      </c>
      <c r="Y488" s="5" t="s">
        <v>304</v>
      </c>
      <c r="Z488" s="5" t="s">
        <v>305</v>
      </c>
      <c r="AA488" s="5"/>
      <c r="AB488" s="5"/>
      <c r="AC488" s="5">
        <v>4</v>
      </c>
      <c r="AD488" s="5"/>
      <c r="AE488" s="5"/>
      <c r="AF488" s="5"/>
      <c r="AG488" s="5"/>
      <c r="AH488" s="5"/>
      <c r="AI488" s="5"/>
      <c r="AJ488" s="5"/>
      <c r="AK488" s="6">
        <v>1</v>
      </c>
    </row>
    <row r="489" s="4" customFormat="1" hidden="1" customHeight="1" spans="1:37">
      <c r="A489" s="6" t="s">
        <v>3946</v>
      </c>
      <c r="B489" s="6" t="s">
        <v>3947</v>
      </c>
      <c r="C489" s="6" t="s">
        <v>3948</v>
      </c>
      <c r="D489" s="5" t="s">
        <v>3949</v>
      </c>
      <c r="E489" s="5">
        <v>1</v>
      </c>
      <c r="F489" s="7" t="s">
        <v>141</v>
      </c>
      <c r="G489" s="7" t="s">
        <v>211</v>
      </c>
      <c r="H489" s="5">
        <v>432.2744</v>
      </c>
      <c r="I489" s="14" t="s">
        <v>3950</v>
      </c>
      <c r="J489" s="8" t="s">
        <v>664</v>
      </c>
      <c r="K489" s="8"/>
      <c r="L489" s="8" t="s">
        <v>46</v>
      </c>
      <c r="M489" s="8"/>
      <c r="N489" s="8" t="s">
        <v>3951</v>
      </c>
      <c r="O489" s="5">
        <v>26</v>
      </c>
      <c r="P489" s="14" t="s">
        <v>3952</v>
      </c>
      <c r="Q489" s="9" t="s">
        <v>3943</v>
      </c>
      <c r="R489" s="7" t="s">
        <v>3953</v>
      </c>
      <c r="S489" s="14" t="s">
        <v>3954</v>
      </c>
      <c r="T489" s="3" t="s">
        <v>50</v>
      </c>
      <c r="U489" s="3"/>
      <c r="V489" s="3">
        <v>3458195</v>
      </c>
      <c r="W489" s="3">
        <v>20.0000046266908</v>
      </c>
      <c r="X489" s="5" t="str">
        <f>_xlfn.DISPIMG("ID_52098393142340F9A72B2C770FA028B4",1)</f>
        <v>=DISPIMG("ID_52098393142340F9A72B2C770FA028B4",1)</v>
      </c>
      <c r="Y489" s="5" t="s">
        <v>304</v>
      </c>
      <c r="Z489" s="5" t="s">
        <v>305</v>
      </c>
      <c r="AA489" s="5"/>
      <c r="AB489" s="5"/>
      <c r="AC489" s="5">
        <v>4.5</v>
      </c>
      <c r="AD489" s="5"/>
      <c r="AE489" s="5"/>
      <c r="AF489" s="5"/>
      <c r="AG489" s="5"/>
      <c r="AH489" s="5"/>
      <c r="AI489" s="5"/>
      <c r="AJ489" s="5"/>
      <c r="AK489" s="6">
        <v>1</v>
      </c>
    </row>
    <row r="490" s="5" customFormat="1" hidden="1" customHeight="1" spans="1:37">
      <c r="A490" s="6" t="s">
        <v>3955</v>
      </c>
      <c r="B490" s="6" t="s">
        <v>3956</v>
      </c>
      <c r="C490" s="6" t="s">
        <v>3957</v>
      </c>
      <c r="D490" s="5" t="s">
        <v>3958</v>
      </c>
      <c r="E490" s="5">
        <v>1</v>
      </c>
      <c r="F490" s="7" t="s">
        <v>141</v>
      </c>
      <c r="G490" s="7" t="s">
        <v>211</v>
      </c>
      <c r="H490" s="5">
        <v>704.5235</v>
      </c>
      <c r="I490" s="14" t="s">
        <v>3959</v>
      </c>
      <c r="J490" s="8" t="s">
        <v>664</v>
      </c>
      <c r="K490" s="8"/>
      <c r="L490" s="8" t="s">
        <v>46</v>
      </c>
      <c r="M490" s="8"/>
      <c r="N490" s="8" t="s">
        <v>46</v>
      </c>
      <c r="O490" s="5">
        <v>103</v>
      </c>
      <c r="P490" s="14" t="s">
        <v>3960</v>
      </c>
      <c r="Q490" s="9" t="s">
        <v>3943</v>
      </c>
      <c r="R490" s="7" t="s">
        <v>3961</v>
      </c>
      <c r="S490" s="14" t="s">
        <v>3962</v>
      </c>
      <c r="T490" s="3" t="s">
        <v>50</v>
      </c>
      <c r="U490" s="3"/>
      <c r="V490" s="3">
        <v>5886800</v>
      </c>
      <c r="W490" s="3">
        <v>16.4428156051572</v>
      </c>
      <c r="X490" s="5" t="str">
        <f>_xlfn.DISPIMG("ID_52098393142340F9A72B2C770FA028B4",1)</f>
        <v>=DISPIMG("ID_52098393142340F9A72B2C770FA028B4",1)</v>
      </c>
      <c r="Y490" s="5" t="s">
        <v>304</v>
      </c>
      <c r="Z490" s="5" t="s">
        <v>305</v>
      </c>
      <c r="AC490" s="5">
        <v>3</v>
      </c>
      <c r="AF490" s="10"/>
      <c r="AK490" s="6">
        <v>1</v>
      </c>
    </row>
    <row r="491" s="5" customFormat="1" hidden="1" customHeight="1" spans="1:37">
      <c r="A491" s="6" t="s">
        <v>3963</v>
      </c>
      <c r="B491" s="6" t="s">
        <v>3964</v>
      </c>
      <c r="C491" s="6" t="s">
        <v>3965</v>
      </c>
      <c r="D491" s="5" t="s">
        <v>3966</v>
      </c>
      <c r="E491" s="5">
        <v>1</v>
      </c>
      <c r="F491" s="7" t="s">
        <v>141</v>
      </c>
      <c r="G491" s="7" t="s">
        <v>211</v>
      </c>
      <c r="H491" s="5">
        <v>607.7357</v>
      </c>
      <c r="I491" s="14" t="s">
        <v>3967</v>
      </c>
      <c r="J491" s="8" t="s">
        <v>664</v>
      </c>
      <c r="K491" s="8"/>
      <c r="L491" s="8" t="s">
        <v>46</v>
      </c>
      <c r="M491" s="8"/>
      <c r="N491" s="8" t="s">
        <v>46</v>
      </c>
      <c r="O491" s="5">
        <v>110</v>
      </c>
      <c r="P491" s="14" t="s">
        <v>3968</v>
      </c>
      <c r="Q491" s="9" t="s">
        <v>3943</v>
      </c>
      <c r="R491" s="7" t="s">
        <v>3969</v>
      </c>
      <c r="S491" s="14" t="s">
        <v>3970</v>
      </c>
      <c r="T491" s="3" t="s">
        <v>50</v>
      </c>
      <c r="U491" s="3"/>
      <c r="V491" s="3">
        <v>5112880</v>
      </c>
      <c r="W491" s="3">
        <v>15.8700073074529</v>
      </c>
      <c r="X491" s="5" t="str">
        <f>_xlfn.DISPIMG("ID_30572695780A4766A57C360E70152870",1)</f>
        <v>=DISPIMG("ID_30572695780A4766A57C360E70152870",1)</v>
      </c>
      <c r="Y491" s="5" t="s">
        <v>304</v>
      </c>
      <c r="Z491" s="5" t="s">
        <v>305</v>
      </c>
      <c r="AC491" s="5">
        <v>2.5</v>
      </c>
      <c r="AF491" s="10"/>
      <c r="AK491" s="6">
        <v>1</v>
      </c>
    </row>
    <row r="492" s="5" customFormat="1" customHeight="1" spans="1:32">
      <c r="A492" s="6" t="s">
        <v>3971</v>
      </c>
      <c r="B492" s="6" t="s">
        <v>3972</v>
      </c>
      <c r="C492" s="6" t="s">
        <v>3973</v>
      </c>
      <c r="D492" s="5" t="s">
        <v>3974</v>
      </c>
      <c r="E492" s="5">
        <v>1</v>
      </c>
      <c r="F492" s="7" t="s">
        <v>41</v>
      </c>
      <c r="G492" s="7" t="s">
        <v>42</v>
      </c>
      <c r="H492" s="5">
        <v>99.8872</v>
      </c>
      <c r="I492" s="14" t="s">
        <v>3975</v>
      </c>
      <c r="J492" s="8" t="s">
        <v>3976</v>
      </c>
      <c r="K492" s="8"/>
      <c r="L492" s="8" t="s">
        <v>553</v>
      </c>
      <c r="M492" s="8"/>
      <c r="N492" s="8" t="s">
        <v>252</v>
      </c>
      <c r="O492" s="5">
        <v>111</v>
      </c>
      <c r="P492" s="14" t="s">
        <v>3977</v>
      </c>
      <c r="Q492" s="9" t="s">
        <v>3943</v>
      </c>
      <c r="R492" s="7" t="s">
        <v>3978</v>
      </c>
      <c r="S492" s="14" t="s">
        <v>3979</v>
      </c>
      <c r="T492" s="3" t="s">
        <v>50</v>
      </c>
      <c r="U492" s="3"/>
      <c r="V492" s="3">
        <v>845526</v>
      </c>
      <c r="W492" s="3">
        <v>15.3519169623335</v>
      </c>
      <c r="X492" s="5" t="str">
        <f>_xlfn.DISPIMG("ID_64C969486BCC4682A447D8E8E4F3B642",1)</f>
        <v>=DISPIMG("ID_64C969486BCC4682A447D8E8E4F3B642",1)</v>
      </c>
      <c r="Y492" s="24" t="s">
        <v>51</v>
      </c>
      <c r="Z492" s="24" t="s">
        <v>52</v>
      </c>
      <c r="AA492" s="5">
        <v>0.5</v>
      </c>
      <c r="AB492" s="5">
        <v>0.845</v>
      </c>
      <c r="AF492" s="10"/>
    </row>
    <row r="493" s="5" customFormat="1" customHeight="1" spans="1:32">
      <c r="A493" s="6" t="s">
        <v>3980</v>
      </c>
      <c r="B493" s="6" t="s">
        <v>3981</v>
      </c>
      <c r="C493" s="6" t="s">
        <v>3982</v>
      </c>
      <c r="D493" s="5" t="s">
        <v>3983</v>
      </c>
      <c r="E493" s="5">
        <v>1</v>
      </c>
      <c r="F493" s="7" t="s">
        <v>41</v>
      </c>
      <c r="G493" s="7" t="s">
        <v>42</v>
      </c>
      <c r="H493" s="5">
        <v>6926.3727</v>
      </c>
      <c r="I493" s="14" t="s">
        <v>3984</v>
      </c>
      <c r="J493" s="8" t="s">
        <v>44</v>
      </c>
      <c r="K493" s="8"/>
      <c r="L493" s="8" t="s">
        <v>279</v>
      </c>
      <c r="M493" s="8"/>
      <c r="N493" s="8" t="s">
        <v>46</v>
      </c>
      <c r="O493" s="5">
        <v>308</v>
      </c>
      <c r="P493" s="14" t="s">
        <v>3985</v>
      </c>
      <c r="Q493" s="9" t="s">
        <v>3943</v>
      </c>
      <c r="R493" s="7" t="s">
        <v>3986</v>
      </c>
      <c r="S493" s="14" t="s">
        <v>3987</v>
      </c>
      <c r="T493" s="3" t="s">
        <v>50</v>
      </c>
      <c r="U493" s="3"/>
      <c r="V493" s="3">
        <v>59752801</v>
      </c>
      <c r="W493" s="3">
        <v>13.7314672656873</v>
      </c>
      <c r="X493" s="5" t="str">
        <f>_xlfn.DISPIMG("ID_BE42445E3BD94168A805A23F262B1B70",1)</f>
        <v>=DISPIMG("ID_BE42445E3BD94168A805A23F262B1B70",1)</v>
      </c>
      <c r="Y493" s="24" t="s">
        <v>51</v>
      </c>
      <c r="Z493" s="24" t="s">
        <v>52</v>
      </c>
      <c r="AA493" s="5">
        <v>0.45</v>
      </c>
      <c r="AB493" s="5">
        <v>0.885</v>
      </c>
      <c r="AF493" s="10"/>
    </row>
    <row r="494" s="5" customFormat="1" customHeight="1" spans="1:32">
      <c r="A494" s="6" t="s">
        <v>3988</v>
      </c>
      <c r="B494" s="6" t="s">
        <v>3989</v>
      </c>
      <c r="C494" s="6" t="s">
        <v>3990</v>
      </c>
      <c r="D494" s="5" t="s">
        <v>3991</v>
      </c>
      <c r="E494" s="5">
        <v>1</v>
      </c>
      <c r="F494" s="7" t="s">
        <v>41</v>
      </c>
      <c r="G494" s="7" t="s">
        <v>211</v>
      </c>
      <c r="H494" s="5">
        <v>2582.6138</v>
      </c>
      <c r="I494" s="14" t="s">
        <v>3992</v>
      </c>
      <c r="J494" s="8" t="s">
        <v>470</v>
      </c>
      <c r="K494" s="8" t="s">
        <v>473</v>
      </c>
      <c r="L494" s="8" t="s">
        <v>472</v>
      </c>
      <c r="M494" s="8" t="s">
        <v>482</v>
      </c>
      <c r="N494" s="8" t="s">
        <v>1301</v>
      </c>
      <c r="O494" s="5">
        <v>31</v>
      </c>
      <c r="P494" s="14" t="s">
        <v>3993</v>
      </c>
      <c r="Q494" s="9" t="s">
        <v>3943</v>
      </c>
      <c r="R494" s="7" t="s">
        <v>3994</v>
      </c>
      <c r="S494" s="14" t="s">
        <v>3995</v>
      </c>
      <c r="T494" s="3" t="s">
        <v>50</v>
      </c>
      <c r="U494" s="3"/>
      <c r="V494" s="3">
        <v>22603036</v>
      </c>
      <c r="W494" s="3">
        <v>12.4799999132662</v>
      </c>
      <c r="X494" s="5" t="str">
        <f>_xlfn.DISPIMG("ID_0AD796526DDF45DC8C50170B2FBFABE6",1)</f>
        <v>=DISPIMG("ID_0AD796526DDF45DC8C50170B2FBFABE6",1)</v>
      </c>
      <c r="Y494" s="24" t="s">
        <v>218</v>
      </c>
      <c r="Z494" s="24" t="s">
        <v>52</v>
      </c>
      <c r="AA494" s="5">
        <v>0.5</v>
      </c>
      <c r="AB494" s="5">
        <v>0.89</v>
      </c>
      <c r="AF494" s="10"/>
    </row>
    <row r="495" s="5" customFormat="1" customHeight="1" spans="1:32">
      <c r="A495" s="6" t="s">
        <v>3996</v>
      </c>
      <c r="B495" s="6" t="s">
        <v>3997</v>
      </c>
      <c r="C495" s="6" t="s">
        <v>3998</v>
      </c>
      <c r="D495" s="5" t="s">
        <v>3999</v>
      </c>
      <c r="E495" s="5">
        <v>1</v>
      </c>
      <c r="F495" s="7" t="s">
        <v>41</v>
      </c>
      <c r="G495" s="7" t="s">
        <v>211</v>
      </c>
      <c r="H495" s="5">
        <v>39988.7206</v>
      </c>
      <c r="I495" s="14" t="s">
        <v>4000</v>
      </c>
      <c r="J495" s="8" t="s">
        <v>470</v>
      </c>
      <c r="K495" s="8" t="s">
        <v>482</v>
      </c>
      <c r="L495" s="8" t="s">
        <v>472</v>
      </c>
      <c r="M495" s="8" t="s">
        <v>482</v>
      </c>
      <c r="N495" s="8" t="s">
        <v>46</v>
      </c>
      <c r="O495" s="5">
        <v>179</v>
      </c>
      <c r="P495" s="14" t="s">
        <v>4001</v>
      </c>
      <c r="Q495" s="9" t="s">
        <v>4002</v>
      </c>
      <c r="R495" s="7" t="s">
        <v>4003</v>
      </c>
      <c r="S495" s="14" t="s">
        <v>4004</v>
      </c>
      <c r="T495" s="3" t="s">
        <v>50</v>
      </c>
      <c r="U495" s="3"/>
      <c r="V495" s="3">
        <v>357571142</v>
      </c>
      <c r="W495" s="3">
        <v>10.5819999652602</v>
      </c>
      <c r="X495" s="5" t="str">
        <f>_xlfn.DISPIMG("ID_386C0E926E6D4B5090FBB473A4BEC6A8",1)</f>
        <v>=DISPIMG("ID_386C0E926E6D4B5090FBB473A4BEC6A8",1)</v>
      </c>
      <c r="Y495" s="24" t="s">
        <v>218</v>
      </c>
      <c r="Z495" s="24" t="s">
        <v>52</v>
      </c>
      <c r="AA495" s="5">
        <v>0.6</v>
      </c>
      <c r="AB495" s="5">
        <v>0.9</v>
      </c>
      <c r="AF495" s="10"/>
    </row>
    <row r="496" s="5" customFormat="1" customHeight="1" spans="1:37">
      <c r="A496" s="6" t="s">
        <v>4005</v>
      </c>
      <c r="B496" s="6" t="s">
        <v>4006</v>
      </c>
      <c r="C496" s="6" t="s">
        <v>4007</v>
      </c>
      <c r="D496" s="4" t="s">
        <v>4008</v>
      </c>
      <c r="E496" s="4">
        <v>0</v>
      </c>
      <c r="F496" s="6" t="s">
        <v>65</v>
      </c>
      <c r="G496" s="6" t="s">
        <v>66</v>
      </c>
      <c r="H496" s="4">
        <v>140.64</v>
      </c>
      <c r="I496" s="1" t="s">
        <v>4009</v>
      </c>
      <c r="J496" s="6" t="s">
        <v>46</v>
      </c>
      <c r="K496" s="6"/>
      <c r="L496" s="6" t="s">
        <v>46</v>
      </c>
      <c r="M496" s="6"/>
      <c r="N496" s="6" t="s">
        <v>46</v>
      </c>
      <c r="O496" s="4">
        <v>4</v>
      </c>
      <c r="P496" s="1" t="s">
        <v>4010</v>
      </c>
      <c r="Q496" s="9" t="s">
        <v>4011</v>
      </c>
      <c r="R496" s="6" t="s">
        <v>46</v>
      </c>
      <c r="S496" s="1" t="s">
        <v>4012</v>
      </c>
      <c r="T496" s="20" t="s">
        <v>50</v>
      </c>
      <c r="U496" s="20"/>
      <c r="V496" s="20"/>
      <c r="W496" s="20"/>
      <c r="X496" s="4"/>
      <c r="Y496" s="4"/>
      <c r="Z496" s="4"/>
      <c r="AA496" s="4"/>
      <c r="AB496" s="4"/>
      <c r="AC496" s="4"/>
      <c r="AD496" s="4"/>
      <c r="AE496" s="4"/>
      <c r="AF496" s="27"/>
      <c r="AG496" s="4"/>
      <c r="AH496" s="4"/>
      <c r="AI496" s="4"/>
      <c r="AJ496" s="4"/>
      <c r="AK496" s="4"/>
    </row>
    <row r="497" s="5" customFormat="1" customHeight="1" spans="1:34">
      <c r="A497" s="6" t="s">
        <v>4013</v>
      </c>
      <c r="B497" s="6" t="s">
        <v>4014</v>
      </c>
      <c r="C497" s="6" t="s">
        <v>4015</v>
      </c>
      <c r="D497" s="5" t="s">
        <v>4016</v>
      </c>
      <c r="E497" s="5">
        <v>2</v>
      </c>
      <c r="F497" s="7" t="s">
        <v>65</v>
      </c>
      <c r="G497" s="7" t="s">
        <v>66</v>
      </c>
      <c r="H497" s="5">
        <v>7521.9284</v>
      </c>
      <c r="I497" s="14" t="s">
        <v>4017</v>
      </c>
      <c r="J497" s="8" t="s">
        <v>1176</v>
      </c>
      <c r="K497" s="8"/>
      <c r="L497" s="8" t="s">
        <v>4018</v>
      </c>
      <c r="M497" s="8"/>
      <c r="N497" s="8" t="s">
        <v>429</v>
      </c>
      <c r="O497" s="5">
        <v>120</v>
      </c>
      <c r="P497" s="14" t="s">
        <v>4019</v>
      </c>
      <c r="Q497" s="9" t="s">
        <v>4020</v>
      </c>
      <c r="R497" s="8" t="s">
        <v>46</v>
      </c>
      <c r="S497" s="14" t="s">
        <v>4021</v>
      </c>
      <c r="T497" s="3" t="s">
        <v>50</v>
      </c>
      <c r="U497" s="3">
        <f>100-100*(V497/(H497*10000*AH497*(1-0.01*AG497))-AF497)/(1-AF497)</f>
        <v>8.99797438726237</v>
      </c>
      <c r="V497" s="3">
        <v>63530181</v>
      </c>
      <c r="W497" s="3">
        <v>15.5400349197687</v>
      </c>
      <c r="X497" s="5" t="str">
        <f>_xlfn.DISPIMG("ID_25E25210131D451AB171358A3F19B83D",1)</f>
        <v>=DISPIMG("ID_25E25210131D451AB171358A3F19B83D",1)</v>
      </c>
      <c r="Y497" s="24" t="s">
        <v>2620</v>
      </c>
      <c r="Z497" s="24" t="s">
        <v>834</v>
      </c>
      <c r="AF497" s="10">
        <v>0.4</v>
      </c>
      <c r="AG497" s="5">
        <v>4</v>
      </c>
      <c r="AH497" s="5">
        <v>0.93</v>
      </c>
    </row>
    <row r="498" s="5" customFormat="1" hidden="1" customHeight="1" spans="1:37">
      <c r="A498" s="6" t="s">
        <v>4022</v>
      </c>
      <c r="B498" s="6" t="s">
        <v>4023</v>
      </c>
      <c r="C498" s="6" t="s">
        <v>4024</v>
      </c>
      <c r="D498" s="4" t="s">
        <v>4025</v>
      </c>
      <c r="E498" s="4">
        <v>0</v>
      </c>
      <c r="F498" s="6" t="s">
        <v>193</v>
      </c>
      <c r="G498" s="6" t="s">
        <v>211</v>
      </c>
      <c r="H498" s="4">
        <v>702.35</v>
      </c>
      <c r="I498" s="1" t="s">
        <v>4026</v>
      </c>
      <c r="J498" s="6" t="s">
        <v>900</v>
      </c>
      <c r="K498" s="6"/>
      <c r="L498" s="6" t="s">
        <v>46</v>
      </c>
      <c r="M498" s="6"/>
      <c r="N498" s="6" t="s">
        <v>46</v>
      </c>
      <c r="O498" s="4">
        <v>4</v>
      </c>
      <c r="P498" s="1" t="s">
        <v>4027</v>
      </c>
      <c r="Q498" s="9" t="s">
        <v>4028</v>
      </c>
      <c r="R498" s="6" t="s">
        <v>46</v>
      </c>
      <c r="S498" s="1" t="s">
        <v>4029</v>
      </c>
      <c r="T498" s="20" t="s">
        <v>50</v>
      </c>
      <c r="U498" s="20"/>
      <c r="V498" s="20"/>
      <c r="W498" s="20"/>
      <c r="X498" s="4"/>
      <c r="Y498" s="4"/>
      <c r="Z498" s="4"/>
      <c r="AA498" s="4"/>
      <c r="AB498" s="4"/>
      <c r="AC498" s="4"/>
      <c r="AD498" s="4"/>
      <c r="AE498" s="4"/>
      <c r="AF498" s="27"/>
      <c r="AG498" s="4"/>
      <c r="AH498" s="4"/>
      <c r="AI498" s="4"/>
      <c r="AJ498" s="4"/>
      <c r="AK498" s="6">
        <v>1</v>
      </c>
    </row>
    <row r="499" s="5" customFormat="1" customHeight="1" spans="1:32">
      <c r="A499" s="6" t="s">
        <v>4030</v>
      </c>
      <c r="B499" s="6" t="s">
        <v>4031</v>
      </c>
      <c r="C499" s="6" t="s">
        <v>4032</v>
      </c>
      <c r="D499" s="5" t="s">
        <v>4033</v>
      </c>
      <c r="E499" s="5">
        <v>1</v>
      </c>
      <c r="F499" s="7" t="s">
        <v>41</v>
      </c>
      <c r="G499" s="7" t="s">
        <v>211</v>
      </c>
      <c r="H499" s="5">
        <v>10250.6437</v>
      </c>
      <c r="I499" s="14" t="s">
        <v>4034</v>
      </c>
      <c r="J499" s="8" t="s">
        <v>470</v>
      </c>
      <c r="K499" s="8" t="s">
        <v>471</v>
      </c>
      <c r="L499" s="8" t="s">
        <v>472</v>
      </c>
      <c r="M499" s="8" t="s">
        <v>473</v>
      </c>
      <c r="N499" s="8" t="s">
        <v>46</v>
      </c>
      <c r="O499" s="5">
        <v>523</v>
      </c>
      <c r="P499" s="14" t="s">
        <v>4035</v>
      </c>
      <c r="Q499" s="9" t="s">
        <v>4028</v>
      </c>
      <c r="R499" s="7" t="s">
        <v>4036</v>
      </c>
      <c r="S499" s="14" t="s">
        <v>4037</v>
      </c>
      <c r="T499" s="3" t="s">
        <v>50</v>
      </c>
      <c r="U499" s="3"/>
      <c r="V499" s="3">
        <v>92426772</v>
      </c>
      <c r="W499" s="3">
        <v>9.83320198711033</v>
      </c>
      <c r="X499" s="5" t="str">
        <f>_xlfn.DISPIMG("ID_6ABE48407CEC4D6EAD0613B6F50C8029",1)</f>
        <v>=DISPIMG("ID_6ABE48407CEC4D6EAD0613B6F50C8029",1)</v>
      </c>
      <c r="Y499" s="24" t="s">
        <v>218</v>
      </c>
      <c r="Z499" s="24" t="s">
        <v>52</v>
      </c>
      <c r="AA499" s="5">
        <v>0.45</v>
      </c>
      <c r="AB499" s="5">
        <v>0.91</v>
      </c>
      <c r="AF499" s="10"/>
    </row>
    <row r="500" s="5" customFormat="1" customHeight="1" spans="1:32">
      <c r="A500" s="6" t="s">
        <v>4038</v>
      </c>
      <c r="B500" s="6" t="s">
        <v>4039</v>
      </c>
      <c r="C500" s="6" t="s">
        <v>4040</v>
      </c>
      <c r="D500" s="5" t="s">
        <v>4041</v>
      </c>
      <c r="E500" s="5">
        <v>1</v>
      </c>
      <c r="F500" s="7" t="s">
        <v>41</v>
      </c>
      <c r="G500" s="7" t="s">
        <v>211</v>
      </c>
      <c r="H500" s="5">
        <v>448.9441</v>
      </c>
      <c r="I500" s="14" t="s">
        <v>4042</v>
      </c>
      <c r="J500" s="8" t="s">
        <v>534</v>
      </c>
      <c r="K500" s="8" t="s">
        <v>473</v>
      </c>
      <c r="L500" s="8" t="s">
        <v>472</v>
      </c>
      <c r="M500" s="8" t="s">
        <v>473</v>
      </c>
      <c r="N500" s="8" t="s">
        <v>46</v>
      </c>
      <c r="O500" s="5">
        <v>807</v>
      </c>
      <c r="P500" s="14" t="s">
        <v>4043</v>
      </c>
      <c r="Q500" s="9" t="s">
        <v>4028</v>
      </c>
      <c r="R500" s="7" t="s">
        <v>4044</v>
      </c>
      <c r="S500" s="14" t="s">
        <v>4045</v>
      </c>
      <c r="T500" s="3" t="s">
        <v>50</v>
      </c>
      <c r="U500" s="3"/>
      <c r="V500" s="3">
        <v>4054531</v>
      </c>
      <c r="W500" s="3">
        <v>9.68739760696265</v>
      </c>
      <c r="X500" s="5" t="str">
        <f>_xlfn.DISPIMG("ID_1357ECEAF0C64C73A4B7FE079C7FD3B4",1)</f>
        <v>=DISPIMG("ID_1357ECEAF0C64C73A4B7FE079C7FD3B4",1)</v>
      </c>
      <c r="Y500" s="24" t="s">
        <v>218</v>
      </c>
      <c r="Z500" s="24" t="s">
        <v>52</v>
      </c>
      <c r="AA500" s="5">
        <v>0.5</v>
      </c>
      <c r="AB500" s="5">
        <v>0.915</v>
      </c>
      <c r="AF500" s="10"/>
    </row>
    <row r="501" s="5" customFormat="1" hidden="1" customHeight="1" spans="1:37">
      <c r="A501" s="6" t="s">
        <v>4046</v>
      </c>
      <c r="B501" s="6" t="s">
        <v>4047</v>
      </c>
      <c r="C501" s="6" t="s">
        <v>4048</v>
      </c>
      <c r="D501" s="4" t="s">
        <v>4049</v>
      </c>
      <c r="E501" s="4">
        <v>0</v>
      </c>
      <c r="F501" s="6" t="s">
        <v>267</v>
      </c>
      <c r="G501" s="6" t="s">
        <v>211</v>
      </c>
      <c r="H501" s="4">
        <v>2028.5</v>
      </c>
      <c r="I501" s="1" t="s">
        <v>4050</v>
      </c>
      <c r="J501" s="6" t="s">
        <v>4051</v>
      </c>
      <c r="K501" s="6"/>
      <c r="L501" s="6" t="s">
        <v>2732</v>
      </c>
      <c r="M501" s="6"/>
      <c r="N501" s="6" t="s">
        <v>46</v>
      </c>
      <c r="O501" s="4">
        <v>5</v>
      </c>
      <c r="P501" s="1" t="s">
        <v>4052</v>
      </c>
      <c r="Q501" s="9" t="s">
        <v>4053</v>
      </c>
      <c r="R501" s="6" t="s">
        <v>46</v>
      </c>
      <c r="S501" s="1" t="s">
        <v>4054</v>
      </c>
      <c r="T501" s="20" t="s">
        <v>89</v>
      </c>
      <c r="U501" s="20"/>
      <c r="V501" s="20"/>
      <c r="W501" s="20"/>
      <c r="X501" s="4"/>
      <c r="Y501" s="4"/>
      <c r="Z501" s="4"/>
      <c r="AA501" s="4"/>
      <c r="AB501" s="4"/>
      <c r="AC501" s="4"/>
      <c r="AD501" s="4"/>
      <c r="AE501" s="4"/>
      <c r="AF501" s="27"/>
      <c r="AG501" s="4"/>
      <c r="AH501" s="4"/>
      <c r="AI501" s="4"/>
      <c r="AJ501" s="4"/>
      <c r="AK501" s="6">
        <v>1</v>
      </c>
    </row>
    <row r="502" s="5" customFormat="1" hidden="1" customHeight="1" spans="1:37">
      <c r="A502" s="6" t="s">
        <v>4055</v>
      </c>
      <c r="B502" s="6" t="s">
        <v>4056</v>
      </c>
      <c r="C502" s="6" t="s">
        <v>4057</v>
      </c>
      <c r="D502" s="4" t="s">
        <v>4058</v>
      </c>
      <c r="E502" s="4">
        <v>0</v>
      </c>
      <c r="F502" s="6" t="s">
        <v>193</v>
      </c>
      <c r="G502" s="6" t="s">
        <v>211</v>
      </c>
      <c r="H502" s="4">
        <v>634.0918</v>
      </c>
      <c r="I502" s="1" t="s">
        <v>4059</v>
      </c>
      <c r="J502" s="6" t="s">
        <v>996</v>
      </c>
      <c r="K502" s="6"/>
      <c r="L502" s="6" t="s">
        <v>46</v>
      </c>
      <c r="M502" s="6"/>
      <c r="N502" s="6" t="s">
        <v>46</v>
      </c>
      <c r="O502" s="4">
        <v>4</v>
      </c>
      <c r="P502" s="1" t="s">
        <v>4060</v>
      </c>
      <c r="Q502" s="9" t="s">
        <v>4053</v>
      </c>
      <c r="R502" s="6" t="s">
        <v>46</v>
      </c>
      <c r="S502" s="1" t="s">
        <v>4061</v>
      </c>
      <c r="T502" s="20" t="s">
        <v>50</v>
      </c>
      <c r="U502" s="20"/>
      <c r="V502" s="20"/>
      <c r="W502" s="20"/>
      <c r="X502" s="4"/>
      <c r="Y502" s="4"/>
      <c r="Z502" s="4"/>
      <c r="AA502" s="4"/>
      <c r="AB502" s="4"/>
      <c r="AC502" s="4"/>
      <c r="AD502" s="4"/>
      <c r="AE502" s="4"/>
      <c r="AF502" s="27"/>
      <c r="AG502" s="4"/>
      <c r="AH502" s="4"/>
      <c r="AI502" s="4"/>
      <c r="AJ502" s="4"/>
      <c r="AK502" s="6">
        <v>1</v>
      </c>
    </row>
    <row r="503" s="4" customFormat="1" hidden="1" customHeight="1" spans="1:37">
      <c r="A503" s="6" t="s">
        <v>4062</v>
      </c>
      <c r="B503" s="6" t="s">
        <v>4063</v>
      </c>
      <c r="C503" s="6" t="s">
        <v>4064</v>
      </c>
      <c r="D503" s="6" t="s">
        <v>1971</v>
      </c>
      <c r="E503" s="6">
        <v>1</v>
      </c>
      <c r="F503" s="6" t="s">
        <v>41</v>
      </c>
      <c r="G503" s="6" t="e">
        <v>#N/A</v>
      </c>
      <c r="H503" s="6" t="e">
        <v>#N/A</v>
      </c>
      <c r="I503" s="6" t="e">
        <v>#N/A</v>
      </c>
      <c r="J503" s="6" t="e">
        <v>#N/A</v>
      </c>
      <c r="K503" s="6"/>
      <c r="L503" s="6" t="e">
        <v>#N/A</v>
      </c>
      <c r="M503" s="6"/>
      <c r="N503" s="6" t="e">
        <v>#N/A</v>
      </c>
      <c r="O503" s="6">
        <v>4</v>
      </c>
      <c r="P503" s="16" t="s">
        <v>4065</v>
      </c>
      <c r="Q503" s="9" t="s">
        <v>4053</v>
      </c>
      <c r="R503" s="6" t="s">
        <v>4066</v>
      </c>
      <c r="S503" s="1" t="s">
        <v>1974</v>
      </c>
      <c r="T503" s="6" t="e">
        <v>#N/A</v>
      </c>
      <c r="U503" s="6"/>
      <c r="V503" s="6"/>
      <c r="W503" s="6"/>
      <c r="X503" s="6"/>
      <c r="Y503" s="6"/>
      <c r="Z503" s="6"/>
      <c r="AA503" s="6"/>
      <c r="AB503" s="6"/>
      <c r="AC503" s="6"/>
      <c r="AD503" s="6"/>
      <c r="AE503" s="6"/>
      <c r="AF503" s="6"/>
      <c r="AG503" s="6"/>
      <c r="AH503" s="6"/>
      <c r="AI503" s="6"/>
      <c r="AJ503" s="6"/>
      <c r="AK503" s="6">
        <v>1</v>
      </c>
    </row>
    <row r="504" s="5" customFormat="1" customHeight="1" spans="1:32">
      <c r="A504" s="6" t="s">
        <v>4067</v>
      </c>
      <c r="B504" s="6" t="s">
        <v>4068</v>
      </c>
      <c r="C504" s="6" t="s">
        <v>4069</v>
      </c>
      <c r="D504" s="5" t="s">
        <v>4070</v>
      </c>
      <c r="E504" s="5">
        <v>1</v>
      </c>
      <c r="F504" s="7" t="s">
        <v>41</v>
      </c>
      <c r="G504" s="7" t="s">
        <v>211</v>
      </c>
      <c r="H504" s="5">
        <v>41293.1868</v>
      </c>
      <c r="I504" s="14" t="s">
        <v>4071</v>
      </c>
      <c r="J504" s="8" t="s">
        <v>470</v>
      </c>
      <c r="K504" s="8" t="s">
        <v>473</v>
      </c>
      <c r="L504" s="8" t="s">
        <v>472</v>
      </c>
      <c r="M504" s="8" t="s">
        <v>482</v>
      </c>
      <c r="N504" s="8" t="s">
        <v>46</v>
      </c>
      <c r="O504" s="5">
        <v>137</v>
      </c>
      <c r="P504" s="14" t="s">
        <v>4072</v>
      </c>
      <c r="Q504" s="9" t="s">
        <v>4053</v>
      </c>
      <c r="R504" s="7" t="s">
        <v>4073</v>
      </c>
      <c r="S504" s="14" t="s">
        <v>4074</v>
      </c>
      <c r="T504" s="3" t="s">
        <v>89</v>
      </c>
      <c r="U504" s="3"/>
      <c r="V504" s="3">
        <v>349313404</v>
      </c>
      <c r="W504" s="3">
        <v>15.4065280328522</v>
      </c>
      <c r="X504" s="5" t="str">
        <f>_xlfn.DISPIMG("ID_162B5C7E0CD740A68836B85208D02B31",1)</f>
        <v>=DISPIMG("ID_162B5C7E0CD740A68836B85208D02B31",1)</v>
      </c>
      <c r="Y504" s="24" t="s">
        <v>218</v>
      </c>
      <c r="Z504" s="24" t="s">
        <v>52</v>
      </c>
      <c r="AA504" s="5">
        <v>0.45</v>
      </c>
      <c r="AB504" s="5">
        <v>0.855</v>
      </c>
      <c r="AF504" s="10"/>
    </row>
    <row r="505" s="4" customFormat="1" customHeight="1" spans="1:37">
      <c r="A505" s="6" t="s">
        <v>4075</v>
      </c>
      <c r="B505" s="6" t="s">
        <v>4076</v>
      </c>
      <c r="C505" s="6" t="s">
        <v>4077</v>
      </c>
      <c r="D505" s="5" t="s">
        <v>4078</v>
      </c>
      <c r="E505" s="5">
        <v>1</v>
      </c>
      <c r="F505" s="7" t="s">
        <v>41</v>
      </c>
      <c r="G505" s="7" t="s">
        <v>42</v>
      </c>
      <c r="H505" s="5">
        <v>721.3152</v>
      </c>
      <c r="I505" s="14" t="s">
        <v>4079</v>
      </c>
      <c r="J505" s="8" t="s">
        <v>44</v>
      </c>
      <c r="K505" s="8"/>
      <c r="L505" s="8" t="s">
        <v>45</v>
      </c>
      <c r="M505" s="8"/>
      <c r="N505" s="8" t="s">
        <v>4080</v>
      </c>
      <c r="O505" s="5">
        <v>1005</v>
      </c>
      <c r="P505" s="14" t="s">
        <v>4081</v>
      </c>
      <c r="Q505" s="9" t="s">
        <v>4053</v>
      </c>
      <c r="R505" s="7" t="s">
        <v>4082</v>
      </c>
      <c r="S505" s="14" t="s">
        <v>4083</v>
      </c>
      <c r="T505" s="3" t="s">
        <v>50</v>
      </c>
      <c r="U505" s="3"/>
      <c r="V505" s="3">
        <v>6111210</v>
      </c>
      <c r="W505" s="3">
        <v>15.2768442977494</v>
      </c>
      <c r="X505" s="5" t="str">
        <f>_xlfn.DISPIMG("ID_340B2F5E27FB466282B8D71E6089E688",1)</f>
        <v>=DISPIMG("ID_340B2F5E27FB466282B8D71E6089E688",1)</v>
      </c>
      <c r="Y505" s="24" t="s">
        <v>51</v>
      </c>
      <c r="Z505" s="24" t="s">
        <v>52</v>
      </c>
      <c r="AA505" s="5">
        <v>0.45</v>
      </c>
      <c r="AB505" s="5">
        <v>0.855</v>
      </c>
      <c r="AC505" s="5"/>
      <c r="AD505" s="5"/>
      <c r="AE505" s="5"/>
      <c r="AF505" s="5"/>
      <c r="AG505" s="5"/>
      <c r="AH505" s="5"/>
      <c r="AI505" s="5"/>
      <c r="AJ505" s="5"/>
      <c r="AK505" s="5"/>
    </row>
    <row r="506" s="4" customFormat="1" hidden="1" customHeight="1" spans="1:37">
      <c r="A506" s="6" t="s">
        <v>4084</v>
      </c>
      <c r="B506" s="6" t="s">
        <v>4085</v>
      </c>
      <c r="C506" s="6" t="s">
        <v>4086</v>
      </c>
      <c r="D506" s="5" t="s">
        <v>4087</v>
      </c>
      <c r="E506" s="5">
        <v>1</v>
      </c>
      <c r="F506" s="7" t="s">
        <v>141</v>
      </c>
      <c r="G506" s="7" t="s">
        <v>42</v>
      </c>
      <c r="H506" s="5">
        <v>122.5501</v>
      </c>
      <c r="I506" s="14" t="s">
        <v>4088</v>
      </c>
      <c r="J506" s="8" t="s">
        <v>4089</v>
      </c>
      <c r="K506" s="8"/>
      <c r="L506" s="8" t="s">
        <v>46</v>
      </c>
      <c r="M506" s="8"/>
      <c r="N506" s="8" t="s">
        <v>46</v>
      </c>
      <c r="O506" s="5">
        <v>67</v>
      </c>
      <c r="P506" s="14" t="s">
        <v>4090</v>
      </c>
      <c r="Q506" s="9" t="s">
        <v>4053</v>
      </c>
      <c r="R506" s="7" t="s">
        <v>4091</v>
      </c>
      <c r="S506" s="14" t="s">
        <v>4092</v>
      </c>
      <c r="T506" s="3" t="s">
        <v>50</v>
      </c>
      <c r="U506" s="3"/>
      <c r="V506" s="3">
        <v>1053931</v>
      </c>
      <c r="W506" s="3">
        <v>13.9999885761007</v>
      </c>
      <c r="X506" s="5" t="str">
        <f>_xlfn.DISPIMG("ID_7D45D0C5410C40928B48D25E0DC488E0",1)</f>
        <v>=DISPIMG("ID_7D45D0C5410C40928B48D25E0DC488E0",1)</v>
      </c>
      <c r="Y506" s="5" t="s">
        <v>304</v>
      </c>
      <c r="Z506" s="5" t="s">
        <v>305</v>
      </c>
      <c r="AA506" s="5"/>
      <c r="AB506" s="5"/>
      <c r="AC506" s="5">
        <v>2.5</v>
      </c>
      <c r="AD506" s="5"/>
      <c r="AE506" s="5"/>
      <c r="AF506" s="5"/>
      <c r="AG506" s="5"/>
      <c r="AH506" s="5"/>
      <c r="AI506" s="5"/>
      <c r="AJ506" s="5"/>
      <c r="AK506" s="6">
        <v>1</v>
      </c>
    </row>
    <row r="507" s="4" customFormat="1" customHeight="1" spans="1:37">
      <c r="A507" s="6" t="s">
        <v>4093</v>
      </c>
      <c r="B507" s="6" t="s">
        <v>4094</v>
      </c>
      <c r="C507" s="6" t="s">
        <v>4095</v>
      </c>
      <c r="D507" s="5" t="s">
        <v>4096</v>
      </c>
      <c r="E507" s="5">
        <v>1</v>
      </c>
      <c r="F507" s="7" t="s">
        <v>41</v>
      </c>
      <c r="G507" s="7" t="s">
        <v>211</v>
      </c>
      <c r="H507" s="5">
        <v>17206.3432</v>
      </c>
      <c r="I507" s="14" t="s">
        <v>4097</v>
      </c>
      <c r="J507" s="8" t="s">
        <v>470</v>
      </c>
      <c r="K507" s="8" t="s">
        <v>471</v>
      </c>
      <c r="L507" s="8" t="s">
        <v>472</v>
      </c>
      <c r="M507" s="8" t="s">
        <v>473</v>
      </c>
      <c r="N507" s="8" t="s">
        <v>46</v>
      </c>
      <c r="O507" s="5">
        <v>798</v>
      </c>
      <c r="P507" s="14" t="s">
        <v>4098</v>
      </c>
      <c r="Q507" s="9" t="s">
        <v>4053</v>
      </c>
      <c r="R507" s="7" t="s">
        <v>4099</v>
      </c>
      <c r="S507" s="14" t="s">
        <v>4100</v>
      </c>
      <c r="T507" s="3" t="s">
        <v>50</v>
      </c>
      <c r="U507" s="3"/>
      <c r="V507" s="3">
        <v>150711998</v>
      </c>
      <c r="W507" s="3">
        <v>12.4090480771068</v>
      </c>
      <c r="X507" s="5" t="str">
        <f>_xlfn.DISPIMG("ID_F2D0B6BCCDD7438BB4C17E5044C67358",1)</f>
        <v>=DISPIMG("ID_F2D0B6BCCDD7438BB4C17E5044C67358",1)</v>
      </c>
      <c r="Y507" s="24" t="s">
        <v>218</v>
      </c>
      <c r="Z507" s="24" t="s">
        <v>52</v>
      </c>
      <c r="AA507" s="5">
        <v>0.4</v>
      </c>
      <c r="AB507" s="5">
        <v>0.875</v>
      </c>
      <c r="AC507" s="5"/>
      <c r="AD507" s="5"/>
      <c r="AE507" s="5"/>
      <c r="AF507" s="5"/>
      <c r="AG507" s="5"/>
      <c r="AH507" s="5"/>
      <c r="AI507" s="5"/>
      <c r="AJ507" s="5"/>
      <c r="AK507" s="5"/>
    </row>
    <row r="508" s="4" customFormat="1" customHeight="1" spans="1:37">
      <c r="A508" s="6" t="s">
        <v>4101</v>
      </c>
      <c r="B508" s="6" t="s">
        <v>4102</v>
      </c>
      <c r="C508" s="6" t="s">
        <v>4103</v>
      </c>
      <c r="D508" s="5" t="s">
        <v>4104</v>
      </c>
      <c r="E508" s="5">
        <v>1</v>
      </c>
      <c r="F508" s="7" t="s">
        <v>41</v>
      </c>
      <c r="G508" s="7" t="s">
        <v>211</v>
      </c>
      <c r="H508" s="5">
        <v>11652.6281</v>
      </c>
      <c r="I508" s="14" t="s">
        <v>4105</v>
      </c>
      <c r="J508" s="8" t="s">
        <v>1039</v>
      </c>
      <c r="K508" s="8"/>
      <c r="L508" s="8" t="s">
        <v>214</v>
      </c>
      <c r="M508" s="8"/>
      <c r="N508" s="8" t="s">
        <v>280</v>
      </c>
      <c r="O508" s="5">
        <v>462</v>
      </c>
      <c r="P508" s="14" t="s">
        <v>4106</v>
      </c>
      <c r="Q508" s="9" t="s">
        <v>4053</v>
      </c>
      <c r="R508" s="7" t="s">
        <v>4107</v>
      </c>
      <c r="S508" s="14" t="s">
        <v>4108</v>
      </c>
      <c r="T508" s="3" t="s">
        <v>50</v>
      </c>
      <c r="U508" s="3"/>
      <c r="V508" s="3">
        <v>102723360</v>
      </c>
      <c r="W508" s="3">
        <v>11.8453286945629</v>
      </c>
      <c r="X508" s="5" t="str">
        <f>_xlfn.DISPIMG("ID_5C647A13A47046CE994E3CC6E563E8DB",1)</f>
        <v>=DISPIMG("ID_5C647A13A47046CE994E3CC6E563E8DB",1)</v>
      </c>
      <c r="Y508" s="24" t="s">
        <v>51</v>
      </c>
      <c r="Z508" s="24" t="s">
        <v>52</v>
      </c>
      <c r="AA508" s="5">
        <v>0.55</v>
      </c>
      <c r="AB508" s="5">
        <v>0.87</v>
      </c>
      <c r="AC508" s="5"/>
      <c r="AD508" s="5"/>
      <c r="AE508" s="5"/>
      <c r="AF508" s="5"/>
      <c r="AG508" s="5"/>
      <c r="AH508" s="5"/>
      <c r="AI508" s="5"/>
      <c r="AJ508" s="5"/>
      <c r="AK508" s="5"/>
    </row>
    <row r="509" s="5" customFormat="1" hidden="1" customHeight="1" spans="1:37">
      <c r="A509" s="6" t="s">
        <v>4109</v>
      </c>
      <c r="B509" s="6" t="s">
        <v>4110</v>
      </c>
      <c r="C509" s="6" t="s">
        <v>4111</v>
      </c>
      <c r="D509" s="5" t="s">
        <v>4112</v>
      </c>
      <c r="E509" s="5">
        <v>1</v>
      </c>
      <c r="F509" s="7" t="s">
        <v>141</v>
      </c>
      <c r="G509" s="7" t="s">
        <v>211</v>
      </c>
      <c r="H509" s="5">
        <v>470</v>
      </c>
      <c r="I509" s="14" t="s">
        <v>4113</v>
      </c>
      <c r="J509" s="8" t="s">
        <v>664</v>
      </c>
      <c r="K509" s="8"/>
      <c r="L509" s="8" t="s">
        <v>46</v>
      </c>
      <c r="M509" s="8"/>
      <c r="N509" s="8" t="s">
        <v>46</v>
      </c>
      <c r="O509" s="5">
        <v>15</v>
      </c>
      <c r="P509" s="14" t="s">
        <v>4114</v>
      </c>
      <c r="Q509" s="9" t="s">
        <v>4115</v>
      </c>
      <c r="R509" s="7" t="s">
        <v>4116</v>
      </c>
      <c r="S509" s="15" t="s">
        <v>4117</v>
      </c>
      <c r="T509" s="3" t="s">
        <v>50</v>
      </c>
      <c r="U509" s="3"/>
      <c r="V509" s="3">
        <v>3760000</v>
      </c>
      <c r="W509" s="3">
        <v>20</v>
      </c>
      <c r="X509" s="5" t="str">
        <f>_xlfn.DISPIMG("ID_349BFE9718324E3A925638328964DF44",1)</f>
        <v>=DISPIMG("ID_349BFE9718324E3A925638328964DF44",1)</v>
      </c>
      <c r="Y509" s="5" t="s">
        <v>304</v>
      </c>
      <c r="Z509" s="5" t="s">
        <v>305</v>
      </c>
      <c r="AC509" s="5" t="s">
        <v>2174</v>
      </c>
      <c r="AF509" s="10"/>
      <c r="AK509" s="6">
        <v>1</v>
      </c>
    </row>
    <row r="510" s="5" customFormat="1" hidden="1" customHeight="1" spans="1:37">
      <c r="A510" s="6" t="s">
        <v>4118</v>
      </c>
      <c r="B510" s="6" t="s">
        <v>4119</v>
      </c>
      <c r="C510" s="6" t="s">
        <v>4120</v>
      </c>
      <c r="D510" s="4" t="s">
        <v>4121</v>
      </c>
      <c r="E510" s="4">
        <v>0</v>
      </c>
      <c r="F510" s="6" t="s">
        <v>148</v>
      </c>
      <c r="G510" s="6" t="s">
        <v>570</v>
      </c>
      <c r="H510" s="4">
        <v>2265.8862</v>
      </c>
      <c r="I510" s="1" t="s">
        <v>4122</v>
      </c>
      <c r="J510" s="6" t="s">
        <v>46</v>
      </c>
      <c r="K510" s="6"/>
      <c r="L510" s="6" t="s">
        <v>46</v>
      </c>
      <c r="M510" s="6"/>
      <c r="N510" s="6" t="s">
        <v>252</v>
      </c>
      <c r="O510" s="4">
        <v>3</v>
      </c>
      <c r="P510" s="1" t="s">
        <v>4123</v>
      </c>
      <c r="Q510" s="9" t="s">
        <v>4124</v>
      </c>
      <c r="R510" s="6" t="s">
        <v>46</v>
      </c>
      <c r="S510" s="1" t="s">
        <v>4125</v>
      </c>
      <c r="T510" s="20" t="s">
        <v>89</v>
      </c>
      <c r="U510" s="20"/>
      <c r="V510" s="20"/>
      <c r="W510" s="20"/>
      <c r="X510" s="4"/>
      <c r="Y510" s="4"/>
      <c r="Z510" s="4"/>
      <c r="AA510" s="4"/>
      <c r="AB510" s="4"/>
      <c r="AC510" s="4"/>
      <c r="AD510" s="4"/>
      <c r="AE510" s="4"/>
      <c r="AF510" s="27"/>
      <c r="AG510" s="4"/>
      <c r="AH510" s="4"/>
      <c r="AI510" s="4"/>
      <c r="AJ510" s="4"/>
      <c r="AK510" s="6">
        <v>1</v>
      </c>
    </row>
    <row r="511" s="5" customFormat="1" hidden="1" customHeight="1" spans="1:37">
      <c r="A511" s="6" t="s">
        <v>4126</v>
      </c>
      <c r="B511" s="6" t="s">
        <v>4127</v>
      </c>
      <c r="C511" s="6" t="s">
        <v>4128</v>
      </c>
      <c r="D511" s="4" t="s">
        <v>4129</v>
      </c>
      <c r="E511" s="4">
        <v>0</v>
      </c>
      <c r="F511" s="6" t="s">
        <v>193</v>
      </c>
      <c r="G511" s="6" t="s">
        <v>211</v>
      </c>
      <c r="H511" s="4">
        <v>524.6041</v>
      </c>
      <c r="I511" s="1" t="s">
        <v>4130</v>
      </c>
      <c r="J511" s="6" t="s">
        <v>3276</v>
      </c>
      <c r="K511" s="6"/>
      <c r="L511" s="6" t="s">
        <v>46</v>
      </c>
      <c r="M511" s="6"/>
      <c r="N511" s="6" t="s">
        <v>252</v>
      </c>
      <c r="O511" s="4">
        <v>21</v>
      </c>
      <c r="P511" s="1" t="s">
        <v>4131</v>
      </c>
      <c r="Q511" s="9" t="s">
        <v>4124</v>
      </c>
      <c r="R511" s="6" t="s">
        <v>46</v>
      </c>
      <c r="S511" s="1" t="s">
        <v>4132</v>
      </c>
      <c r="T511" s="20" t="s">
        <v>50</v>
      </c>
      <c r="U511" s="20"/>
      <c r="V511" s="20"/>
      <c r="W511" s="20"/>
      <c r="X511" s="4"/>
      <c r="Y511" s="4"/>
      <c r="Z511" s="4"/>
      <c r="AA511" s="4"/>
      <c r="AB511" s="4"/>
      <c r="AC511" s="4"/>
      <c r="AD511" s="4"/>
      <c r="AE511" s="4"/>
      <c r="AF511" s="27"/>
      <c r="AG511" s="4"/>
      <c r="AH511" s="4"/>
      <c r="AI511" s="4"/>
      <c r="AJ511" s="4"/>
      <c r="AK511" s="6">
        <v>1</v>
      </c>
    </row>
    <row r="512" s="6" customFormat="1" customHeight="1" spans="1:37">
      <c r="A512" s="6" t="s">
        <v>4133</v>
      </c>
      <c r="B512" s="6" t="s">
        <v>4134</v>
      </c>
      <c r="C512" s="6" t="s">
        <v>4135</v>
      </c>
      <c r="D512" s="4" t="s">
        <v>4136</v>
      </c>
      <c r="E512" s="4">
        <v>0</v>
      </c>
      <c r="F512" s="6" t="s">
        <v>267</v>
      </c>
      <c r="G512" s="6" t="s">
        <v>211</v>
      </c>
      <c r="H512" s="4">
        <v>49569.2529</v>
      </c>
      <c r="I512" s="1" t="s">
        <v>4137</v>
      </c>
      <c r="J512" s="6" t="s">
        <v>4138</v>
      </c>
      <c r="L512" s="6" t="s">
        <v>271</v>
      </c>
      <c r="N512" s="6" t="s">
        <v>429</v>
      </c>
      <c r="O512" s="4">
        <v>11</v>
      </c>
      <c r="P512" s="1" t="s">
        <v>4139</v>
      </c>
      <c r="Q512" s="9" t="s">
        <v>4140</v>
      </c>
      <c r="R512" s="6" t="s">
        <v>46</v>
      </c>
      <c r="S512" s="1" t="s">
        <v>4141</v>
      </c>
      <c r="T512" s="20" t="s">
        <v>89</v>
      </c>
      <c r="U512" s="20"/>
      <c r="V512" s="20"/>
      <c r="W512" s="20"/>
      <c r="X512" s="4"/>
      <c r="Y512" s="4"/>
      <c r="Z512" s="4"/>
      <c r="AA512" s="4"/>
      <c r="AB512" s="4"/>
      <c r="AC512" s="4"/>
      <c r="AD512" s="4"/>
      <c r="AE512" s="4"/>
      <c r="AF512" s="4"/>
      <c r="AG512" s="4"/>
      <c r="AH512" s="4"/>
      <c r="AI512" s="4"/>
      <c r="AJ512" s="4"/>
      <c r="AK512" s="4"/>
    </row>
    <row r="513" s="5" customFormat="1" hidden="1" customHeight="1" spans="1:37">
      <c r="A513" s="6" t="s">
        <v>4142</v>
      </c>
      <c r="B513" s="6" t="s">
        <v>4143</v>
      </c>
      <c r="C513" s="6" t="s">
        <v>4144</v>
      </c>
      <c r="D513" s="4" t="s">
        <v>4145</v>
      </c>
      <c r="E513" s="4">
        <v>0</v>
      </c>
      <c r="F513" s="6" t="s">
        <v>193</v>
      </c>
      <c r="G513" s="6" t="s">
        <v>211</v>
      </c>
      <c r="H513" s="4">
        <v>220</v>
      </c>
      <c r="I513" s="1" t="s">
        <v>4146</v>
      </c>
      <c r="J513" s="6" t="s">
        <v>900</v>
      </c>
      <c r="K513" s="6"/>
      <c r="L513" s="6" t="s">
        <v>46</v>
      </c>
      <c r="M513" s="6"/>
      <c r="N513" s="6" t="s">
        <v>429</v>
      </c>
      <c r="O513" s="4">
        <v>8</v>
      </c>
      <c r="P513" s="1" t="s">
        <v>4147</v>
      </c>
      <c r="Q513" s="9" t="s">
        <v>4140</v>
      </c>
      <c r="R513" s="6" t="s">
        <v>46</v>
      </c>
      <c r="S513" s="1" t="s">
        <v>4148</v>
      </c>
      <c r="T513" s="20" t="s">
        <v>50</v>
      </c>
      <c r="U513" s="20"/>
      <c r="V513" s="20"/>
      <c r="W513" s="20"/>
      <c r="X513" s="4"/>
      <c r="Y513" s="4"/>
      <c r="Z513" s="4"/>
      <c r="AA513" s="4"/>
      <c r="AB513" s="4"/>
      <c r="AC513" s="4"/>
      <c r="AD513" s="4"/>
      <c r="AE513" s="4"/>
      <c r="AF513" s="27"/>
      <c r="AG513" s="4"/>
      <c r="AH513" s="4"/>
      <c r="AI513" s="4"/>
      <c r="AJ513" s="4"/>
      <c r="AK513" s="6">
        <v>1</v>
      </c>
    </row>
    <row r="514" s="5" customFormat="1" customHeight="1" spans="1:32">
      <c r="A514" s="6" t="s">
        <v>4149</v>
      </c>
      <c r="B514" s="6" t="s">
        <v>4150</v>
      </c>
      <c r="C514" s="6" t="s">
        <v>4151</v>
      </c>
      <c r="D514" s="5" t="s">
        <v>4152</v>
      </c>
      <c r="E514" s="5">
        <v>1</v>
      </c>
      <c r="F514" s="7" t="s">
        <v>41</v>
      </c>
      <c r="G514" s="7" t="s">
        <v>211</v>
      </c>
      <c r="H514" s="5">
        <v>1136.6805</v>
      </c>
      <c r="I514" s="14" t="s">
        <v>4153</v>
      </c>
      <c r="J514" s="8" t="s">
        <v>534</v>
      </c>
      <c r="K514" s="8" t="s">
        <v>473</v>
      </c>
      <c r="L514" s="8" t="s">
        <v>472</v>
      </c>
      <c r="M514" s="8" t="s">
        <v>482</v>
      </c>
      <c r="N514" s="8" t="s">
        <v>46</v>
      </c>
      <c r="O514" s="5">
        <v>537</v>
      </c>
      <c r="P514" s="14" t="s">
        <v>4154</v>
      </c>
      <c r="Q514" s="9" t="s">
        <v>4155</v>
      </c>
      <c r="R514" s="7" t="s">
        <v>4156</v>
      </c>
      <c r="S514" s="15" t="s">
        <v>4157</v>
      </c>
      <c r="T514" s="3" t="s">
        <v>50</v>
      </c>
      <c r="U514" s="3"/>
      <c r="V514" s="3">
        <v>10085277</v>
      </c>
      <c r="W514" s="3">
        <v>11.2743026734425</v>
      </c>
      <c r="X514" s="5" t="str">
        <f>_xlfn.DISPIMG("ID_0146DE5FA82C4BFD8BDE299F9C7417EF",1)</f>
        <v>=DISPIMG("ID_0146DE5FA82C4BFD8BDE299F9C7417EF",1)</v>
      </c>
      <c r="Y514" s="24" t="s">
        <v>218</v>
      </c>
      <c r="Z514" s="24" t="s">
        <v>52</v>
      </c>
      <c r="AA514" s="5">
        <v>0.5</v>
      </c>
      <c r="AB514" s="5">
        <v>0.885</v>
      </c>
      <c r="AF514" s="10"/>
    </row>
    <row r="515" s="5" customFormat="1" hidden="1" customHeight="1" spans="1:37">
      <c r="A515" s="6" t="s">
        <v>4158</v>
      </c>
      <c r="B515" s="6" t="s">
        <v>4159</v>
      </c>
      <c r="C515" s="6" t="s">
        <v>4160</v>
      </c>
      <c r="D515" s="5" t="s">
        <v>4161</v>
      </c>
      <c r="E515" s="5">
        <v>1</v>
      </c>
      <c r="F515" s="7" t="s">
        <v>141</v>
      </c>
      <c r="G515" s="7" t="s">
        <v>42</v>
      </c>
      <c r="H515" s="5">
        <v>86.0179</v>
      </c>
      <c r="I515" s="14" t="s">
        <v>4162</v>
      </c>
      <c r="J515" s="8" t="s">
        <v>4163</v>
      </c>
      <c r="K515" s="8"/>
      <c r="L515" s="8" t="s">
        <v>46</v>
      </c>
      <c r="M515" s="8"/>
      <c r="N515" s="8" t="s">
        <v>252</v>
      </c>
      <c r="O515" s="5">
        <v>14</v>
      </c>
      <c r="P515" s="14" t="s">
        <v>4164</v>
      </c>
      <c r="Q515" s="9" t="s">
        <v>4165</v>
      </c>
      <c r="R515" s="7" t="s">
        <v>4166</v>
      </c>
      <c r="S515" s="15" t="s">
        <v>4167</v>
      </c>
      <c r="T515" s="3" t="s">
        <v>50</v>
      </c>
      <c r="U515" s="3"/>
      <c r="V515" s="3">
        <v>688143</v>
      </c>
      <c r="W515" s="3">
        <v>20.0000232509745</v>
      </c>
      <c r="X515" s="5" t="str">
        <f>_xlfn.DISPIMG("ID_349BFE9718324E3A925638328964DF44",1)</f>
        <v>=DISPIMG("ID_349BFE9718324E3A925638328964DF44",1)</v>
      </c>
      <c r="Y515" s="5" t="s">
        <v>304</v>
      </c>
      <c r="Z515" s="5" t="s">
        <v>305</v>
      </c>
      <c r="AC515" s="5" t="s">
        <v>4168</v>
      </c>
      <c r="AF515" s="10"/>
      <c r="AK515" s="6">
        <v>1</v>
      </c>
    </row>
    <row r="516" s="4" customFormat="1" hidden="1" customHeight="1" spans="1:37">
      <c r="A516" s="6" t="s">
        <v>4169</v>
      </c>
      <c r="B516" s="6" t="s">
        <v>4170</v>
      </c>
      <c r="C516" s="6" t="s">
        <v>4171</v>
      </c>
      <c r="D516" s="5" t="s">
        <v>4172</v>
      </c>
      <c r="E516" s="5">
        <v>1</v>
      </c>
      <c r="F516" s="7" t="s">
        <v>141</v>
      </c>
      <c r="G516" s="7" t="s">
        <v>211</v>
      </c>
      <c r="H516" s="5">
        <v>216.83</v>
      </c>
      <c r="I516" s="14" t="s">
        <v>4173</v>
      </c>
      <c r="J516" s="8" t="s">
        <v>4174</v>
      </c>
      <c r="K516" s="8"/>
      <c r="L516" s="8" t="s">
        <v>46</v>
      </c>
      <c r="M516" s="8"/>
      <c r="N516" s="8" t="s">
        <v>252</v>
      </c>
      <c r="O516" s="5">
        <v>21</v>
      </c>
      <c r="P516" s="14" t="s">
        <v>4175</v>
      </c>
      <c r="Q516" s="9" t="s">
        <v>4165</v>
      </c>
      <c r="R516" s="7" t="s">
        <v>4176</v>
      </c>
      <c r="S516" s="15" t="s">
        <v>4177</v>
      </c>
      <c r="T516" s="3" t="s">
        <v>50</v>
      </c>
      <c r="U516" s="3"/>
      <c r="V516" s="3">
        <v>1734640</v>
      </c>
      <c r="W516" s="3">
        <v>20</v>
      </c>
      <c r="X516" s="5" t="str">
        <f>_xlfn.DISPIMG("ID_349BFE9718324E3A925638328964DF44",1)</f>
        <v>=DISPIMG("ID_349BFE9718324E3A925638328964DF44",1)</v>
      </c>
      <c r="Y516" s="5" t="s">
        <v>304</v>
      </c>
      <c r="Z516" s="5" t="s">
        <v>305</v>
      </c>
      <c r="AA516" s="5"/>
      <c r="AB516" s="5"/>
      <c r="AC516" s="5" t="s">
        <v>668</v>
      </c>
      <c r="AD516" s="5"/>
      <c r="AE516" s="5"/>
      <c r="AF516" s="5"/>
      <c r="AG516" s="5"/>
      <c r="AH516" s="5"/>
      <c r="AI516" s="5"/>
      <c r="AJ516" s="5"/>
      <c r="AK516" s="6">
        <v>1</v>
      </c>
    </row>
    <row r="517" s="4" customFormat="1" customHeight="1" spans="1:37">
      <c r="A517" s="6" t="s">
        <v>4178</v>
      </c>
      <c r="B517" s="6" t="s">
        <v>4179</v>
      </c>
      <c r="C517" s="6" t="s">
        <v>4180</v>
      </c>
      <c r="D517" s="5" t="s">
        <v>4181</v>
      </c>
      <c r="E517" s="5">
        <v>1</v>
      </c>
      <c r="F517" s="7" t="s">
        <v>41</v>
      </c>
      <c r="G517" s="7" t="s">
        <v>42</v>
      </c>
      <c r="H517" s="5">
        <v>480.3183</v>
      </c>
      <c r="I517" s="14" t="s">
        <v>4182</v>
      </c>
      <c r="J517" s="8" t="s">
        <v>44</v>
      </c>
      <c r="K517" s="8"/>
      <c r="L517" s="8" t="s">
        <v>45</v>
      </c>
      <c r="M517" s="8"/>
      <c r="N517" s="8" t="s">
        <v>46</v>
      </c>
      <c r="O517" s="5">
        <v>754</v>
      </c>
      <c r="P517" s="14" t="s">
        <v>4183</v>
      </c>
      <c r="Q517" s="9" t="s">
        <v>4165</v>
      </c>
      <c r="R517" s="7" t="s">
        <v>4184</v>
      </c>
      <c r="S517" s="15" t="s">
        <v>4185</v>
      </c>
      <c r="T517" s="3" t="s">
        <v>50</v>
      </c>
      <c r="U517" s="3"/>
      <c r="V517" s="3">
        <v>4059362</v>
      </c>
      <c r="W517" s="3">
        <v>15.4860016784703</v>
      </c>
      <c r="X517" s="5" t="str">
        <f>_xlfn.DISPIMG("ID_0146DE5FA82C4BFD8BDE299F9C7417EF",1)</f>
        <v>=DISPIMG("ID_0146DE5FA82C4BFD8BDE299F9C7417EF",1)</v>
      </c>
      <c r="Y517" s="24" t="s">
        <v>51</v>
      </c>
      <c r="Z517" s="24" t="s">
        <v>52</v>
      </c>
      <c r="AA517" s="5">
        <v>0.55</v>
      </c>
      <c r="AB517" s="5">
        <v>0.85</v>
      </c>
      <c r="AC517" s="5"/>
      <c r="AD517" s="5"/>
      <c r="AE517" s="5"/>
      <c r="AF517" s="5"/>
      <c r="AG517" s="5"/>
      <c r="AH517" s="5"/>
      <c r="AI517" s="5"/>
      <c r="AJ517" s="5"/>
      <c r="AK517" s="5"/>
    </row>
    <row r="518" s="5" customFormat="1" hidden="1" customHeight="1" spans="1:37">
      <c r="A518" s="6" t="s">
        <v>4186</v>
      </c>
      <c r="B518" s="6" t="s">
        <v>4187</v>
      </c>
      <c r="C518" s="6" t="s">
        <v>4188</v>
      </c>
      <c r="D518" s="5" t="s">
        <v>4189</v>
      </c>
      <c r="E518" s="5">
        <v>1</v>
      </c>
      <c r="F518" s="7" t="s">
        <v>141</v>
      </c>
      <c r="G518" s="7" t="s">
        <v>211</v>
      </c>
      <c r="H518" s="5">
        <v>222.6382</v>
      </c>
      <c r="I518" s="14" t="s">
        <v>4190</v>
      </c>
      <c r="J518" s="8" t="s">
        <v>3314</v>
      </c>
      <c r="K518" s="8"/>
      <c r="L518" s="8" t="s">
        <v>46</v>
      </c>
      <c r="M518" s="8"/>
      <c r="N518" s="8" t="s">
        <v>4191</v>
      </c>
      <c r="O518" s="5">
        <v>87</v>
      </c>
      <c r="P518" s="14" t="s">
        <v>4192</v>
      </c>
      <c r="Q518" s="9" t="s">
        <v>4165</v>
      </c>
      <c r="R518" s="7" t="s">
        <v>4193</v>
      </c>
      <c r="S518" s="15" t="s">
        <v>4194</v>
      </c>
      <c r="T518" s="3" t="s">
        <v>50</v>
      </c>
      <c r="U518" s="3"/>
      <c r="V518" s="3">
        <v>1894651</v>
      </c>
      <c r="W518" s="3">
        <v>14.9000036831056</v>
      </c>
      <c r="X518" s="5" t="str">
        <f>_xlfn.DISPIMG("ID_349BFE9718324E3A925638328964DF44",1)</f>
        <v>=DISPIMG("ID_349BFE9718324E3A925638328964DF44",1)</v>
      </c>
      <c r="Y518" s="5" t="s">
        <v>304</v>
      </c>
      <c r="Z518" s="5" t="s">
        <v>305</v>
      </c>
      <c r="AC518" s="5" t="s">
        <v>2174</v>
      </c>
      <c r="AF518" s="10"/>
      <c r="AK518" s="6">
        <v>1</v>
      </c>
    </row>
    <row r="519" s="4" customFormat="1" customHeight="1" spans="1:37">
      <c r="A519" s="6" t="s">
        <v>4195</v>
      </c>
      <c r="B519" s="6" t="s">
        <v>4196</v>
      </c>
      <c r="C519" s="6" t="s">
        <v>4197</v>
      </c>
      <c r="D519" s="5" t="s">
        <v>4198</v>
      </c>
      <c r="E519" s="5">
        <v>1</v>
      </c>
      <c r="F519" s="7" t="s">
        <v>41</v>
      </c>
      <c r="G519" s="7" t="s">
        <v>211</v>
      </c>
      <c r="H519" s="5">
        <v>1337.8679</v>
      </c>
      <c r="I519" s="14" t="s">
        <v>4199</v>
      </c>
      <c r="J519" s="8" t="s">
        <v>470</v>
      </c>
      <c r="K519" s="8" t="s">
        <v>471</v>
      </c>
      <c r="L519" s="8" t="s">
        <v>472</v>
      </c>
      <c r="M519" s="8" t="s">
        <v>473</v>
      </c>
      <c r="N519" s="8" t="s">
        <v>429</v>
      </c>
      <c r="O519" s="5">
        <v>1664</v>
      </c>
      <c r="P519" s="14" t="s">
        <v>4200</v>
      </c>
      <c r="Q519" s="9" t="s">
        <v>4165</v>
      </c>
      <c r="R519" s="7" t="s">
        <v>4201</v>
      </c>
      <c r="S519" s="15" t="s">
        <v>4202</v>
      </c>
      <c r="T519" s="3" t="s">
        <v>50</v>
      </c>
      <c r="U519" s="3"/>
      <c r="V519" s="3">
        <v>11691698</v>
      </c>
      <c r="W519" s="3">
        <v>12.6094736259088</v>
      </c>
      <c r="X519" s="5" t="str">
        <f>_xlfn.DISPIMG("ID_0146DE5FA82C4BFD8BDE299F9C7417EF",1)</f>
        <v>=DISPIMG("ID_0146DE5FA82C4BFD8BDE299F9C7417EF",1)</v>
      </c>
      <c r="Y519" s="24" t="s">
        <v>218</v>
      </c>
      <c r="Z519" s="24" t="s">
        <v>52</v>
      </c>
      <c r="AA519" s="5">
        <v>0.55</v>
      </c>
      <c r="AB519" s="5">
        <v>0.855</v>
      </c>
      <c r="AC519" s="5"/>
      <c r="AD519" s="5"/>
      <c r="AE519" s="5"/>
      <c r="AF519" s="5"/>
      <c r="AG519" s="5"/>
      <c r="AH519" s="5"/>
      <c r="AI519" s="5"/>
      <c r="AJ519" s="5"/>
      <c r="AK519" s="5"/>
    </row>
    <row r="520" s="5" customFormat="1" customHeight="1" spans="1:32">
      <c r="A520" s="6" t="s">
        <v>4203</v>
      </c>
      <c r="B520" s="6" t="s">
        <v>4204</v>
      </c>
      <c r="C520" s="6" t="s">
        <v>4205</v>
      </c>
      <c r="D520" s="5" t="s">
        <v>4206</v>
      </c>
      <c r="E520" s="5">
        <v>1</v>
      </c>
      <c r="F520" s="7" t="s">
        <v>41</v>
      </c>
      <c r="G520" s="7" t="s">
        <v>211</v>
      </c>
      <c r="H520" s="5">
        <v>390.1524</v>
      </c>
      <c r="I520" s="14" t="s">
        <v>4207</v>
      </c>
      <c r="J520" s="8" t="s">
        <v>470</v>
      </c>
      <c r="K520" s="8" t="s">
        <v>471</v>
      </c>
      <c r="L520" s="8" t="s">
        <v>472</v>
      </c>
      <c r="M520" s="8" t="s">
        <v>473</v>
      </c>
      <c r="N520" s="8" t="s">
        <v>46</v>
      </c>
      <c r="O520" s="5">
        <v>433</v>
      </c>
      <c r="P520" s="14" t="s">
        <v>4208</v>
      </c>
      <c r="Q520" s="9" t="s">
        <v>4165</v>
      </c>
      <c r="R520" s="7" t="s">
        <v>4209</v>
      </c>
      <c r="S520" s="15" t="s">
        <v>4210</v>
      </c>
      <c r="T520" s="3" t="s">
        <v>50</v>
      </c>
      <c r="U520" s="3"/>
      <c r="V520" s="3">
        <v>3416174</v>
      </c>
      <c r="W520" s="3">
        <v>12.4400106214905</v>
      </c>
      <c r="X520" s="5" t="str">
        <f>_xlfn.DISPIMG("ID_0146DE5FA82C4BFD8BDE299F9C7417EF",1)</f>
        <v>=DISPIMG("ID_0146DE5FA82C4BFD8BDE299F9C7417EF",1)</v>
      </c>
      <c r="Y520" s="24" t="s">
        <v>218</v>
      </c>
      <c r="Z520" s="24" t="s">
        <v>52</v>
      </c>
      <c r="AA520" s="5">
        <v>0.5</v>
      </c>
      <c r="AB520" s="5">
        <v>0.86</v>
      </c>
      <c r="AF520" s="10"/>
    </row>
    <row r="521" s="5" customFormat="1" customHeight="1" spans="1:32">
      <c r="A521" s="6" t="s">
        <v>4211</v>
      </c>
      <c r="B521" s="6" t="s">
        <v>4212</v>
      </c>
      <c r="C521" s="6" t="s">
        <v>4213</v>
      </c>
      <c r="D521" s="5" t="s">
        <v>4214</v>
      </c>
      <c r="E521" s="5">
        <v>1</v>
      </c>
      <c r="F521" s="7" t="s">
        <v>41</v>
      </c>
      <c r="G521" s="7" t="s">
        <v>211</v>
      </c>
      <c r="H521" s="5">
        <v>605.9462</v>
      </c>
      <c r="I521" s="14" t="s">
        <v>4215</v>
      </c>
      <c r="J521" s="8" t="s">
        <v>470</v>
      </c>
      <c r="K521" s="8" t="s">
        <v>471</v>
      </c>
      <c r="L521" s="8" t="s">
        <v>472</v>
      </c>
      <c r="M521" s="8" t="s">
        <v>473</v>
      </c>
      <c r="N521" s="8" t="s">
        <v>46</v>
      </c>
      <c r="O521" s="5">
        <v>655</v>
      </c>
      <c r="P521" s="14" t="s">
        <v>4216</v>
      </c>
      <c r="Q521" s="9" t="s">
        <v>4165</v>
      </c>
      <c r="R521" s="7" t="s">
        <v>4217</v>
      </c>
      <c r="S521" s="15" t="s">
        <v>4218</v>
      </c>
      <c r="T521" s="3" t="s">
        <v>50</v>
      </c>
      <c r="U521" s="3"/>
      <c r="V521" s="3">
        <v>5417861</v>
      </c>
      <c r="W521" s="3">
        <v>10.5884152751515</v>
      </c>
      <c r="X521" s="5" t="str">
        <f>_xlfn.DISPIMG("ID_0146DE5FA82C4BFD8BDE299F9C7417EF",1)</f>
        <v>=DISPIMG("ID_0146DE5FA82C4BFD8BDE299F9C7417EF",1)</v>
      </c>
      <c r="Y521" s="24" t="s">
        <v>218</v>
      </c>
      <c r="Z521" s="24" t="s">
        <v>52</v>
      </c>
      <c r="AA521" s="5">
        <v>0.6</v>
      </c>
      <c r="AB521" s="5">
        <v>0.9</v>
      </c>
      <c r="AF521" s="10"/>
    </row>
    <row r="522" s="6" customFormat="1" hidden="1" customHeight="1" spans="1:37">
      <c r="A522" s="6" t="s">
        <v>4219</v>
      </c>
      <c r="B522" s="6" t="s">
        <v>4220</v>
      </c>
      <c r="C522" s="6" t="s">
        <v>4221</v>
      </c>
      <c r="D522" s="5" t="s">
        <v>4222</v>
      </c>
      <c r="E522" s="5">
        <v>1</v>
      </c>
      <c r="F522" s="7" t="s">
        <v>141</v>
      </c>
      <c r="G522" s="7" t="s">
        <v>211</v>
      </c>
      <c r="H522" s="5">
        <v>104.6025</v>
      </c>
      <c r="I522" s="14" t="s">
        <v>4223</v>
      </c>
      <c r="J522" s="8" t="s">
        <v>2170</v>
      </c>
      <c r="K522" s="8"/>
      <c r="L522" s="8" t="s">
        <v>46</v>
      </c>
      <c r="M522" s="8"/>
      <c r="N522" s="8" t="s">
        <v>46</v>
      </c>
      <c r="O522" s="5">
        <v>24</v>
      </c>
      <c r="P522" s="14" t="s">
        <v>4224</v>
      </c>
      <c r="Q522" s="9" t="s">
        <v>4225</v>
      </c>
      <c r="R522" s="7" t="s">
        <v>4226</v>
      </c>
      <c r="S522" s="15" t="s">
        <v>4227</v>
      </c>
      <c r="T522" s="3" t="s">
        <v>50</v>
      </c>
      <c r="U522" s="3"/>
      <c r="V522" s="3">
        <v>836820</v>
      </c>
      <c r="W522" s="3">
        <v>20</v>
      </c>
      <c r="X522" s="5" t="str">
        <f>_xlfn.DISPIMG("ID_349BFE9718324E3A925638328964DF44",1)</f>
        <v>=DISPIMG("ID_349BFE9718324E3A925638328964DF44",1)</v>
      </c>
      <c r="Y522" s="5" t="s">
        <v>304</v>
      </c>
      <c r="Z522" s="5" t="s">
        <v>305</v>
      </c>
      <c r="AA522" s="5"/>
      <c r="AB522" s="5"/>
      <c r="AC522" s="5" t="s">
        <v>668</v>
      </c>
      <c r="AD522" s="5"/>
      <c r="AE522" s="5"/>
      <c r="AF522" s="5"/>
      <c r="AG522" s="5"/>
      <c r="AH522" s="5"/>
      <c r="AI522" s="5"/>
      <c r="AJ522" s="5"/>
      <c r="AK522" s="6">
        <v>1</v>
      </c>
    </row>
    <row r="523" s="4" customFormat="1" customHeight="1" spans="1:37">
      <c r="A523" s="6" t="s">
        <v>4228</v>
      </c>
      <c r="B523" s="6" t="s">
        <v>4229</v>
      </c>
      <c r="C523" s="6" t="s">
        <v>4230</v>
      </c>
      <c r="D523" s="5" t="s">
        <v>4231</v>
      </c>
      <c r="E523" s="5">
        <v>1</v>
      </c>
      <c r="F523" s="7" t="s">
        <v>41</v>
      </c>
      <c r="G523" s="7" t="s">
        <v>42</v>
      </c>
      <c r="H523" s="5">
        <v>986.0148</v>
      </c>
      <c r="I523" s="14" t="s">
        <v>4232</v>
      </c>
      <c r="J523" s="8" t="s">
        <v>44</v>
      </c>
      <c r="K523" s="8"/>
      <c r="L523" s="8" t="s">
        <v>45</v>
      </c>
      <c r="M523" s="8"/>
      <c r="N523" s="8" t="s">
        <v>46</v>
      </c>
      <c r="O523" s="5">
        <v>1279</v>
      </c>
      <c r="P523" s="14" t="s">
        <v>4233</v>
      </c>
      <c r="Q523" s="9" t="s">
        <v>4225</v>
      </c>
      <c r="R523" s="7" t="s">
        <v>4234</v>
      </c>
      <c r="S523" s="15" t="s">
        <v>4235</v>
      </c>
      <c r="T523" s="3" t="s">
        <v>50</v>
      </c>
      <c r="U523" s="3"/>
      <c r="V523" s="3">
        <v>8002222</v>
      </c>
      <c r="W523" s="3">
        <v>18.8427800475206</v>
      </c>
      <c r="X523" s="5" t="str">
        <f>_xlfn.DISPIMG("ID_0146DE5FA82C4BFD8BDE299F9C7417EF",1)</f>
        <v>=DISPIMG("ID_0146DE5FA82C4BFD8BDE299F9C7417EF",1)</v>
      </c>
      <c r="Y523" s="24" t="s">
        <v>51</v>
      </c>
      <c r="Z523" s="24" t="s">
        <v>52</v>
      </c>
      <c r="AA523" s="5">
        <v>0.45</v>
      </c>
      <c r="AB523" s="5">
        <v>0.815</v>
      </c>
      <c r="AC523" s="5"/>
      <c r="AD523" s="5"/>
      <c r="AE523" s="5"/>
      <c r="AF523" s="5"/>
      <c r="AG523" s="5"/>
      <c r="AH523" s="5"/>
      <c r="AI523" s="5"/>
      <c r="AJ523" s="5"/>
      <c r="AK523" s="5"/>
    </row>
    <row r="524" s="4" customFormat="1" hidden="1" customHeight="1" spans="1:37">
      <c r="A524" s="6" t="s">
        <v>4236</v>
      </c>
      <c r="B524" s="6" t="s">
        <v>4237</v>
      </c>
      <c r="C524" s="6" t="s">
        <v>4238</v>
      </c>
      <c r="D524" s="5" t="s">
        <v>4239</v>
      </c>
      <c r="E524" s="5">
        <v>1</v>
      </c>
      <c r="F524" s="7" t="s">
        <v>141</v>
      </c>
      <c r="G524" s="7" t="s">
        <v>211</v>
      </c>
      <c r="H524" s="5">
        <v>136.4155</v>
      </c>
      <c r="I524" s="14" t="s">
        <v>4240</v>
      </c>
      <c r="J524" s="8" t="s">
        <v>3314</v>
      </c>
      <c r="K524" s="8"/>
      <c r="L524" s="8" t="s">
        <v>46</v>
      </c>
      <c r="M524" s="8"/>
      <c r="N524" s="8" t="s">
        <v>4241</v>
      </c>
      <c r="O524" s="5">
        <v>50</v>
      </c>
      <c r="P524" s="14" t="s">
        <v>4242</v>
      </c>
      <c r="Q524" s="9" t="s">
        <v>4225</v>
      </c>
      <c r="R524" s="7" t="s">
        <v>4243</v>
      </c>
      <c r="S524" s="15" t="s">
        <v>4244</v>
      </c>
      <c r="T524" s="3" t="s">
        <v>50</v>
      </c>
      <c r="U524" s="3"/>
      <c r="V524" s="3">
        <v>1139069</v>
      </c>
      <c r="W524" s="3">
        <v>16.5000311548175</v>
      </c>
      <c r="X524" s="5" t="str">
        <f>_xlfn.DISPIMG("ID_349BFE9718324E3A925638328964DF44",1)</f>
        <v>=DISPIMG("ID_349BFE9718324E3A925638328964DF44",1)</v>
      </c>
      <c r="Y524" s="5" t="s">
        <v>304</v>
      </c>
      <c r="Z524" s="5" t="s">
        <v>305</v>
      </c>
      <c r="AA524" s="5"/>
      <c r="AB524" s="5"/>
      <c r="AC524" s="5" t="s">
        <v>408</v>
      </c>
      <c r="AD524" s="5"/>
      <c r="AE524" s="5"/>
      <c r="AF524" s="5"/>
      <c r="AG524" s="5"/>
      <c r="AH524" s="5"/>
      <c r="AI524" s="5"/>
      <c r="AJ524" s="5"/>
      <c r="AK524" s="6">
        <v>1</v>
      </c>
    </row>
    <row r="525" s="4" customFormat="1" customHeight="1" spans="1:37">
      <c r="A525" s="6" t="s">
        <v>4245</v>
      </c>
      <c r="B525" s="6" t="s">
        <v>4246</v>
      </c>
      <c r="C525" s="6" t="s">
        <v>4247</v>
      </c>
      <c r="D525" s="5" t="s">
        <v>4248</v>
      </c>
      <c r="E525" s="5">
        <v>1</v>
      </c>
      <c r="F525" s="7" t="s">
        <v>41</v>
      </c>
      <c r="G525" s="7" t="s">
        <v>42</v>
      </c>
      <c r="H525" s="5">
        <v>399.4138</v>
      </c>
      <c r="I525" s="14" t="s">
        <v>4249</v>
      </c>
      <c r="J525" s="8" t="s">
        <v>3976</v>
      </c>
      <c r="K525" s="8"/>
      <c r="L525" s="8" t="s">
        <v>553</v>
      </c>
      <c r="M525" s="8"/>
      <c r="N525" s="8" t="s">
        <v>252</v>
      </c>
      <c r="O525" s="5">
        <v>56</v>
      </c>
      <c r="P525" s="14" t="s">
        <v>4250</v>
      </c>
      <c r="Q525" s="9" t="s">
        <v>4225</v>
      </c>
      <c r="R525" s="7" t="s">
        <v>4251</v>
      </c>
      <c r="S525" s="15" t="s">
        <v>4252</v>
      </c>
      <c r="T525" s="3" t="s">
        <v>50</v>
      </c>
      <c r="U525" s="3"/>
      <c r="V525" s="3">
        <v>3345490</v>
      </c>
      <c r="W525" s="3">
        <v>16.2399997195891</v>
      </c>
      <c r="X525" s="5" t="str">
        <f t="shared" ref="X525:X530" si="1">_xlfn.DISPIMG("ID_0146DE5FA82C4BFD8BDE299F9C7417EF",1)</f>
        <v>=DISPIMG("ID_0146DE5FA82C4BFD8BDE299F9C7417EF",1)</v>
      </c>
      <c r="Y525" s="24" t="s">
        <v>51</v>
      </c>
      <c r="Z525" s="24" t="s">
        <v>52</v>
      </c>
      <c r="AA525" s="5">
        <v>0.5</v>
      </c>
      <c r="AB525" s="5">
        <v>0.835</v>
      </c>
      <c r="AC525" s="5"/>
      <c r="AD525" s="5"/>
      <c r="AE525" s="5"/>
      <c r="AF525" s="5"/>
      <c r="AG525" s="5"/>
      <c r="AH525" s="5"/>
      <c r="AI525" s="5"/>
      <c r="AJ525" s="5"/>
      <c r="AK525" s="5"/>
    </row>
    <row r="526" s="4" customFormat="1" customHeight="1" spans="1:37">
      <c r="A526" s="6" t="s">
        <v>4253</v>
      </c>
      <c r="B526" s="6" t="s">
        <v>4254</v>
      </c>
      <c r="C526" s="6" t="s">
        <v>4255</v>
      </c>
      <c r="D526" s="5" t="s">
        <v>4256</v>
      </c>
      <c r="E526" s="5">
        <v>1</v>
      </c>
      <c r="F526" s="7" t="s">
        <v>41</v>
      </c>
      <c r="G526" s="7" t="s">
        <v>42</v>
      </c>
      <c r="H526" s="5">
        <v>558.3953</v>
      </c>
      <c r="I526" s="14" t="s">
        <v>4257</v>
      </c>
      <c r="J526" s="8" t="s">
        <v>44</v>
      </c>
      <c r="K526" s="8"/>
      <c r="L526" s="8" t="s">
        <v>45</v>
      </c>
      <c r="M526" s="8"/>
      <c r="N526" s="8" t="s">
        <v>46</v>
      </c>
      <c r="O526" s="5">
        <v>1317</v>
      </c>
      <c r="P526" s="14" t="s">
        <v>4258</v>
      </c>
      <c r="Q526" s="9" t="s">
        <v>4225</v>
      </c>
      <c r="R526" s="7" t="s">
        <v>4259</v>
      </c>
      <c r="S526" s="15" t="s">
        <v>4260</v>
      </c>
      <c r="T526" s="3" t="s">
        <v>50</v>
      </c>
      <c r="U526" s="3"/>
      <c r="V526" s="3">
        <v>4753005</v>
      </c>
      <c r="W526" s="3">
        <v>14.8809991774644</v>
      </c>
      <c r="X526" s="5" t="str">
        <f t="shared" si="1"/>
        <v>=DISPIMG("ID_0146DE5FA82C4BFD8BDE299F9C7417EF",1)</v>
      </c>
      <c r="Y526" s="24" t="s">
        <v>51</v>
      </c>
      <c r="Z526" s="24" t="s">
        <v>52</v>
      </c>
      <c r="AA526" s="5">
        <v>0.6</v>
      </c>
      <c r="AB526" s="5">
        <v>0.87</v>
      </c>
      <c r="AC526" s="5"/>
      <c r="AD526" s="5"/>
      <c r="AE526" s="5"/>
      <c r="AF526" s="5"/>
      <c r="AG526" s="5"/>
      <c r="AH526" s="5"/>
      <c r="AI526" s="5"/>
      <c r="AJ526" s="5"/>
      <c r="AK526" s="5"/>
    </row>
    <row r="527" s="4" customFormat="1" customHeight="1" spans="1:37">
      <c r="A527" s="6" t="s">
        <v>4261</v>
      </c>
      <c r="B527" s="6" t="s">
        <v>4262</v>
      </c>
      <c r="C527" s="6" t="s">
        <v>4263</v>
      </c>
      <c r="D527" s="5" t="s">
        <v>4264</v>
      </c>
      <c r="E527" s="5">
        <v>1</v>
      </c>
      <c r="F527" s="7" t="s">
        <v>41</v>
      </c>
      <c r="G527" s="7" t="s">
        <v>42</v>
      </c>
      <c r="H527" s="5">
        <v>741.5398</v>
      </c>
      <c r="I527" s="14" t="s">
        <v>4265</v>
      </c>
      <c r="J527" s="8" t="s">
        <v>44</v>
      </c>
      <c r="K527" s="8"/>
      <c r="L527" s="8" t="s">
        <v>45</v>
      </c>
      <c r="M527" s="8"/>
      <c r="N527" s="8" t="s">
        <v>2966</v>
      </c>
      <c r="O527" s="5">
        <v>1504</v>
      </c>
      <c r="P527" s="14" t="s">
        <v>4266</v>
      </c>
      <c r="Q527" s="9" t="s">
        <v>4225</v>
      </c>
      <c r="R527" s="7" t="s">
        <v>4267</v>
      </c>
      <c r="S527" s="15" t="s">
        <v>4268</v>
      </c>
      <c r="T527" s="3" t="s">
        <v>50</v>
      </c>
      <c r="U527" s="3"/>
      <c r="V527" s="3">
        <v>6399079</v>
      </c>
      <c r="W527" s="3">
        <v>13.7055219423152</v>
      </c>
      <c r="X527" s="5" t="str">
        <f t="shared" si="1"/>
        <v>=DISPIMG("ID_0146DE5FA82C4BFD8BDE299F9C7417EF",1)</v>
      </c>
      <c r="Y527" s="24" t="s">
        <v>51</v>
      </c>
      <c r="Z527" s="24" t="s">
        <v>52</v>
      </c>
      <c r="AA527" s="5">
        <v>0.6</v>
      </c>
      <c r="AB527" s="5">
        <v>0.9</v>
      </c>
      <c r="AC527" s="5"/>
      <c r="AD527" s="5"/>
      <c r="AE527" s="5"/>
      <c r="AF527" s="5"/>
      <c r="AG527" s="5"/>
      <c r="AH527" s="5"/>
      <c r="AI527" s="5"/>
      <c r="AJ527" s="5"/>
      <c r="AK527" s="5"/>
    </row>
    <row r="528" s="5" customFormat="1" customHeight="1" spans="1:32">
      <c r="A528" s="6" t="s">
        <v>4269</v>
      </c>
      <c r="B528" s="6" t="s">
        <v>4270</v>
      </c>
      <c r="C528" s="6" t="s">
        <v>4271</v>
      </c>
      <c r="D528" s="5" t="s">
        <v>4272</v>
      </c>
      <c r="E528" s="5">
        <v>1</v>
      </c>
      <c r="F528" s="7" t="s">
        <v>41</v>
      </c>
      <c r="G528" s="7" t="s">
        <v>211</v>
      </c>
      <c r="H528" s="5">
        <v>598.6531</v>
      </c>
      <c r="I528" s="14" t="s">
        <v>4273</v>
      </c>
      <c r="J528" s="8" t="s">
        <v>4274</v>
      </c>
      <c r="K528" s="8" t="s">
        <v>2849</v>
      </c>
      <c r="L528" s="8" t="s">
        <v>472</v>
      </c>
      <c r="M528" s="8" t="s">
        <v>473</v>
      </c>
      <c r="N528" s="8" t="s">
        <v>280</v>
      </c>
      <c r="O528" s="5">
        <v>397</v>
      </c>
      <c r="P528" s="14" t="s">
        <v>4275</v>
      </c>
      <c r="Q528" s="9" t="s">
        <v>4225</v>
      </c>
      <c r="R528" s="7" t="s">
        <v>4276</v>
      </c>
      <c r="S528" s="15" t="s">
        <v>4277</v>
      </c>
      <c r="T528" s="3" t="s">
        <v>89</v>
      </c>
      <c r="U528" s="3"/>
      <c r="V528" s="3">
        <v>5319710</v>
      </c>
      <c r="W528" s="3">
        <v>11.1386878310661</v>
      </c>
      <c r="X528" s="5" t="str">
        <f t="shared" si="1"/>
        <v>=DISPIMG("ID_0146DE5FA82C4BFD8BDE299F9C7417EF",1)</v>
      </c>
      <c r="Y528" s="24" t="s">
        <v>218</v>
      </c>
      <c r="Z528" s="24" t="s">
        <v>52</v>
      </c>
      <c r="AA528" s="5">
        <v>0.55</v>
      </c>
      <c r="AB528" s="5">
        <v>0.89</v>
      </c>
      <c r="AF528" s="10"/>
    </row>
    <row r="529" s="5" customFormat="1" customHeight="1" spans="1:32">
      <c r="A529" s="6" t="s">
        <v>4278</v>
      </c>
      <c r="B529" s="6" t="s">
        <v>4279</v>
      </c>
      <c r="C529" s="6" t="s">
        <v>4280</v>
      </c>
      <c r="D529" s="5" t="s">
        <v>4281</v>
      </c>
      <c r="E529" s="5">
        <v>1</v>
      </c>
      <c r="F529" s="7" t="s">
        <v>41</v>
      </c>
      <c r="G529" s="7" t="s">
        <v>211</v>
      </c>
      <c r="H529" s="5">
        <v>5909.4309</v>
      </c>
      <c r="I529" s="14" t="s">
        <v>4282</v>
      </c>
      <c r="J529" s="8" t="s">
        <v>470</v>
      </c>
      <c r="K529" s="8" t="s">
        <v>471</v>
      </c>
      <c r="L529" s="8" t="s">
        <v>472</v>
      </c>
      <c r="M529" s="8" t="s">
        <v>473</v>
      </c>
      <c r="N529" s="8" t="s">
        <v>46</v>
      </c>
      <c r="O529" s="5">
        <v>690</v>
      </c>
      <c r="P529" s="14" t="s">
        <v>4283</v>
      </c>
      <c r="Q529" s="9" t="s">
        <v>4225</v>
      </c>
      <c r="R529" s="7" t="s">
        <v>4284</v>
      </c>
      <c r="S529" s="15" t="s">
        <v>4285</v>
      </c>
      <c r="T529" s="3" t="s">
        <v>50</v>
      </c>
      <c r="U529" s="3"/>
      <c r="V529" s="3">
        <v>53480350</v>
      </c>
      <c r="W529" s="3">
        <v>9.49999939926533</v>
      </c>
      <c r="X529" s="5" t="str">
        <f t="shared" si="1"/>
        <v>=DISPIMG("ID_0146DE5FA82C4BFD8BDE299F9C7417EF",1)</v>
      </c>
      <c r="Y529" s="24" t="s">
        <v>218</v>
      </c>
      <c r="Z529" s="24" t="s">
        <v>52</v>
      </c>
      <c r="AA529" s="5">
        <v>0.45</v>
      </c>
      <c r="AB529" s="5">
        <v>0.855</v>
      </c>
      <c r="AF529" s="10"/>
    </row>
    <row r="530" s="4" customFormat="1" customHeight="1" spans="1:37">
      <c r="A530" s="6" t="s">
        <v>4286</v>
      </c>
      <c r="B530" s="6" t="s">
        <v>4287</v>
      </c>
      <c r="C530" s="6" t="s">
        <v>4288</v>
      </c>
      <c r="D530" s="5" t="s">
        <v>4289</v>
      </c>
      <c r="E530" s="5">
        <v>1</v>
      </c>
      <c r="F530" s="7" t="s">
        <v>41</v>
      </c>
      <c r="G530" s="7" t="s">
        <v>211</v>
      </c>
      <c r="H530" s="5">
        <v>1444.2832</v>
      </c>
      <c r="I530" s="14" t="s">
        <v>4290</v>
      </c>
      <c r="J530" s="8" t="s">
        <v>470</v>
      </c>
      <c r="K530" s="8" t="s">
        <v>471</v>
      </c>
      <c r="L530" s="8" t="s">
        <v>472</v>
      </c>
      <c r="M530" s="8" t="s">
        <v>473</v>
      </c>
      <c r="N530" s="8" t="s">
        <v>46</v>
      </c>
      <c r="O530" s="5">
        <v>951</v>
      </c>
      <c r="P530" s="14" t="s">
        <v>4291</v>
      </c>
      <c r="Q530" s="9" t="s">
        <v>4225</v>
      </c>
      <c r="R530" s="7" t="s">
        <v>4292</v>
      </c>
      <c r="S530" s="15" t="s">
        <v>4293</v>
      </c>
      <c r="T530" s="3" t="s">
        <v>89</v>
      </c>
      <c r="U530" s="3"/>
      <c r="V530" s="3">
        <v>13213140</v>
      </c>
      <c r="W530" s="3">
        <v>8.51420275469521</v>
      </c>
      <c r="X530" s="5" t="str">
        <f t="shared" si="1"/>
        <v>=DISPIMG("ID_0146DE5FA82C4BFD8BDE299F9C7417EF",1)</v>
      </c>
      <c r="Y530" s="24" t="s">
        <v>218</v>
      </c>
      <c r="Z530" s="24" t="s">
        <v>52</v>
      </c>
      <c r="AA530" s="5">
        <v>0.5</v>
      </c>
      <c r="AB530" s="5">
        <v>0.935</v>
      </c>
      <c r="AC530" s="5"/>
      <c r="AD530" s="5"/>
      <c r="AE530" s="5"/>
      <c r="AF530" s="5"/>
      <c r="AG530" s="5"/>
      <c r="AH530" s="5"/>
      <c r="AI530" s="5"/>
      <c r="AJ530" s="5"/>
      <c r="AK530" s="5"/>
    </row>
    <row r="531" s="5" customFormat="1" hidden="1" customHeight="1" spans="1:37">
      <c r="A531" s="6" t="s">
        <v>4294</v>
      </c>
      <c r="B531" s="6" t="s">
        <v>4295</v>
      </c>
      <c r="C531" s="6" t="s">
        <v>4296</v>
      </c>
      <c r="D531" s="4" t="s">
        <v>4297</v>
      </c>
      <c r="E531" s="4">
        <v>0</v>
      </c>
      <c r="F531" s="6" t="s">
        <v>267</v>
      </c>
      <c r="G531" s="6" t="s">
        <v>211</v>
      </c>
      <c r="H531" s="4">
        <v>1474.0193</v>
      </c>
      <c r="I531" s="1" t="s">
        <v>4298</v>
      </c>
      <c r="J531" s="6" t="s">
        <v>4299</v>
      </c>
      <c r="K531" s="6"/>
      <c r="L531" s="6" t="s">
        <v>271</v>
      </c>
      <c r="M531" s="6"/>
      <c r="N531" s="6" t="s">
        <v>46</v>
      </c>
      <c r="O531" s="4">
        <v>4</v>
      </c>
      <c r="P531" s="1" t="s">
        <v>4300</v>
      </c>
      <c r="Q531" s="9" t="s">
        <v>4225</v>
      </c>
      <c r="R531" s="6" t="s">
        <v>46</v>
      </c>
      <c r="S531" s="1" t="s">
        <v>4301</v>
      </c>
      <c r="T531" s="20" t="s">
        <v>89</v>
      </c>
      <c r="U531" s="20"/>
      <c r="V531" s="20"/>
      <c r="W531" s="20"/>
      <c r="X531" s="4"/>
      <c r="Y531" s="4"/>
      <c r="Z531" s="4"/>
      <c r="AA531" s="4"/>
      <c r="AB531" s="4"/>
      <c r="AC531" s="4"/>
      <c r="AD531" s="4"/>
      <c r="AE531" s="4"/>
      <c r="AF531" s="27"/>
      <c r="AG531" s="4"/>
      <c r="AH531" s="4"/>
      <c r="AI531" s="4"/>
      <c r="AJ531" s="4"/>
      <c r="AK531" s="6">
        <v>1</v>
      </c>
    </row>
    <row r="532" s="5" customFormat="1" customHeight="1" spans="1:37">
      <c r="A532" s="6" t="s">
        <v>4302</v>
      </c>
      <c r="B532" s="6" t="s">
        <v>4303</v>
      </c>
      <c r="C532" s="6" t="s">
        <v>4304</v>
      </c>
      <c r="D532" s="4" t="s">
        <v>4305</v>
      </c>
      <c r="E532" s="4">
        <v>0</v>
      </c>
      <c r="F532" s="6" t="s">
        <v>101</v>
      </c>
      <c r="G532" s="6" t="s">
        <v>268</v>
      </c>
      <c r="H532" s="4">
        <v>936.3567</v>
      </c>
      <c r="I532" s="1" t="s">
        <v>4306</v>
      </c>
      <c r="J532" s="6" t="s">
        <v>46</v>
      </c>
      <c r="K532" s="6"/>
      <c r="L532" s="6" t="s">
        <v>46</v>
      </c>
      <c r="M532" s="6"/>
      <c r="N532" s="6" t="s">
        <v>4307</v>
      </c>
      <c r="O532" s="4">
        <v>7</v>
      </c>
      <c r="P532" s="1" t="s">
        <v>4308</v>
      </c>
      <c r="Q532" s="9" t="s">
        <v>4225</v>
      </c>
      <c r="R532" s="6" t="s">
        <v>46</v>
      </c>
      <c r="S532" s="1" t="s">
        <v>4309</v>
      </c>
      <c r="T532" s="20" t="s">
        <v>50</v>
      </c>
      <c r="U532" s="20"/>
      <c r="V532" s="20"/>
      <c r="W532" s="20"/>
      <c r="X532" s="4"/>
      <c r="Y532" s="4"/>
      <c r="Z532" s="4"/>
      <c r="AA532" s="4"/>
      <c r="AB532" s="4"/>
      <c r="AC532" s="4"/>
      <c r="AD532" s="4"/>
      <c r="AE532" s="4"/>
      <c r="AF532" s="27"/>
      <c r="AG532" s="4"/>
      <c r="AH532" s="4"/>
      <c r="AI532" s="4"/>
      <c r="AJ532" s="4"/>
      <c r="AK532" s="4"/>
    </row>
    <row r="533" s="5" customFormat="1" customHeight="1" spans="1:37">
      <c r="A533" s="6" t="s">
        <v>4310</v>
      </c>
      <c r="B533" s="6" t="s">
        <v>4311</v>
      </c>
      <c r="C533" s="6" t="s">
        <v>4312</v>
      </c>
      <c r="D533" s="4" t="s">
        <v>4313</v>
      </c>
      <c r="E533" s="4">
        <v>0</v>
      </c>
      <c r="F533" s="6" t="s">
        <v>148</v>
      </c>
      <c r="G533" s="6" t="s">
        <v>570</v>
      </c>
      <c r="H533" s="4">
        <v>1331.0387</v>
      </c>
      <c r="I533" s="1" t="s">
        <v>4314</v>
      </c>
      <c r="J533" s="6" t="s">
        <v>46</v>
      </c>
      <c r="K533" s="6"/>
      <c r="L533" s="6" t="s">
        <v>46</v>
      </c>
      <c r="M533" s="6"/>
      <c r="N533" s="6" t="s">
        <v>46</v>
      </c>
      <c r="O533" s="4">
        <v>262</v>
      </c>
      <c r="P533" s="1" t="s">
        <v>4315</v>
      </c>
      <c r="Q533" s="9" t="s">
        <v>4225</v>
      </c>
      <c r="R533" s="6" t="s">
        <v>46</v>
      </c>
      <c r="S533" s="1" t="s">
        <v>4316</v>
      </c>
      <c r="T533" s="20" t="s">
        <v>50</v>
      </c>
      <c r="U533" s="20"/>
      <c r="V533" s="20"/>
      <c r="W533" s="20"/>
      <c r="X533" s="4"/>
      <c r="Y533" s="4"/>
      <c r="Z533" s="4"/>
      <c r="AA533" s="4"/>
      <c r="AB533" s="4"/>
      <c r="AC533" s="4"/>
      <c r="AD533" s="4"/>
      <c r="AE533" s="4"/>
      <c r="AF533" s="27"/>
      <c r="AG533" s="4"/>
      <c r="AH533" s="4"/>
      <c r="AI533" s="4"/>
      <c r="AJ533" s="4"/>
      <c r="AK533" s="4"/>
    </row>
    <row r="534" s="5" customFormat="1" hidden="1" customHeight="1" spans="1:37">
      <c r="A534" s="6" t="s">
        <v>4317</v>
      </c>
      <c r="B534" s="6" t="s">
        <v>4318</v>
      </c>
      <c r="C534" s="6" t="s">
        <v>4319</v>
      </c>
      <c r="D534" s="4" t="s">
        <v>4320</v>
      </c>
      <c r="E534" s="4">
        <v>0</v>
      </c>
      <c r="F534" s="6" t="s">
        <v>193</v>
      </c>
      <c r="G534" s="6" t="s">
        <v>211</v>
      </c>
      <c r="H534" s="4">
        <v>130.9889</v>
      </c>
      <c r="I534" s="1" t="s">
        <v>4321</v>
      </c>
      <c r="J534" s="6" t="s">
        <v>4322</v>
      </c>
      <c r="K534" s="6"/>
      <c r="L534" s="6" t="s">
        <v>46</v>
      </c>
      <c r="M534" s="6"/>
      <c r="N534" s="6" t="s">
        <v>46</v>
      </c>
      <c r="O534" s="4">
        <v>10</v>
      </c>
      <c r="P534" s="1" t="s">
        <v>4323</v>
      </c>
      <c r="Q534" s="9" t="s">
        <v>4225</v>
      </c>
      <c r="R534" s="6" t="s">
        <v>46</v>
      </c>
      <c r="S534" s="1" t="s">
        <v>4324</v>
      </c>
      <c r="T534" s="20" t="s">
        <v>50</v>
      </c>
      <c r="U534" s="20"/>
      <c r="V534" s="20"/>
      <c r="W534" s="20"/>
      <c r="X534" s="4"/>
      <c r="Y534" s="4"/>
      <c r="Z534" s="4"/>
      <c r="AA534" s="4"/>
      <c r="AB534" s="4"/>
      <c r="AC534" s="4"/>
      <c r="AD534" s="4"/>
      <c r="AE534" s="4"/>
      <c r="AF534" s="27"/>
      <c r="AG534" s="4"/>
      <c r="AH534" s="4"/>
      <c r="AI534" s="4"/>
      <c r="AJ534" s="4"/>
      <c r="AK534" s="6">
        <v>1</v>
      </c>
    </row>
    <row r="535" s="5" customFormat="1" hidden="1" customHeight="1" spans="1:37">
      <c r="A535" s="6" t="s">
        <v>4325</v>
      </c>
      <c r="B535" s="6" t="s">
        <v>4326</v>
      </c>
      <c r="C535" s="6" t="s">
        <v>4327</v>
      </c>
      <c r="D535" s="4" t="s">
        <v>4328</v>
      </c>
      <c r="E535" s="4">
        <v>0</v>
      </c>
      <c r="F535" s="6" t="s">
        <v>267</v>
      </c>
      <c r="G535" s="6" t="s">
        <v>211</v>
      </c>
      <c r="H535" s="4">
        <v>1945.1033</v>
      </c>
      <c r="I535" s="1" t="s">
        <v>4329</v>
      </c>
      <c r="J535" s="6" t="s">
        <v>4330</v>
      </c>
      <c r="K535" s="6"/>
      <c r="L535" s="6" t="s">
        <v>271</v>
      </c>
      <c r="M535" s="6"/>
      <c r="N535" s="6" t="s">
        <v>46</v>
      </c>
      <c r="O535" s="4">
        <v>3</v>
      </c>
      <c r="P535" s="1" t="s">
        <v>4331</v>
      </c>
      <c r="Q535" s="9" t="s">
        <v>4332</v>
      </c>
      <c r="R535" s="6" t="s">
        <v>46</v>
      </c>
      <c r="S535" s="1" t="s">
        <v>4333</v>
      </c>
      <c r="T535" s="20" t="s">
        <v>89</v>
      </c>
      <c r="U535" s="20"/>
      <c r="V535" s="20"/>
      <c r="W535" s="20"/>
      <c r="X535" s="4"/>
      <c r="Y535" s="4"/>
      <c r="Z535" s="4"/>
      <c r="AA535" s="4"/>
      <c r="AB535" s="4"/>
      <c r="AC535" s="4"/>
      <c r="AD535" s="4"/>
      <c r="AE535" s="4"/>
      <c r="AF535" s="27"/>
      <c r="AG535" s="4"/>
      <c r="AH535" s="4"/>
      <c r="AI535" s="4"/>
      <c r="AJ535" s="4"/>
      <c r="AK535" s="6">
        <v>1</v>
      </c>
    </row>
    <row r="536" s="5" customFormat="1" hidden="1" customHeight="1" spans="1:37">
      <c r="A536" s="6" t="s">
        <v>4334</v>
      </c>
      <c r="B536" s="6" t="s">
        <v>4335</v>
      </c>
      <c r="C536" s="6" t="s">
        <v>4336</v>
      </c>
      <c r="D536" s="4" t="s">
        <v>4337</v>
      </c>
      <c r="E536" s="4">
        <v>0</v>
      </c>
      <c r="F536" s="6" t="s">
        <v>193</v>
      </c>
      <c r="G536" s="6" t="s">
        <v>211</v>
      </c>
      <c r="H536" s="4">
        <v>113.7725</v>
      </c>
      <c r="I536" s="1" t="s">
        <v>4338</v>
      </c>
      <c r="J536" s="6" t="s">
        <v>4339</v>
      </c>
      <c r="K536" s="6"/>
      <c r="L536" s="6" t="s">
        <v>46</v>
      </c>
      <c r="M536" s="6"/>
      <c r="N536" s="6" t="s">
        <v>46</v>
      </c>
      <c r="O536" s="4">
        <v>7</v>
      </c>
      <c r="P536" s="1" t="s">
        <v>4340</v>
      </c>
      <c r="Q536" s="9" t="s">
        <v>4341</v>
      </c>
      <c r="R536" s="6" t="s">
        <v>46</v>
      </c>
      <c r="S536" s="1" t="s">
        <v>4342</v>
      </c>
      <c r="T536" s="20" t="s">
        <v>50</v>
      </c>
      <c r="U536" s="20"/>
      <c r="V536" s="20"/>
      <c r="W536" s="20"/>
      <c r="X536" s="4"/>
      <c r="Y536" s="4"/>
      <c r="Z536" s="4"/>
      <c r="AA536" s="4"/>
      <c r="AB536" s="4"/>
      <c r="AC536" s="4"/>
      <c r="AD536" s="4"/>
      <c r="AE536" s="4"/>
      <c r="AF536" s="27"/>
      <c r="AG536" s="4"/>
      <c r="AH536" s="4"/>
      <c r="AI536" s="4"/>
      <c r="AJ536" s="4"/>
      <c r="AK536" s="6">
        <v>1</v>
      </c>
    </row>
    <row r="537" s="4" customFormat="1" hidden="1" customHeight="1" spans="1:37">
      <c r="A537" s="6" t="s">
        <v>4343</v>
      </c>
      <c r="B537" s="6" t="s">
        <v>4344</v>
      </c>
      <c r="C537" s="6" t="s">
        <v>4345</v>
      </c>
      <c r="D537" s="4" t="s">
        <v>4346</v>
      </c>
      <c r="E537" s="4">
        <v>0</v>
      </c>
      <c r="F537" s="6" t="s">
        <v>193</v>
      </c>
      <c r="G537" s="6" t="s">
        <v>211</v>
      </c>
      <c r="H537" s="4">
        <v>4057</v>
      </c>
      <c r="I537" s="1" t="s">
        <v>4347</v>
      </c>
      <c r="J537" s="6" t="s">
        <v>4348</v>
      </c>
      <c r="K537" s="6"/>
      <c r="L537" s="6" t="s">
        <v>46</v>
      </c>
      <c r="M537" s="6"/>
      <c r="N537" s="6" t="s">
        <v>252</v>
      </c>
      <c r="O537" s="4">
        <v>9</v>
      </c>
      <c r="P537" s="1" t="s">
        <v>4349</v>
      </c>
      <c r="Q537" s="9" t="s">
        <v>4350</v>
      </c>
      <c r="R537" s="6" t="s">
        <v>46</v>
      </c>
      <c r="S537" s="1" t="s">
        <v>4351</v>
      </c>
      <c r="T537" s="20" t="s">
        <v>89</v>
      </c>
      <c r="U537" s="20"/>
      <c r="V537" s="20"/>
      <c r="W537" s="20"/>
      <c r="AK537" s="6">
        <v>1</v>
      </c>
    </row>
    <row r="538" s="5" customFormat="1" customHeight="1" spans="1:32">
      <c r="A538" s="6" t="s">
        <v>4352</v>
      </c>
      <c r="B538" s="6" t="s">
        <v>4353</v>
      </c>
      <c r="C538" s="6" t="s">
        <v>4354</v>
      </c>
      <c r="D538" s="5" t="s">
        <v>4355</v>
      </c>
      <c r="E538" s="5">
        <v>1</v>
      </c>
      <c r="F538" s="7" t="s">
        <v>41</v>
      </c>
      <c r="G538" s="7" t="s">
        <v>42</v>
      </c>
      <c r="H538" s="5">
        <v>24613.1057</v>
      </c>
      <c r="I538" s="14" t="s">
        <v>4356</v>
      </c>
      <c r="J538" s="8" t="s">
        <v>720</v>
      </c>
      <c r="K538" s="8"/>
      <c r="L538" s="8" t="s">
        <v>279</v>
      </c>
      <c r="M538" s="8"/>
      <c r="N538" s="8" t="s">
        <v>429</v>
      </c>
      <c r="O538" s="5">
        <v>49</v>
      </c>
      <c r="P538" s="14" t="s">
        <v>4357</v>
      </c>
      <c r="Q538" s="9" t="s">
        <v>4358</v>
      </c>
      <c r="R538" s="7" t="s">
        <v>4359</v>
      </c>
      <c r="S538" s="14" t="s">
        <v>4360</v>
      </c>
      <c r="T538" s="3" t="s">
        <v>50</v>
      </c>
      <c r="U538" s="3"/>
      <c r="V538" s="3">
        <v>205224075</v>
      </c>
      <c r="W538" s="3">
        <v>16.6200001326935</v>
      </c>
      <c r="X538" s="5" t="str">
        <f>_xlfn.DISPIMG("ID_51C21A2DCF8A4168ADD3B2491104CF9B",1)</f>
        <v>=DISPIMG("ID_51C21A2DCF8A4168ADD3B2491104CF9B",1)</v>
      </c>
      <c r="Y538" s="24" t="s">
        <v>51</v>
      </c>
      <c r="Z538" s="24" t="s">
        <v>52</v>
      </c>
      <c r="AA538" s="5">
        <v>0.5</v>
      </c>
      <c r="AB538" s="5">
        <v>0.865</v>
      </c>
      <c r="AF538" s="10"/>
    </row>
    <row r="539" s="5" customFormat="1" customHeight="1" spans="1:32">
      <c r="A539" s="6" t="s">
        <v>4361</v>
      </c>
      <c r="B539" s="6" t="s">
        <v>4362</v>
      </c>
      <c r="C539" s="6" t="s">
        <v>4363</v>
      </c>
      <c r="D539" s="5" t="s">
        <v>4364</v>
      </c>
      <c r="E539" s="5">
        <v>1</v>
      </c>
      <c r="F539" s="7" t="s">
        <v>41</v>
      </c>
      <c r="G539" s="7" t="s">
        <v>42</v>
      </c>
      <c r="H539" s="5">
        <v>197.4729</v>
      </c>
      <c r="I539" s="14" t="s">
        <v>4365</v>
      </c>
      <c r="J539" s="8" t="s">
        <v>44</v>
      </c>
      <c r="K539" s="8"/>
      <c r="L539" s="8" t="s">
        <v>45</v>
      </c>
      <c r="M539" s="8"/>
      <c r="N539" s="8" t="s">
        <v>46</v>
      </c>
      <c r="O539" s="5">
        <v>338</v>
      </c>
      <c r="P539" s="14" t="s">
        <v>4366</v>
      </c>
      <c r="Q539" s="9" t="s">
        <v>4367</v>
      </c>
      <c r="R539" s="7" t="s">
        <v>4368</v>
      </c>
      <c r="S539" s="14" t="s">
        <v>4369</v>
      </c>
      <c r="T539" s="3" t="s">
        <v>50</v>
      </c>
      <c r="U539" s="3"/>
      <c r="V539" s="3">
        <v>1692295</v>
      </c>
      <c r="W539" s="3">
        <v>14.3024182052322</v>
      </c>
      <c r="X539" s="5" t="str">
        <f>_xlfn.DISPIMG("ID_A110A9AED6EE4D6090A0519DCD9E7003",1)</f>
        <v>=DISPIMG("ID_A110A9AED6EE4D6090A0519DCD9E7003",1)</v>
      </c>
      <c r="Y539" s="24" t="s">
        <v>51</v>
      </c>
      <c r="Z539" s="24" t="s">
        <v>52</v>
      </c>
      <c r="AA539" s="5">
        <v>0.55</v>
      </c>
      <c r="AB539" s="5">
        <v>0.875</v>
      </c>
      <c r="AF539" s="10"/>
    </row>
    <row r="540" s="5" customFormat="1" customHeight="1" spans="1:32">
      <c r="A540" s="6" t="s">
        <v>4370</v>
      </c>
      <c r="B540" s="6" t="s">
        <v>4371</v>
      </c>
      <c r="C540" s="6" t="s">
        <v>4372</v>
      </c>
      <c r="D540" s="5" t="s">
        <v>4373</v>
      </c>
      <c r="E540" s="5">
        <v>1</v>
      </c>
      <c r="F540" s="7" t="s">
        <v>41</v>
      </c>
      <c r="G540" s="7" t="s">
        <v>42</v>
      </c>
      <c r="H540" s="5">
        <v>633.07</v>
      </c>
      <c r="I540" s="14" t="s">
        <v>4374</v>
      </c>
      <c r="J540" s="8" t="s">
        <v>44</v>
      </c>
      <c r="K540" s="8"/>
      <c r="L540" s="8" t="s">
        <v>45</v>
      </c>
      <c r="M540" s="8"/>
      <c r="N540" s="8" t="s">
        <v>46</v>
      </c>
      <c r="O540" s="5">
        <v>1571</v>
      </c>
      <c r="P540" s="14" t="s">
        <v>4375</v>
      </c>
      <c r="Q540" s="9" t="s">
        <v>4367</v>
      </c>
      <c r="R540" s="7" t="s">
        <v>4376</v>
      </c>
      <c r="S540" s="14" t="s">
        <v>4377</v>
      </c>
      <c r="T540" s="3" t="s">
        <v>50</v>
      </c>
      <c r="U540" s="3"/>
      <c r="V540" s="3">
        <v>5453264</v>
      </c>
      <c r="W540" s="3">
        <v>13.8600154801207</v>
      </c>
      <c r="X540" s="5" t="str">
        <f>_xlfn.DISPIMG("ID_D14ED0DA6D1F46A59876B4DD1C8A021D",1)</f>
        <v>=DISPIMG("ID_D14ED0DA6D1F46A59876B4DD1C8A021D",1)</v>
      </c>
      <c r="Y540" s="24" t="s">
        <v>51</v>
      </c>
      <c r="Z540" s="24" t="s">
        <v>52</v>
      </c>
      <c r="AA540" s="5">
        <v>0.55</v>
      </c>
      <c r="AB540" s="5">
        <v>0.89</v>
      </c>
      <c r="AF540" s="10"/>
    </row>
    <row r="541" s="5" customFormat="1" customHeight="1" spans="1:32">
      <c r="A541" s="6" t="s">
        <v>4378</v>
      </c>
      <c r="B541" s="6" t="s">
        <v>4379</v>
      </c>
      <c r="C541" s="6" t="s">
        <v>4380</v>
      </c>
      <c r="D541" s="5" t="s">
        <v>4381</v>
      </c>
      <c r="E541" s="5">
        <v>1</v>
      </c>
      <c r="F541" s="7" t="s">
        <v>41</v>
      </c>
      <c r="G541" s="7" t="s">
        <v>211</v>
      </c>
      <c r="H541" s="5">
        <v>589.8922</v>
      </c>
      <c r="I541" s="14" t="s">
        <v>4382</v>
      </c>
      <c r="J541" s="8" t="s">
        <v>470</v>
      </c>
      <c r="K541" s="8" t="s">
        <v>471</v>
      </c>
      <c r="L541" s="8" t="s">
        <v>472</v>
      </c>
      <c r="M541" s="8" t="s">
        <v>473</v>
      </c>
      <c r="N541" s="8" t="s">
        <v>46</v>
      </c>
      <c r="O541" s="5">
        <v>763</v>
      </c>
      <c r="P541" s="14" t="s">
        <v>4383</v>
      </c>
      <c r="Q541" s="9" t="s">
        <v>4367</v>
      </c>
      <c r="R541" s="7" t="s">
        <v>4384</v>
      </c>
      <c r="S541" s="14" t="s">
        <v>4385</v>
      </c>
      <c r="T541" s="3" t="s">
        <v>50</v>
      </c>
      <c r="U541" s="3"/>
      <c r="V541" s="3">
        <v>5128927</v>
      </c>
      <c r="W541" s="3">
        <v>13.0531476768128</v>
      </c>
      <c r="X541" s="5" t="str">
        <f>_xlfn.DISPIMG("ID_806E517D3C8F4D89918ED17ADC035FA8",1)</f>
        <v>=DISPIMG("ID_806E517D3C8F4D89918ED17ADC035FA8",1)</v>
      </c>
      <c r="Y541" s="24" t="s">
        <v>218</v>
      </c>
      <c r="Z541" s="24" t="s">
        <v>52</v>
      </c>
      <c r="AA541" s="5">
        <v>0.4</v>
      </c>
      <c r="AB541" s="5">
        <v>0.855</v>
      </c>
      <c r="AF541" s="10"/>
    </row>
    <row r="542" s="5" customFormat="1" hidden="1" customHeight="1" spans="1:37">
      <c r="A542" s="6" t="s">
        <v>4386</v>
      </c>
      <c r="B542" s="6" t="s">
        <v>4387</v>
      </c>
      <c r="C542" s="6" t="s">
        <v>4388</v>
      </c>
      <c r="D542" s="5" t="s">
        <v>4389</v>
      </c>
      <c r="E542" s="5">
        <v>1</v>
      </c>
      <c r="F542" s="7" t="s">
        <v>141</v>
      </c>
      <c r="G542" s="7" t="s">
        <v>211</v>
      </c>
      <c r="H542" s="5">
        <v>515.564</v>
      </c>
      <c r="I542" s="14" t="s">
        <v>4390</v>
      </c>
      <c r="J542" s="8" t="s">
        <v>3314</v>
      </c>
      <c r="K542" s="8"/>
      <c r="L542" s="8" t="s">
        <v>46</v>
      </c>
      <c r="M542" s="8"/>
      <c r="N542" s="8" t="s">
        <v>4391</v>
      </c>
      <c r="O542" s="5">
        <v>121</v>
      </c>
      <c r="P542" s="14" t="s">
        <v>4392</v>
      </c>
      <c r="Q542" s="9" t="s">
        <v>4367</v>
      </c>
      <c r="R542" s="7" t="s">
        <v>4393</v>
      </c>
      <c r="S542" s="14" t="s">
        <v>4394</v>
      </c>
      <c r="T542" s="3" t="s">
        <v>50</v>
      </c>
      <c r="U542" s="3"/>
      <c r="V542" s="3">
        <v>4511185</v>
      </c>
      <c r="W542" s="3">
        <v>12.5</v>
      </c>
      <c r="X542" s="5" t="str">
        <f>_xlfn.DISPIMG("ID_60A262F63E464483A484ABDFEA6F2B2E",1)</f>
        <v>=DISPIMG("ID_60A262F63E464483A484ABDFEA6F2B2E",1)</v>
      </c>
      <c r="Y542" s="5" t="s">
        <v>304</v>
      </c>
      <c r="Z542" s="5" t="s">
        <v>305</v>
      </c>
      <c r="AC542" s="5">
        <v>2.5</v>
      </c>
      <c r="AF542" s="10"/>
      <c r="AK542" s="6">
        <v>1</v>
      </c>
    </row>
    <row r="543" s="4" customFormat="1" customHeight="1" spans="1:37">
      <c r="A543" s="6" t="s">
        <v>4395</v>
      </c>
      <c r="B543" s="6" t="s">
        <v>4396</v>
      </c>
      <c r="C543" s="6" t="s">
        <v>4397</v>
      </c>
      <c r="D543" s="5" t="s">
        <v>4398</v>
      </c>
      <c r="E543" s="5">
        <v>2</v>
      </c>
      <c r="F543" s="7" t="s">
        <v>65</v>
      </c>
      <c r="G543" s="7" t="s">
        <v>66</v>
      </c>
      <c r="H543" s="5">
        <v>1880.3387</v>
      </c>
      <c r="I543" s="14" t="s">
        <v>4399</v>
      </c>
      <c r="J543" s="8" t="s">
        <v>46</v>
      </c>
      <c r="K543" s="8"/>
      <c r="L543" s="8" t="s">
        <v>46</v>
      </c>
      <c r="M543" s="8"/>
      <c r="N543" s="8" t="s">
        <v>46</v>
      </c>
      <c r="O543" s="5">
        <v>16</v>
      </c>
      <c r="P543" s="14" t="s">
        <v>4400</v>
      </c>
      <c r="Q543" s="9" t="s">
        <v>4367</v>
      </c>
      <c r="R543" s="8" t="s">
        <v>46</v>
      </c>
      <c r="S543" s="14" t="s">
        <v>4401</v>
      </c>
      <c r="T543" s="3" t="s">
        <v>50</v>
      </c>
      <c r="U543" s="3"/>
      <c r="V543" s="3">
        <v>16674802</v>
      </c>
      <c r="W543" s="3">
        <v>11.320221192065</v>
      </c>
      <c r="X543" s="5" t="str">
        <f>_xlfn.DISPIMG("ID_57A064869EB647A4995A06807042CD24",1)</f>
        <v>=DISPIMG("ID_57A064869EB647A4995A06807042CD24",1)</v>
      </c>
      <c r="Y543" s="24" t="s">
        <v>1446</v>
      </c>
      <c r="Z543" s="24" t="s">
        <v>834</v>
      </c>
      <c r="AA543" s="5"/>
      <c r="AB543" s="5"/>
      <c r="AC543" s="5"/>
      <c r="AD543" s="5"/>
      <c r="AE543" s="5"/>
      <c r="AF543" s="5">
        <v>0.45</v>
      </c>
      <c r="AG543" s="5">
        <v>3</v>
      </c>
      <c r="AH543" s="5">
        <v>0.93</v>
      </c>
      <c r="AI543" s="5"/>
      <c r="AJ543" s="5"/>
      <c r="AK543" s="5"/>
    </row>
    <row r="544" s="4" customFormat="1" customHeight="1" spans="1:37">
      <c r="A544" s="6" t="s">
        <v>4402</v>
      </c>
      <c r="B544" s="6" t="s">
        <v>4403</v>
      </c>
      <c r="C544" s="6" t="s">
        <v>4404</v>
      </c>
      <c r="D544" s="5" t="s">
        <v>4405</v>
      </c>
      <c r="E544" s="5">
        <v>2</v>
      </c>
      <c r="F544" s="7" t="s">
        <v>155</v>
      </c>
      <c r="G544" s="7" t="s">
        <v>768</v>
      </c>
      <c r="H544" s="5">
        <v>8126.1699</v>
      </c>
      <c r="I544" s="14" t="s">
        <v>4406</v>
      </c>
      <c r="J544" s="8" t="s">
        <v>3302</v>
      </c>
      <c r="K544" s="8" t="s">
        <v>473</v>
      </c>
      <c r="L544" s="8" t="s">
        <v>3303</v>
      </c>
      <c r="M544" s="8" t="s">
        <v>482</v>
      </c>
      <c r="N544" s="8" t="s">
        <v>429</v>
      </c>
      <c r="O544" s="5">
        <v>263</v>
      </c>
      <c r="P544" s="14" t="s">
        <v>4407</v>
      </c>
      <c r="Q544" s="9" t="s">
        <v>4367</v>
      </c>
      <c r="R544" s="8" t="s">
        <v>46</v>
      </c>
      <c r="S544" s="14" t="s">
        <v>4408</v>
      </c>
      <c r="T544" s="3" t="s">
        <v>50</v>
      </c>
      <c r="U544" s="3"/>
      <c r="V544" s="3">
        <v>75167071</v>
      </c>
      <c r="W544" s="3">
        <v>7.50000070759042</v>
      </c>
      <c r="X544" s="5" t="str">
        <f>_xlfn.DISPIMG("ID_6CF7EBCCA8EF40FAB9D529373C6A0D60",1)</f>
        <v>=DISPIMG("ID_6CF7EBCCA8EF40FAB9D529373C6A0D60",1)</v>
      </c>
      <c r="Y544" s="5" t="s">
        <v>3307</v>
      </c>
      <c r="Z544" s="5" t="s">
        <v>3308</v>
      </c>
      <c r="AA544" s="5"/>
      <c r="AB544" s="5"/>
      <c r="AC544" s="5"/>
      <c r="AD544" s="5"/>
      <c r="AE544" s="5"/>
      <c r="AF544" s="5"/>
      <c r="AG544" s="5"/>
      <c r="AH544" s="5"/>
      <c r="AI544" s="5"/>
      <c r="AJ544" s="5"/>
      <c r="AK544" s="5"/>
    </row>
    <row r="545" s="5" customFormat="1" customHeight="1" spans="1:32">
      <c r="A545" s="6" t="s">
        <v>4409</v>
      </c>
      <c r="B545" s="6" t="s">
        <v>4410</v>
      </c>
      <c r="C545" s="6" t="s">
        <v>4411</v>
      </c>
      <c r="D545" s="5" t="s">
        <v>4412</v>
      </c>
      <c r="E545" s="5">
        <v>1</v>
      </c>
      <c r="F545" s="7" t="s">
        <v>41</v>
      </c>
      <c r="G545" s="7" t="s">
        <v>211</v>
      </c>
      <c r="H545" s="5">
        <v>6206.1257</v>
      </c>
      <c r="I545" s="14" t="s">
        <v>4413</v>
      </c>
      <c r="J545" s="8" t="s">
        <v>534</v>
      </c>
      <c r="K545" s="8" t="s">
        <v>482</v>
      </c>
      <c r="L545" s="8" t="s">
        <v>472</v>
      </c>
      <c r="M545" s="8" t="s">
        <v>482</v>
      </c>
      <c r="N545" s="8" t="s">
        <v>46</v>
      </c>
      <c r="O545" s="5">
        <v>167</v>
      </c>
      <c r="P545" s="14" t="s">
        <v>4414</v>
      </c>
      <c r="Q545" s="9" t="s">
        <v>4415</v>
      </c>
      <c r="R545" s="7" t="s">
        <v>4416</v>
      </c>
      <c r="S545" s="14" t="s">
        <v>4417</v>
      </c>
      <c r="T545" s="3" t="s">
        <v>50</v>
      </c>
      <c r="U545" s="3"/>
      <c r="V545" s="3">
        <v>56701397</v>
      </c>
      <c r="W545" s="3">
        <v>8.63640257882626</v>
      </c>
      <c r="X545" s="5" t="str">
        <f>_xlfn.DISPIMG("ID_E175351E30134034AB16989160A1BE30",1)</f>
        <v>=DISPIMG("ID_E175351E30134034AB16989160A1BE30",1)</v>
      </c>
      <c r="Y545" s="24" t="s">
        <v>218</v>
      </c>
      <c r="Z545" s="24" t="s">
        <v>52</v>
      </c>
      <c r="AA545" s="5">
        <v>0.45</v>
      </c>
      <c r="AB545" s="5">
        <v>0.935</v>
      </c>
      <c r="AF545" s="10"/>
    </row>
    <row r="546" s="4" customFormat="1" customHeight="1" spans="1:23">
      <c r="A546" s="6" t="s">
        <v>4418</v>
      </c>
      <c r="B546" s="6" t="s">
        <v>4419</v>
      </c>
      <c r="C546" s="6" t="s">
        <v>4420</v>
      </c>
      <c r="D546" s="4" t="s">
        <v>4421</v>
      </c>
      <c r="E546" s="4">
        <v>0</v>
      </c>
      <c r="F546" s="6" t="s">
        <v>267</v>
      </c>
      <c r="G546" s="6" t="s">
        <v>211</v>
      </c>
      <c r="H546" s="4">
        <v>22148.3976</v>
      </c>
      <c r="I546" s="1" t="s">
        <v>4422</v>
      </c>
      <c r="J546" s="6" t="s">
        <v>4423</v>
      </c>
      <c r="K546" s="6"/>
      <c r="L546" s="6" t="s">
        <v>271</v>
      </c>
      <c r="M546" s="6"/>
      <c r="N546" s="6" t="s">
        <v>4424</v>
      </c>
      <c r="O546" s="4">
        <v>5</v>
      </c>
      <c r="P546" s="1" t="s">
        <v>4425</v>
      </c>
      <c r="Q546" s="9" t="s">
        <v>4426</v>
      </c>
      <c r="R546" s="6" t="s">
        <v>46</v>
      </c>
      <c r="S546" s="4" t="e">
        <v>#N/A</v>
      </c>
      <c r="T546" s="20" t="s">
        <v>89</v>
      </c>
      <c r="U546" s="20"/>
      <c r="V546" s="20"/>
      <c r="W546" s="20"/>
    </row>
    <row r="547" s="5" customFormat="1" customHeight="1" spans="1:32">
      <c r="A547" s="6" t="s">
        <v>4427</v>
      </c>
      <c r="B547" s="6" t="s">
        <v>4428</v>
      </c>
      <c r="C547" s="6" t="s">
        <v>4429</v>
      </c>
      <c r="D547" s="5" t="s">
        <v>4430</v>
      </c>
      <c r="E547" s="5">
        <v>1</v>
      </c>
      <c r="F547" s="7" t="s">
        <v>41</v>
      </c>
      <c r="G547" s="7" t="s">
        <v>42</v>
      </c>
      <c r="H547" s="5">
        <v>949.3197</v>
      </c>
      <c r="I547" s="14" t="s">
        <v>4431</v>
      </c>
      <c r="J547" s="8" t="s">
        <v>44</v>
      </c>
      <c r="K547" s="8"/>
      <c r="L547" s="8" t="s">
        <v>45</v>
      </c>
      <c r="M547" s="8"/>
      <c r="N547" s="8" t="s">
        <v>2966</v>
      </c>
      <c r="O547" s="5">
        <v>1898</v>
      </c>
      <c r="P547" s="14" t="s">
        <v>4432</v>
      </c>
      <c r="Q547" s="9" t="s">
        <v>4426</v>
      </c>
      <c r="R547" s="7" t="s">
        <v>4433</v>
      </c>
      <c r="S547" s="14" t="s">
        <v>4434</v>
      </c>
      <c r="T547" s="3" t="s">
        <v>50</v>
      </c>
      <c r="U547" s="3"/>
      <c r="V547" s="3">
        <v>7857940</v>
      </c>
      <c r="W547" s="3">
        <v>17.225566898064</v>
      </c>
      <c r="X547" s="5" t="str">
        <f>_xlfn.DISPIMG("ID_7C94D775AF6540C1B88F87028A744BB9",1)</f>
        <v>=DISPIMG("ID_7C94D775AF6540C1B88F87028A744BB9",1)</v>
      </c>
      <c r="Y547" s="24" t="s">
        <v>51</v>
      </c>
      <c r="Z547" s="24" t="s">
        <v>52</v>
      </c>
      <c r="AA547" s="5">
        <v>0.6</v>
      </c>
      <c r="AB547" s="5">
        <v>0.81</v>
      </c>
      <c r="AF547" s="10"/>
    </row>
    <row r="548" s="4" customFormat="1" customHeight="1" spans="1:37">
      <c r="A548" s="6" t="s">
        <v>4435</v>
      </c>
      <c r="B548" s="6" t="s">
        <v>4436</v>
      </c>
      <c r="C548" s="6" t="s">
        <v>4437</v>
      </c>
      <c r="D548" s="5" t="s">
        <v>4438</v>
      </c>
      <c r="E548" s="5">
        <v>2</v>
      </c>
      <c r="F548" s="7" t="s">
        <v>155</v>
      </c>
      <c r="G548" s="7" t="s">
        <v>768</v>
      </c>
      <c r="H548" s="29">
        <v>2705.874</v>
      </c>
      <c r="I548" s="15" t="s">
        <v>4439</v>
      </c>
      <c r="J548" s="8" t="s">
        <v>3302</v>
      </c>
      <c r="K548" s="8" t="s">
        <v>471</v>
      </c>
      <c r="L548" s="8" t="s">
        <v>3303</v>
      </c>
      <c r="M548" s="8" t="s">
        <v>3304</v>
      </c>
      <c r="N548" s="8" t="s">
        <v>46</v>
      </c>
      <c r="O548" s="5">
        <v>395</v>
      </c>
      <c r="P548" s="14" t="s">
        <v>4440</v>
      </c>
      <c r="Q548" s="9" t="s">
        <v>4426</v>
      </c>
      <c r="R548" s="8" t="s">
        <v>46</v>
      </c>
      <c r="S548" s="15" t="s">
        <v>4441</v>
      </c>
      <c r="T548" s="3" t="s">
        <v>50</v>
      </c>
      <c r="U548" s="3"/>
      <c r="V548" s="3">
        <v>22631354</v>
      </c>
      <c r="W548" s="3">
        <f>100-100*V548/H548/10000</f>
        <v>16.3621292048336</v>
      </c>
      <c r="X548" s="5" t="str">
        <f>_xlfn.DISPIMG("ID_80321D396FA745DE8AA9AF12DED57A84",1)</f>
        <v>=DISPIMG("ID_80321D396FA745DE8AA9AF12DED57A84",1)</v>
      </c>
      <c r="Y548" s="5" t="s">
        <v>3307</v>
      </c>
      <c r="Z548" s="5" t="s">
        <v>3308</v>
      </c>
      <c r="AA548" s="5"/>
      <c r="AB548" s="5"/>
      <c r="AC548" s="5">
        <v>6.5</v>
      </c>
      <c r="AD548" s="5"/>
      <c r="AE548" s="5"/>
      <c r="AF548" s="5"/>
      <c r="AG548" s="5"/>
      <c r="AH548" s="5"/>
      <c r="AI548" s="5"/>
      <c r="AJ548" s="5"/>
      <c r="AK548" s="5"/>
    </row>
    <row r="549" s="4" customFormat="1" customHeight="1" spans="1:37">
      <c r="A549" s="6" t="s">
        <v>4442</v>
      </c>
      <c r="B549" s="6" t="s">
        <v>4443</v>
      </c>
      <c r="C549" s="6" t="s">
        <v>4444</v>
      </c>
      <c r="D549" s="5" t="s">
        <v>4445</v>
      </c>
      <c r="E549" s="5">
        <v>1</v>
      </c>
      <c r="F549" s="7" t="s">
        <v>41</v>
      </c>
      <c r="G549" s="7" t="s">
        <v>211</v>
      </c>
      <c r="H549" s="5">
        <v>4720.9539</v>
      </c>
      <c r="I549" s="14" t="s">
        <v>4446</v>
      </c>
      <c r="J549" s="8" t="s">
        <v>470</v>
      </c>
      <c r="K549" s="8" t="s">
        <v>471</v>
      </c>
      <c r="L549" s="8" t="s">
        <v>472</v>
      </c>
      <c r="M549" s="8" t="s">
        <v>473</v>
      </c>
      <c r="N549" s="8" t="s">
        <v>46</v>
      </c>
      <c r="O549" s="5">
        <v>695</v>
      </c>
      <c r="P549" s="14" t="s">
        <v>4447</v>
      </c>
      <c r="Q549" s="9" t="s">
        <v>4426</v>
      </c>
      <c r="R549" s="7" t="s">
        <v>4448</v>
      </c>
      <c r="S549" s="14" t="s">
        <v>4449</v>
      </c>
      <c r="T549" s="3" t="s">
        <v>50</v>
      </c>
      <c r="U549" s="3"/>
      <c r="V549" s="3">
        <v>41517957</v>
      </c>
      <c r="W549" s="3">
        <v>12.0559999537382</v>
      </c>
      <c r="X549" s="5" t="str">
        <f>_xlfn.DISPIMG("ID_E19563D309D04E34A9500AD9581F35D4",1)</f>
        <v>=DISPIMG("ID_E19563D309D04E34A9500AD9581F35D4",1)</v>
      </c>
      <c r="Y549" s="24" t="s">
        <v>218</v>
      </c>
      <c r="Z549" s="24" t="s">
        <v>52</v>
      </c>
      <c r="AA549" s="5">
        <v>0.4</v>
      </c>
      <c r="AB549" s="5">
        <v>0.87</v>
      </c>
      <c r="AC549" s="5"/>
      <c r="AD549" s="5"/>
      <c r="AE549" s="5"/>
      <c r="AF549" s="5"/>
      <c r="AG549" s="5"/>
      <c r="AH549" s="5"/>
      <c r="AI549" s="5"/>
      <c r="AJ549" s="5"/>
      <c r="AK549" s="5"/>
    </row>
    <row r="550" s="4" customFormat="1" hidden="1" customHeight="1" spans="1:37">
      <c r="A550" s="6" t="s">
        <v>4450</v>
      </c>
      <c r="B550" s="6" t="s">
        <v>4451</v>
      </c>
      <c r="C550" s="6" t="s">
        <v>4452</v>
      </c>
      <c r="D550" s="4" t="s">
        <v>4453</v>
      </c>
      <c r="E550" s="4">
        <v>0</v>
      </c>
      <c r="F550" s="6" t="s">
        <v>148</v>
      </c>
      <c r="G550" s="6" t="s">
        <v>570</v>
      </c>
      <c r="H550" s="4">
        <v>2127.7322</v>
      </c>
      <c r="I550" s="1" t="s">
        <v>4454</v>
      </c>
      <c r="J550" s="6" t="s">
        <v>46</v>
      </c>
      <c r="K550" s="6"/>
      <c r="L550" s="6" t="s">
        <v>46</v>
      </c>
      <c r="M550" s="6"/>
      <c r="N550" s="6" t="s">
        <v>252</v>
      </c>
      <c r="O550" s="4">
        <v>3</v>
      </c>
      <c r="P550" s="1" t="s">
        <v>4455</v>
      </c>
      <c r="Q550" s="9" t="s">
        <v>4456</v>
      </c>
      <c r="R550" s="6" t="s">
        <v>46</v>
      </c>
      <c r="S550" s="1" t="s">
        <v>4457</v>
      </c>
      <c r="T550" s="20" t="s">
        <v>89</v>
      </c>
      <c r="U550" s="20"/>
      <c r="V550" s="20"/>
      <c r="W550" s="20"/>
      <c r="AK550" s="6">
        <v>1</v>
      </c>
    </row>
    <row r="551" s="4" customFormat="1" customHeight="1" spans="1:37">
      <c r="A551" s="6" t="s">
        <v>4458</v>
      </c>
      <c r="B551" s="6" t="s">
        <v>4459</v>
      </c>
      <c r="C551" s="6" t="s">
        <v>4460</v>
      </c>
      <c r="D551" s="5" t="s">
        <v>4461</v>
      </c>
      <c r="E551" s="5">
        <v>2</v>
      </c>
      <c r="F551" s="7" t="s">
        <v>65</v>
      </c>
      <c r="G551" s="7" t="s">
        <v>66</v>
      </c>
      <c r="H551" s="5">
        <v>436.1803</v>
      </c>
      <c r="I551" s="15" t="s">
        <v>4462</v>
      </c>
      <c r="J551" s="8" t="s">
        <v>1176</v>
      </c>
      <c r="K551" s="8"/>
      <c r="L551" s="8" t="s">
        <v>1177</v>
      </c>
      <c r="M551" s="8"/>
      <c r="N551" s="8" t="s">
        <v>46</v>
      </c>
      <c r="O551" s="5">
        <v>107</v>
      </c>
      <c r="P551" s="14" t="s">
        <v>4463</v>
      </c>
      <c r="Q551" s="9" t="s">
        <v>4464</v>
      </c>
      <c r="R551" s="8" t="s">
        <v>46</v>
      </c>
      <c r="S551" s="15" t="s">
        <v>4465</v>
      </c>
      <c r="T551" s="3" t="s">
        <v>50</v>
      </c>
      <c r="U551" s="3">
        <f>100-100*(V551/(H551*10000*AH551*(1-0.01*AG551))-AF551)/(1-AF551)</f>
        <v>9.6528286472757</v>
      </c>
      <c r="V551" s="3">
        <v>3766064</v>
      </c>
      <c r="W551" s="3">
        <f>100-100*V551/H551/10000</f>
        <v>13.6580904731369</v>
      </c>
      <c r="X551" s="5" t="str">
        <f>_xlfn.DISPIMG("ID_0776A6E6E220435EABE24B5F7063FDF6",1)</f>
        <v>=DISPIMG("ID_0776A6E6E220435EABE24B5F7063FDF6",1)</v>
      </c>
      <c r="Y551" s="24" t="s">
        <v>1285</v>
      </c>
      <c r="Z551" s="24" t="s">
        <v>834</v>
      </c>
      <c r="AA551" s="5"/>
      <c r="AB551" s="5"/>
      <c r="AC551" s="5"/>
      <c r="AD551" s="5"/>
      <c r="AE551" s="5"/>
      <c r="AF551" s="5">
        <v>0.4</v>
      </c>
      <c r="AG551" s="5">
        <v>2.5</v>
      </c>
      <c r="AH551" s="5">
        <v>0.94</v>
      </c>
      <c r="AI551" s="5" t="s">
        <v>1189</v>
      </c>
      <c r="AJ551" s="5"/>
      <c r="AK551" s="5"/>
    </row>
    <row r="552" s="5" customFormat="1" hidden="1" customHeight="1" spans="1:37">
      <c r="A552" s="6" t="s">
        <v>4466</v>
      </c>
      <c r="B552" s="6" t="s">
        <v>4467</v>
      </c>
      <c r="C552" s="6" t="s">
        <v>4468</v>
      </c>
      <c r="D552" s="4" t="s">
        <v>4469</v>
      </c>
      <c r="E552" s="4">
        <v>0</v>
      </c>
      <c r="F552" s="6" t="s">
        <v>267</v>
      </c>
      <c r="G552" s="6" t="s">
        <v>211</v>
      </c>
      <c r="H552" s="4">
        <v>2962.3055</v>
      </c>
      <c r="I552" s="1" t="s">
        <v>4470</v>
      </c>
      <c r="J552" s="6" t="s">
        <v>900</v>
      </c>
      <c r="K552" s="6"/>
      <c r="L552" s="6" t="s">
        <v>46</v>
      </c>
      <c r="M552" s="6"/>
      <c r="N552" s="6" t="s">
        <v>429</v>
      </c>
      <c r="O552" s="4">
        <v>8</v>
      </c>
      <c r="P552" s="1" t="s">
        <v>4471</v>
      </c>
      <c r="Q552" s="9" t="s">
        <v>4464</v>
      </c>
      <c r="R552" s="6" t="s">
        <v>46</v>
      </c>
      <c r="S552" s="1" t="s">
        <v>4472</v>
      </c>
      <c r="T552" s="20" t="s">
        <v>89</v>
      </c>
      <c r="U552" s="20"/>
      <c r="V552" s="20"/>
      <c r="W552" s="20"/>
      <c r="X552" s="4"/>
      <c r="Y552" s="4"/>
      <c r="Z552" s="4"/>
      <c r="AA552" s="4"/>
      <c r="AB552" s="4"/>
      <c r="AC552" s="4"/>
      <c r="AD552" s="4"/>
      <c r="AE552" s="4"/>
      <c r="AF552" s="27"/>
      <c r="AG552" s="4"/>
      <c r="AH552" s="4"/>
      <c r="AI552" s="4"/>
      <c r="AJ552" s="4"/>
      <c r="AK552" s="6">
        <v>1</v>
      </c>
    </row>
    <row r="553" s="6" customFormat="1" hidden="1" customHeight="1" spans="1:37">
      <c r="A553" s="6" t="s">
        <v>4473</v>
      </c>
      <c r="B553" s="6" t="s">
        <v>4474</v>
      </c>
      <c r="C553" s="6" t="s">
        <v>4475</v>
      </c>
      <c r="D553" s="5" t="s">
        <v>4476</v>
      </c>
      <c r="E553" s="5">
        <v>1</v>
      </c>
      <c r="F553" s="7" t="s">
        <v>141</v>
      </c>
      <c r="G553" s="7" t="s">
        <v>211</v>
      </c>
      <c r="H553" s="5">
        <v>213.2145</v>
      </c>
      <c r="I553" s="14" t="s">
        <v>4477</v>
      </c>
      <c r="J553" s="8" t="s">
        <v>730</v>
      </c>
      <c r="K553" s="8"/>
      <c r="L553" s="8" t="s">
        <v>731</v>
      </c>
      <c r="M553" s="8"/>
      <c r="N553" s="8" t="s">
        <v>429</v>
      </c>
      <c r="O553" s="5">
        <v>8</v>
      </c>
      <c r="P553" s="14" t="s">
        <v>4478</v>
      </c>
      <c r="Q553" s="9" t="s">
        <v>4479</v>
      </c>
      <c r="R553" s="7" t="s">
        <v>4480</v>
      </c>
      <c r="S553" s="15" t="s">
        <v>4481</v>
      </c>
      <c r="T553" s="3" t="s">
        <v>50</v>
      </c>
      <c r="U553" s="3"/>
      <c r="V553" s="3">
        <v>1705716</v>
      </c>
      <c r="W553" s="3">
        <v>20</v>
      </c>
      <c r="X553" s="5" t="str">
        <f>_xlfn.DISPIMG("ID_349BFE9718324E3A925638328964DF44",1)</f>
        <v>=DISPIMG("ID_349BFE9718324E3A925638328964DF44",1)</v>
      </c>
      <c r="Y553" s="5" t="s">
        <v>304</v>
      </c>
      <c r="Z553" s="5" t="s">
        <v>305</v>
      </c>
      <c r="AA553" s="5"/>
      <c r="AB553" s="5"/>
      <c r="AC553" s="5" t="s">
        <v>2174</v>
      </c>
      <c r="AD553" s="5"/>
      <c r="AE553" s="5"/>
      <c r="AF553" s="5"/>
      <c r="AG553" s="5"/>
      <c r="AH553" s="5"/>
      <c r="AI553" s="5"/>
      <c r="AJ553" s="5"/>
      <c r="AK553" s="6">
        <v>1</v>
      </c>
    </row>
    <row r="554" s="5" customFormat="1" customHeight="1" spans="1:32">
      <c r="A554" s="6" t="s">
        <v>4482</v>
      </c>
      <c r="B554" s="6" t="s">
        <v>4483</v>
      </c>
      <c r="C554" s="6" t="s">
        <v>4484</v>
      </c>
      <c r="D554" s="5" t="s">
        <v>4485</v>
      </c>
      <c r="E554" s="5">
        <v>1</v>
      </c>
      <c r="F554" s="7" t="s">
        <v>41</v>
      </c>
      <c r="G554" s="7" t="s">
        <v>42</v>
      </c>
      <c r="H554" s="5">
        <v>975.3155</v>
      </c>
      <c r="I554" s="14" t="s">
        <v>4486</v>
      </c>
      <c r="J554" s="8" t="s">
        <v>44</v>
      </c>
      <c r="K554" s="8"/>
      <c r="L554" s="8" t="s">
        <v>45</v>
      </c>
      <c r="M554" s="8"/>
      <c r="N554" s="8" t="s">
        <v>46</v>
      </c>
      <c r="O554" s="5">
        <v>1794</v>
      </c>
      <c r="P554" s="14" t="s">
        <v>4487</v>
      </c>
      <c r="Q554" s="9" t="s">
        <v>4479</v>
      </c>
      <c r="R554" s="7" t="s">
        <v>4488</v>
      </c>
      <c r="S554" s="15" t="s">
        <v>4489</v>
      </c>
      <c r="T554" s="3" t="s">
        <v>50</v>
      </c>
      <c r="U554" s="3"/>
      <c r="V554" s="3">
        <v>8084292</v>
      </c>
      <c r="W554" s="3">
        <v>17.1110066434913</v>
      </c>
      <c r="X554" s="5" t="str">
        <f>_xlfn.DISPIMG("ID_0146DE5FA82C4BFD8BDE299F9C7417EF",1)</f>
        <v>=DISPIMG("ID_0146DE5FA82C4BFD8BDE299F9C7417EF",1)</v>
      </c>
      <c r="Y554" s="24" t="s">
        <v>51</v>
      </c>
      <c r="Z554" s="24" t="s">
        <v>52</v>
      </c>
      <c r="AA554" s="5">
        <v>0.6</v>
      </c>
      <c r="AB554" s="5">
        <v>0.815</v>
      </c>
      <c r="AF554" s="10"/>
    </row>
    <row r="555" s="5" customFormat="1" customHeight="1" spans="1:32">
      <c r="A555" s="6" t="s">
        <v>4490</v>
      </c>
      <c r="B555" s="6" t="s">
        <v>4491</v>
      </c>
      <c r="C555" s="6" t="s">
        <v>4492</v>
      </c>
      <c r="D555" s="5" t="s">
        <v>4493</v>
      </c>
      <c r="E555" s="5">
        <v>1</v>
      </c>
      <c r="F555" s="7" t="s">
        <v>41</v>
      </c>
      <c r="G555" s="7" t="s">
        <v>42</v>
      </c>
      <c r="H555" s="5">
        <v>1074.9933</v>
      </c>
      <c r="I555" s="14" t="s">
        <v>4494</v>
      </c>
      <c r="J555" s="8" t="s">
        <v>44</v>
      </c>
      <c r="K555" s="8"/>
      <c r="L555" s="8" t="s">
        <v>45</v>
      </c>
      <c r="M555" s="8"/>
      <c r="N555" s="8" t="s">
        <v>46</v>
      </c>
      <c r="O555" s="5">
        <v>34</v>
      </c>
      <c r="P555" s="14" t="s">
        <v>4495</v>
      </c>
      <c r="Q555" s="9" t="s">
        <v>4479</v>
      </c>
      <c r="R555" s="7" t="s">
        <v>4496</v>
      </c>
      <c r="S555" s="15" t="s">
        <v>4497</v>
      </c>
      <c r="T555" s="3" t="s">
        <v>50</v>
      </c>
      <c r="U555" s="3"/>
      <c r="V555" s="3">
        <v>8975120</v>
      </c>
      <c r="W555" s="3">
        <v>16.5099912715735</v>
      </c>
      <c r="X555" s="5" t="str">
        <f>_xlfn.DISPIMG("ID_0146DE5FA82C4BFD8BDE299F9C7417EF",1)</f>
        <v>=DISPIMG("ID_0146DE5FA82C4BFD8BDE299F9C7417EF",1)</v>
      </c>
      <c r="Y555" s="24" t="s">
        <v>51</v>
      </c>
      <c r="Z555" s="24" t="s">
        <v>52</v>
      </c>
      <c r="AA555" s="5">
        <v>0.45</v>
      </c>
      <c r="AB555" s="5">
        <v>0.81</v>
      </c>
      <c r="AF555" s="10"/>
    </row>
    <row r="556" s="5" customFormat="1" customHeight="1" spans="1:32">
      <c r="A556" s="6" t="s">
        <v>4498</v>
      </c>
      <c r="B556" s="6" t="s">
        <v>4499</v>
      </c>
      <c r="C556" s="6" t="s">
        <v>4500</v>
      </c>
      <c r="D556" s="5" t="s">
        <v>4501</v>
      </c>
      <c r="E556" s="5">
        <v>2</v>
      </c>
      <c r="F556" s="7" t="s">
        <v>155</v>
      </c>
      <c r="G556" s="7" t="s">
        <v>768</v>
      </c>
      <c r="H556" s="5">
        <v>61.4616</v>
      </c>
      <c r="I556" s="14" t="s">
        <v>4502</v>
      </c>
      <c r="J556" s="8" t="s">
        <v>1221</v>
      </c>
      <c r="K556" s="8"/>
      <c r="L556" s="8" t="s">
        <v>1222</v>
      </c>
      <c r="M556" s="8"/>
      <c r="N556" s="8" t="s">
        <v>46</v>
      </c>
      <c r="O556" s="5">
        <v>25</v>
      </c>
      <c r="P556" s="14" t="s">
        <v>4503</v>
      </c>
      <c r="Q556" s="9" t="s">
        <v>4479</v>
      </c>
      <c r="R556" s="8" t="s">
        <v>46</v>
      </c>
      <c r="S556" s="15" t="s">
        <v>4504</v>
      </c>
      <c r="T556" s="3" t="s">
        <v>50</v>
      </c>
      <c r="U556" s="3"/>
      <c r="V556" s="3">
        <v>541498</v>
      </c>
      <c r="W556" s="3">
        <f>100-100*V556/H556/10000</f>
        <v>11.8965337706796</v>
      </c>
      <c r="X556" s="5" t="str">
        <f>_xlfn.DISPIMG("ID_8307465918884F7CA7DEBB860F177C68",1)</f>
        <v>=DISPIMG("ID_8307465918884F7CA7DEBB860F177C68",1)</v>
      </c>
      <c r="Y556" s="5" t="s">
        <v>774</v>
      </c>
      <c r="Z556" s="5" t="s">
        <v>305</v>
      </c>
      <c r="AC556" s="5" t="s">
        <v>775</v>
      </c>
      <c r="AF556" s="10"/>
    </row>
    <row r="557" s="5" customFormat="1" hidden="1" customHeight="1" spans="1:37">
      <c r="A557" s="6" t="s">
        <v>4505</v>
      </c>
      <c r="B557" s="6" t="s">
        <v>4506</v>
      </c>
      <c r="C557" s="6" t="s">
        <v>4507</v>
      </c>
      <c r="D557" s="5" t="s">
        <v>4508</v>
      </c>
      <c r="E557" s="5">
        <v>1</v>
      </c>
      <c r="F557" s="7" t="s">
        <v>141</v>
      </c>
      <c r="G557" s="7" t="s">
        <v>42</v>
      </c>
      <c r="H557" s="5">
        <v>145.7319</v>
      </c>
      <c r="I557" s="15" t="s">
        <v>4509</v>
      </c>
      <c r="J557" s="8" t="s">
        <v>4510</v>
      </c>
      <c r="K557" s="8"/>
      <c r="L557" s="8" t="s">
        <v>46</v>
      </c>
      <c r="M557" s="8"/>
      <c r="N557" s="8" t="s">
        <v>46</v>
      </c>
      <c r="O557" s="5">
        <v>11</v>
      </c>
      <c r="P557" s="15" t="s">
        <v>4511</v>
      </c>
      <c r="Q557" s="9" t="s">
        <v>4512</v>
      </c>
      <c r="R557" s="7" t="s">
        <v>4513</v>
      </c>
      <c r="S557" s="15" t="s">
        <v>4514</v>
      </c>
      <c r="T557" s="3" t="s">
        <v>50</v>
      </c>
      <c r="U557" s="3"/>
      <c r="V557" s="3">
        <v>1165855</v>
      </c>
      <c r="W557" s="3">
        <v>20.0000137238312</v>
      </c>
      <c r="X557" s="5" t="str">
        <f>_xlfn.DISPIMG("ID_349BFE9718324E3A925638328964DF44",1)</f>
        <v>=DISPIMG("ID_349BFE9718324E3A925638328964DF44",1)</v>
      </c>
      <c r="Y557" s="5" t="s">
        <v>304</v>
      </c>
      <c r="Z557" s="5" t="s">
        <v>305</v>
      </c>
      <c r="AC557" s="5" t="s">
        <v>736</v>
      </c>
      <c r="AF557" s="10"/>
      <c r="AK557" s="6">
        <v>1</v>
      </c>
    </row>
    <row r="558" s="5" customFormat="1" hidden="1" customHeight="1" spans="1:37">
      <c r="A558" s="6" t="s">
        <v>4515</v>
      </c>
      <c r="B558" s="6" t="s">
        <v>4516</v>
      </c>
      <c r="C558" s="6" t="s">
        <v>4517</v>
      </c>
      <c r="D558" s="5" t="s">
        <v>4518</v>
      </c>
      <c r="E558" s="5">
        <v>1</v>
      </c>
      <c r="F558" s="7" t="s">
        <v>141</v>
      </c>
      <c r="G558" s="7" t="s">
        <v>42</v>
      </c>
      <c r="H558" s="5">
        <v>126.7217</v>
      </c>
      <c r="I558" s="14" t="s">
        <v>4519</v>
      </c>
      <c r="J558" s="8" t="s">
        <v>4520</v>
      </c>
      <c r="K558" s="8"/>
      <c r="L558" s="8" t="s">
        <v>46</v>
      </c>
      <c r="M558" s="8"/>
      <c r="N558" s="8" t="s">
        <v>46</v>
      </c>
      <c r="O558" s="5">
        <v>17</v>
      </c>
      <c r="P558" s="14" t="s">
        <v>4521</v>
      </c>
      <c r="Q558" s="9" t="s">
        <v>4512</v>
      </c>
      <c r="R558" s="7" t="s">
        <v>4522</v>
      </c>
      <c r="S558" s="15" t="s">
        <v>4523</v>
      </c>
      <c r="T558" s="3" t="s">
        <v>50</v>
      </c>
      <c r="U558" s="3"/>
      <c r="V558" s="3">
        <v>1013774</v>
      </c>
      <c r="W558" s="3">
        <v>19.9999684347669</v>
      </c>
      <c r="X558" s="5" t="str">
        <f>_xlfn.DISPIMG("ID_349BFE9718324E3A925638328964DF44",1)</f>
        <v>=DISPIMG("ID_349BFE9718324E3A925638328964DF44",1)</v>
      </c>
      <c r="Y558" s="5" t="s">
        <v>304</v>
      </c>
      <c r="Z558" s="5" t="s">
        <v>305</v>
      </c>
      <c r="AC558" s="5" t="s">
        <v>668</v>
      </c>
      <c r="AF558" s="10"/>
      <c r="AK558" s="6">
        <v>1</v>
      </c>
    </row>
    <row r="559" s="5" customFormat="1" customHeight="1" spans="1:32">
      <c r="A559" s="6" t="s">
        <v>4524</v>
      </c>
      <c r="B559" s="6" t="s">
        <v>4525</v>
      </c>
      <c r="C559" s="6" t="s">
        <v>4526</v>
      </c>
      <c r="D559" s="5" t="s">
        <v>4527</v>
      </c>
      <c r="E559" s="5">
        <v>1</v>
      </c>
      <c r="F559" s="7" t="s">
        <v>41</v>
      </c>
      <c r="G559" s="7" t="s">
        <v>42</v>
      </c>
      <c r="H559" s="5">
        <v>1085.0913</v>
      </c>
      <c r="I559" s="14" t="s">
        <v>4528</v>
      </c>
      <c r="J559" s="8" t="s">
        <v>44</v>
      </c>
      <c r="K559" s="8"/>
      <c r="L559" s="8" t="s">
        <v>45</v>
      </c>
      <c r="M559" s="8"/>
      <c r="N559" s="8" t="s">
        <v>46</v>
      </c>
      <c r="O559" s="5">
        <v>458</v>
      </c>
      <c r="P559" s="14" t="s">
        <v>4529</v>
      </c>
      <c r="Q559" s="9" t="s">
        <v>4512</v>
      </c>
      <c r="R559" s="7" t="s">
        <v>4530</v>
      </c>
      <c r="S559" s="15" t="s">
        <v>4531</v>
      </c>
      <c r="T559" s="3" t="s">
        <v>50</v>
      </c>
      <c r="U559" s="3"/>
      <c r="V559" s="3">
        <v>9069193</v>
      </c>
      <c r="W559" s="3">
        <v>16.4200007870306</v>
      </c>
      <c r="X559" s="5" t="str">
        <f>_xlfn.DISPIMG("ID_0146DE5FA82C4BFD8BDE299F9C7417EF",1)</f>
        <v>=DISPIMG("ID_0146DE5FA82C4BFD8BDE299F9C7417EF",1)</v>
      </c>
      <c r="Y559" s="24" t="s">
        <v>51</v>
      </c>
      <c r="Z559" s="24" t="s">
        <v>52</v>
      </c>
      <c r="AA559" s="5">
        <v>0.6</v>
      </c>
      <c r="AB559" s="5">
        <v>0.835</v>
      </c>
      <c r="AF559" s="10"/>
    </row>
    <row r="560" s="5" customFormat="1" customHeight="1" spans="1:32">
      <c r="A560" s="6" t="s">
        <v>4532</v>
      </c>
      <c r="B560" s="6" t="s">
        <v>4533</v>
      </c>
      <c r="C560" s="6" t="s">
        <v>4534</v>
      </c>
      <c r="D560" s="5" t="s">
        <v>4535</v>
      </c>
      <c r="E560" s="5">
        <v>1</v>
      </c>
      <c r="F560" s="7" t="s">
        <v>41</v>
      </c>
      <c r="G560" s="7" t="s">
        <v>42</v>
      </c>
      <c r="H560" s="5">
        <v>851.1942</v>
      </c>
      <c r="I560" s="14" t="s">
        <v>4536</v>
      </c>
      <c r="J560" s="8" t="s">
        <v>44</v>
      </c>
      <c r="K560" s="8"/>
      <c r="L560" s="8" t="s">
        <v>45</v>
      </c>
      <c r="M560" s="8"/>
      <c r="N560" s="8" t="s">
        <v>46</v>
      </c>
      <c r="O560" s="5">
        <v>1771</v>
      </c>
      <c r="P560" s="14" t="s">
        <v>4537</v>
      </c>
      <c r="Q560" s="9" t="s">
        <v>4512</v>
      </c>
      <c r="R560" s="7" t="s">
        <v>4538</v>
      </c>
      <c r="S560" s="15" t="s">
        <v>4539</v>
      </c>
      <c r="T560" s="3" t="s">
        <v>50</v>
      </c>
      <c r="U560" s="3"/>
      <c r="V560" s="3">
        <v>7326910</v>
      </c>
      <c r="W560" s="3">
        <v>13.9219933594472</v>
      </c>
      <c r="X560" s="5" t="str">
        <f>_xlfn.DISPIMG("ID_0146DE5FA82C4BFD8BDE299F9C7417EF",1)</f>
        <v>=DISPIMG("ID_0146DE5FA82C4BFD8BDE299F9C7417EF",1)</v>
      </c>
      <c r="Y560" s="24" t="s">
        <v>51</v>
      </c>
      <c r="Z560" s="24" t="s">
        <v>52</v>
      </c>
      <c r="AA560" s="5">
        <v>0.6</v>
      </c>
      <c r="AB560" s="5">
        <v>0.895</v>
      </c>
      <c r="AF560" s="10"/>
    </row>
    <row r="561" s="4" customFormat="1" customHeight="1" spans="1:37">
      <c r="A561" s="6" t="s">
        <v>4540</v>
      </c>
      <c r="B561" s="6" t="s">
        <v>4541</v>
      </c>
      <c r="C561" s="6" t="s">
        <v>4542</v>
      </c>
      <c r="D561" s="5" t="s">
        <v>4543</v>
      </c>
      <c r="E561" s="5">
        <v>1</v>
      </c>
      <c r="F561" s="7" t="s">
        <v>41</v>
      </c>
      <c r="G561" s="7" t="s">
        <v>211</v>
      </c>
      <c r="H561" s="5">
        <v>757.8341</v>
      </c>
      <c r="I561" s="14" t="s">
        <v>4544</v>
      </c>
      <c r="J561" s="8" t="s">
        <v>470</v>
      </c>
      <c r="K561" s="8" t="s">
        <v>471</v>
      </c>
      <c r="L561" s="8" t="s">
        <v>472</v>
      </c>
      <c r="M561" s="8" t="s">
        <v>473</v>
      </c>
      <c r="N561" s="8" t="s">
        <v>46</v>
      </c>
      <c r="O561" s="5">
        <v>858</v>
      </c>
      <c r="P561" s="14" t="s">
        <v>4545</v>
      </c>
      <c r="Q561" s="9" t="s">
        <v>4512</v>
      </c>
      <c r="R561" s="7" t="s">
        <v>4546</v>
      </c>
      <c r="S561" s="15" t="s">
        <v>4547</v>
      </c>
      <c r="T561" s="3" t="s">
        <v>50</v>
      </c>
      <c r="U561" s="3"/>
      <c r="V561" s="3">
        <v>6836126</v>
      </c>
      <c r="W561" s="3">
        <v>9.79389816319957</v>
      </c>
      <c r="X561" s="5" t="str">
        <f>_xlfn.DISPIMG("ID_0146DE5FA82C4BFD8BDE299F9C7417EF",1)</f>
        <v>=DISPIMG("ID_0146DE5FA82C4BFD8BDE299F9C7417EF",1)</v>
      </c>
      <c r="Y561" s="24" t="s">
        <v>218</v>
      </c>
      <c r="Z561" s="24" t="s">
        <v>52</v>
      </c>
      <c r="AA561" s="5">
        <v>0.6</v>
      </c>
      <c r="AB561" s="5">
        <v>0.92</v>
      </c>
      <c r="AC561" s="5"/>
      <c r="AD561" s="5"/>
      <c r="AE561" s="5"/>
      <c r="AF561" s="5"/>
      <c r="AG561" s="5"/>
      <c r="AH561" s="5"/>
      <c r="AI561" s="5"/>
      <c r="AJ561" s="5"/>
      <c r="AK561" s="5"/>
    </row>
    <row r="562" s="4" customFormat="1" hidden="1" customHeight="1" spans="1:37">
      <c r="A562" s="6" t="s">
        <v>4548</v>
      </c>
      <c r="B562" s="6" t="s">
        <v>4549</v>
      </c>
      <c r="C562" s="6" t="s">
        <v>4550</v>
      </c>
      <c r="D562" s="4" t="s">
        <v>4551</v>
      </c>
      <c r="E562" s="4">
        <v>0</v>
      </c>
      <c r="F562" s="6" t="s">
        <v>267</v>
      </c>
      <c r="G562" s="6" t="s">
        <v>211</v>
      </c>
      <c r="H562" s="4">
        <v>2187.7623</v>
      </c>
      <c r="I562" s="1" t="s">
        <v>4552</v>
      </c>
      <c r="J562" s="6" t="s">
        <v>4553</v>
      </c>
      <c r="K562" s="6"/>
      <c r="L562" s="6" t="s">
        <v>46</v>
      </c>
      <c r="M562" s="6"/>
      <c r="N562" s="6" t="s">
        <v>46</v>
      </c>
      <c r="O562" s="4">
        <v>4</v>
      </c>
      <c r="P562" s="1" t="s">
        <v>4554</v>
      </c>
      <c r="Q562" s="9" t="s">
        <v>4555</v>
      </c>
      <c r="R562" s="6" t="s">
        <v>46</v>
      </c>
      <c r="S562" s="1" t="s">
        <v>4556</v>
      </c>
      <c r="T562" s="20" t="s">
        <v>89</v>
      </c>
      <c r="U562" s="20"/>
      <c r="V562" s="20"/>
      <c r="W562" s="20"/>
      <c r="AK562" s="6">
        <v>1</v>
      </c>
    </row>
    <row r="563" s="5" customFormat="1" hidden="1" customHeight="1" spans="1:37">
      <c r="A563" s="6" t="s">
        <v>4557</v>
      </c>
      <c r="B563" s="6" t="s">
        <v>4558</v>
      </c>
      <c r="C563" s="6" t="s">
        <v>4559</v>
      </c>
      <c r="D563" s="4" t="s">
        <v>4560</v>
      </c>
      <c r="E563" s="4">
        <v>0</v>
      </c>
      <c r="F563" s="6" t="s">
        <v>65</v>
      </c>
      <c r="G563" s="6" t="s">
        <v>66</v>
      </c>
      <c r="H563" s="4">
        <v>195.06</v>
      </c>
      <c r="I563" s="1" t="s">
        <v>4561</v>
      </c>
      <c r="J563" s="6" t="s">
        <v>4562</v>
      </c>
      <c r="K563" s="6"/>
      <c r="L563" s="6" t="s">
        <v>46</v>
      </c>
      <c r="M563" s="6"/>
      <c r="N563" s="6" t="s">
        <v>4563</v>
      </c>
      <c r="O563" s="4">
        <v>4</v>
      </c>
      <c r="P563" s="1" t="s">
        <v>4564</v>
      </c>
      <c r="Q563" s="9" t="s">
        <v>4565</v>
      </c>
      <c r="R563" s="6" t="s">
        <v>46</v>
      </c>
      <c r="S563" s="1" t="s">
        <v>4566</v>
      </c>
      <c r="T563" s="20" t="s">
        <v>50</v>
      </c>
      <c r="U563" s="20"/>
      <c r="V563" s="20"/>
      <c r="W563" s="20"/>
      <c r="X563" s="4"/>
      <c r="Y563" s="4"/>
      <c r="Z563" s="4"/>
      <c r="AA563" s="4"/>
      <c r="AB563" s="4"/>
      <c r="AC563" s="4"/>
      <c r="AD563" s="4"/>
      <c r="AE563" s="4"/>
      <c r="AF563" s="27"/>
      <c r="AG563" s="4"/>
      <c r="AH563" s="4"/>
      <c r="AI563" s="4"/>
      <c r="AJ563" s="4"/>
      <c r="AK563" s="6">
        <v>1</v>
      </c>
    </row>
    <row r="564" s="4" customFormat="1" hidden="1" customHeight="1" spans="1:37">
      <c r="A564" s="6" t="s">
        <v>4567</v>
      </c>
      <c r="B564" s="6" t="s">
        <v>4568</v>
      </c>
      <c r="C564" s="6" t="s">
        <v>4569</v>
      </c>
      <c r="D564" s="4" t="s">
        <v>4570</v>
      </c>
      <c r="E564" s="4">
        <v>0</v>
      </c>
      <c r="F564" s="6" t="s">
        <v>193</v>
      </c>
      <c r="G564" s="6" t="s">
        <v>211</v>
      </c>
      <c r="H564" s="4">
        <v>220.262</v>
      </c>
      <c r="I564" s="1" t="s">
        <v>4571</v>
      </c>
      <c r="J564" s="6" t="s">
        <v>900</v>
      </c>
      <c r="K564" s="6"/>
      <c r="L564" s="6" t="s">
        <v>46</v>
      </c>
      <c r="M564" s="6"/>
      <c r="N564" s="6" t="s">
        <v>429</v>
      </c>
      <c r="O564" s="4">
        <v>12</v>
      </c>
      <c r="P564" s="1" t="s">
        <v>4572</v>
      </c>
      <c r="Q564" s="9" t="s">
        <v>4565</v>
      </c>
      <c r="R564" s="6" t="s">
        <v>46</v>
      </c>
      <c r="S564" s="1" t="s">
        <v>4573</v>
      </c>
      <c r="T564" s="20" t="s">
        <v>50</v>
      </c>
      <c r="U564" s="20"/>
      <c r="V564" s="20"/>
      <c r="W564" s="20"/>
      <c r="AK564" s="6">
        <v>1</v>
      </c>
    </row>
    <row r="565" s="4" customFormat="1" customHeight="1" spans="1:37">
      <c r="A565" s="6" t="s">
        <v>4574</v>
      </c>
      <c r="B565" s="6" t="s">
        <v>4575</v>
      </c>
      <c r="C565" s="6" t="s">
        <v>4576</v>
      </c>
      <c r="D565" s="5" t="s">
        <v>4577</v>
      </c>
      <c r="E565" s="5">
        <v>1</v>
      </c>
      <c r="F565" s="7" t="s">
        <v>41</v>
      </c>
      <c r="G565" s="7" t="s">
        <v>42</v>
      </c>
      <c r="H565" s="5">
        <v>1963.5515</v>
      </c>
      <c r="I565" s="14" t="s">
        <v>4578</v>
      </c>
      <c r="J565" s="8" t="s">
        <v>44</v>
      </c>
      <c r="K565" s="8"/>
      <c r="L565" s="8" t="s">
        <v>45</v>
      </c>
      <c r="M565" s="8"/>
      <c r="N565" s="8" t="s">
        <v>46</v>
      </c>
      <c r="O565" s="5">
        <v>367</v>
      </c>
      <c r="P565" s="14" t="s">
        <v>4579</v>
      </c>
      <c r="Q565" s="9" t="s">
        <v>4580</v>
      </c>
      <c r="R565" s="7" t="s">
        <v>4581</v>
      </c>
      <c r="S565" s="15" t="s">
        <v>4582</v>
      </c>
      <c r="T565" s="3" t="s">
        <v>50</v>
      </c>
      <c r="U565" s="3"/>
      <c r="V565" s="3">
        <v>16170939</v>
      </c>
      <c r="W565" s="3">
        <v>17.6444366241476</v>
      </c>
      <c r="X565" s="5" t="str">
        <f>_xlfn.DISPIMG("ID_0146DE5FA82C4BFD8BDE299F9C7417EF",1)</f>
        <v>=DISPIMG("ID_0146DE5FA82C4BFD8BDE299F9C7417EF",1)</v>
      </c>
      <c r="Y565" s="24" t="s">
        <v>51</v>
      </c>
      <c r="Z565" s="24" t="s">
        <v>52</v>
      </c>
      <c r="AA565" s="5">
        <v>0.6</v>
      </c>
      <c r="AB565" s="5">
        <v>0.805</v>
      </c>
      <c r="AC565" s="5"/>
      <c r="AD565" s="5"/>
      <c r="AE565" s="5"/>
      <c r="AF565" s="5"/>
      <c r="AG565" s="5"/>
      <c r="AH565" s="5"/>
      <c r="AI565" s="5"/>
      <c r="AJ565" s="5"/>
      <c r="AK565" s="5"/>
    </row>
    <row r="566" s="5" customFormat="1" customHeight="1" spans="1:32">
      <c r="A566" s="6" t="s">
        <v>4583</v>
      </c>
      <c r="B566" s="6" t="s">
        <v>4584</v>
      </c>
      <c r="C566" s="6" t="s">
        <v>4585</v>
      </c>
      <c r="D566" s="5" t="s">
        <v>4586</v>
      </c>
      <c r="E566" s="5">
        <v>1</v>
      </c>
      <c r="F566" s="7" t="s">
        <v>41</v>
      </c>
      <c r="G566" s="7" t="s">
        <v>42</v>
      </c>
      <c r="H566" s="5">
        <v>2309.0844</v>
      </c>
      <c r="I566" s="14" t="s">
        <v>4587</v>
      </c>
      <c r="J566" s="8" t="s">
        <v>44</v>
      </c>
      <c r="K566" s="8"/>
      <c r="L566" s="8" t="s">
        <v>45</v>
      </c>
      <c r="M566" s="8"/>
      <c r="N566" s="8" t="s">
        <v>46</v>
      </c>
      <c r="O566" s="5">
        <v>766</v>
      </c>
      <c r="P566" s="14" t="s">
        <v>4588</v>
      </c>
      <c r="Q566" s="9" t="s">
        <v>4589</v>
      </c>
      <c r="R566" s="7" t="s">
        <v>4590</v>
      </c>
      <c r="S566" s="15" t="s">
        <v>4591</v>
      </c>
      <c r="T566" s="3" t="s">
        <v>50</v>
      </c>
      <c r="U566" s="3"/>
      <c r="V566" s="3">
        <v>19424017</v>
      </c>
      <c r="W566" s="3">
        <v>15.8800042129253</v>
      </c>
      <c r="X566" s="5" t="str">
        <f>_xlfn.DISPIMG("ID_0146DE5FA82C4BFD8BDE299F9C7417EF",1)</f>
        <v>=DISPIMG("ID_0146DE5FA82C4BFD8BDE299F9C7417EF",1)</v>
      </c>
      <c r="Y566" s="24" t="s">
        <v>51</v>
      </c>
      <c r="Z566" s="24" t="s">
        <v>52</v>
      </c>
      <c r="AA566" s="5">
        <v>0.5</v>
      </c>
      <c r="AB566" s="5">
        <v>0.85</v>
      </c>
      <c r="AF566" s="10"/>
    </row>
    <row r="567" s="5" customFormat="1" customHeight="1" spans="1:32">
      <c r="A567" s="6" t="s">
        <v>4592</v>
      </c>
      <c r="B567" s="6" t="s">
        <v>4593</v>
      </c>
      <c r="C567" s="6" t="s">
        <v>4594</v>
      </c>
      <c r="D567" s="5" t="s">
        <v>4595</v>
      </c>
      <c r="E567" s="5">
        <v>2</v>
      </c>
      <c r="F567" s="7" t="s">
        <v>155</v>
      </c>
      <c r="G567" s="7" t="s">
        <v>768</v>
      </c>
      <c r="H567" s="5">
        <v>54.2236</v>
      </c>
      <c r="I567" s="15" t="s">
        <v>4596</v>
      </c>
      <c r="J567" s="8" t="s">
        <v>1221</v>
      </c>
      <c r="K567" s="8"/>
      <c r="L567" s="8" t="s">
        <v>1222</v>
      </c>
      <c r="M567" s="8"/>
      <c r="N567" s="8" t="s">
        <v>46</v>
      </c>
      <c r="O567" s="5">
        <v>25</v>
      </c>
      <c r="P567" s="14" t="s">
        <v>4597</v>
      </c>
      <c r="Q567" s="9" t="s">
        <v>4589</v>
      </c>
      <c r="R567" s="8" t="s">
        <v>46</v>
      </c>
      <c r="S567" s="15" t="s">
        <v>4598</v>
      </c>
      <c r="T567" s="3" t="s">
        <v>50</v>
      </c>
      <c r="U567" s="3"/>
      <c r="V567" s="3">
        <v>478415</v>
      </c>
      <c r="W567" s="3">
        <f>100-100*V567/H567/10000</f>
        <v>11.7699673205025</v>
      </c>
      <c r="X567" s="5" t="str">
        <f>_xlfn.DISPIMG("ID_8307465918884F7CA7DEBB860F177C68",1)</f>
        <v>=DISPIMG("ID_8307465918884F7CA7DEBB860F177C68",1)</v>
      </c>
      <c r="Y567" s="5" t="s">
        <v>774</v>
      </c>
      <c r="Z567" s="5" t="s">
        <v>305</v>
      </c>
      <c r="AC567" s="5" t="s">
        <v>4599</v>
      </c>
      <c r="AF567" s="10"/>
    </row>
    <row r="568" s="5" customFormat="1" customHeight="1" spans="1:37">
      <c r="A568" s="6" t="s">
        <v>4600</v>
      </c>
      <c r="B568" s="6" t="s">
        <v>4601</v>
      </c>
      <c r="C568" s="6" t="s">
        <v>4602</v>
      </c>
      <c r="D568" s="4" t="s">
        <v>4603</v>
      </c>
      <c r="E568" s="4">
        <v>0</v>
      </c>
      <c r="F568" s="6" t="s">
        <v>148</v>
      </c>
      <c r="G568" s="6" t="s">
        <v>570</v>
      </c>
      <c r="H568" s="4">
        <v>263.2414</v>
      </c>
      <c r="I568" s="1" t="s">
        <v>4604</v>
      </c>
      <c r="J568" s="6" t="s">
        <v>46</v>
      </c>
      <c r="K568" s="6"/>
      <c r="L568" s="6" t="s">
        <v>46</v>
      </c>
      <c r="M568" s="6"/>
      <c r="N568" s="6" t="s">
        <v>252</v>
      </c>
      <c r="O568" s="4">
        <v>292</v>
      </c>
      <c r="P568" s="1" t="s">
        <v>4605</v>
      </c>
      <c r="Q568" s="9" t="s">
        <v>4589</v>
      </c>
      <c r="R568" s="6" t="s">
        <v>46</v>
      </c>
      <c r="S568" s="1" t="s">
        <v>4606</v>
      </c>
      <c r="T568" s="20" t="s">
        <v>50</v>
      </c>
      <c r="U568" s="20"/>
      <c r="V568" s="20"/>
      <c r="W568" s="20"/>
      <c r="X568" s="4"/>
      <c r="Y568" s="4"/>
      <c r="Z568" s="4"/>
      <c r="AA568" s="4"/>
      <c r="AB568" s="4"/>
      <c r="AC568" s="4"/>
      <c r="AD568" s="4"/>
      <c r="AE568" s="4"/>
      <c r="AF568" s="27"/>
      <c r="AG568" s="4"/>
      <c r="AH568" s="4"/>
      <c r="AI568" s="4"/>
      <c r="AJ568" s="4"/>
      <c r="AK568" s="4"/>
    </row>
    <row r="569" s="5" customFormat="1" customHeight="1" spans="1:32">
      <c r="A569" s="6" t="s">
        <v>4607</v>
      </c>
      <c r="B569" s="6" t="s">
        <v>4608</v>
      </c>
      <c r="C569" s="6" t="s">
        <v>4609</v>
      </c>
      <c r="D569" s="5" t="s">
        <v>4610</v>
      </c>
      <c r="E569" s="5">
        <v>1</v>
      </c>
      <c r="F569" s="7" t="s">
        <v>41</v>
      </c>
      <c r="G569" s="7" t="s">
        <v>42</v>
      </c>
      <c r="H569" s="5">
        <v>922.1604</v>
      </c>
      <c r="I569" s="14" t="s">
        <v>4611</v>
      </c>
      <c r="J569" s="8" t="s">
        <v>44</v>
      </c>
      <c r="K569" s="8"/>
      <c r="L569" s="8" t="s">
        <v>45</v>
      </c>
      <c r="M569" s="8"/>
      <c r="N569" s="8" t="s">
        <v>46</v>
      </c>
      <c r="O569" s="5">
        <v>1821</v>
      </c>
      <c r="P569" s="14" t="s">
        <v>4612</v>
      </c>
      <c r="Q569" s="9" t="s">
        <v>4613</v>
      </c>
      <c r="R569" s="7" t="s">
        <v>4614</v>
      </c>
      <c r="S569" s="15" t="s">
        <v>4615</v>
      </c>
      <c r="T569" s="3" t="s">
        <v>50</v>
      </c>
      <c r="U569" s="3"/>
      <c r="V569" s="3">
        <v>7773543</v>
      </c>
      <c r="W569" s="3">
        <v>15.7029189282038</v>
      </c>
      <c r="X569" s="5" t="str">
        <f>_xlfn.DISPIMG("ID_0146DE5FA82C4BFD8BDE299F9C7417EF",1)</f>
        <v>=DISPIMG("ID_0146DE5FA82C4BFD8BDE299F9C7417EF",1)</v>
      </c>
      <c r="Y569" s="24" t="s">
        <v>51</v>
      </c>
      <c r="Z569" s="24" t="s">
        <v>52</v>
      </c>
      <c r="AA569" s="5">
        <v>0.6</v>
      </c>
      <c r="AB569" s="5">
        <v>0.85</v>
      </c>
      <c r="AF569" s="10"/>
    </row>
    <row r="570" s="5" customFormat="1" customHeight="1" spans="1:32">
      <c r="A570" s="6" t="s">
        <v>4616</v>
      </c>
      <c r="B570" s="6" t="s">
        <v>4617</v>
      </c>
      <c r="C570" s="6" t="s">
        <v>4618</v>
      </c>
      <c r="D570" s="5" t="s">
        <v>4619</v>
      </c>
      <c r="E570" s="5">
        <v>1</v>
      </c>
      <c r="F570" s="7" t="s">
        <v>41</v>
      </c>
      <c r="G570" s="7" t="s">
        <v>42</v>
      </c>
      <c r="H570" s="5">
        <v>1900.1349</v>
      </c>
      <c r="I570" s="14" t="s">
        <v>4620</v>
      </c>
      <c r="J570" s="8" t="s">
        <v>44</v>
      </c>
      <c r="K570" s="8"/>
      <c r="L570" s="8" t="s">
        <v>45</v>
      </c>
      <c r="M570" s="8"/>
      <c r="N570" s="8" t="s">
        <v>46</v>
      </c>
      <c r="O570" s="5">
        <v>875</v>
      </c>
      <c r="P570" s="14" t="s">
        <v>4621</v>
      </c>
      <c r="Q570" s="9" t="s">
        <v>4613</v>
      </c>
      <c r="R570" s="7" t="s">
        <v>4622</v>
      </c>
      <c r="S570" s="30" t="s">
        <v>4623</v>
      </c>
      <c r="T570" s="3" t="s">
        <v>50</v>
      </c>
      <c r="U570" s="3"/>
      <c r="V570" s="3">
        <v>16364708</v>
      </c>
      <c r="W570" s="3">
        <v>13.8760726935756</v>
      </c>
      <c r="X570" s="5" t="str">
        <f>_xlfn.DISPIMG("ID_0146DE5FA82C4BFD8BDE299F9C7417EF",1)</f>
        <v>=DISPIMG("ID_0146DE5FA82C4BFD8BDE299F9C7417EF",1)</v>
      </c>
      <c r="Y570" s="24" t="s">
        <v>51</v>
      </c>
      <c r="Z570" s="24" t="s">
        <v>52</v>
      </c>
      <c r="AA570" s="5">
        <v>0.6</v>
      </c>
      <c r="AB570" s="5">
        <v>0.9</v>
      </c>
      <c r="AF570" s="10"/>
    </row>
    <row r="571" s="5" customFormat="1" hidden="1" customHeight="1" spans="1:37">
      <c r="A571" s="6" t="s">
        <v>4624</v>
      </c>
      <c r="B571" s="6" t="s">
        <v>4625</v>
      </c>
      <c r="C571" s="6" t="s">
        <v>4626</v>
      </c>
      <c r="D571" s="6" t="s">
        <v>4627</v>
      </c>
      <c r="E571" s="6">
        <v>0</v>
      </c>
      <c r="F571" s="6" t="s">
        <v>41</v>
      </c>
      <c r="G571" s="6" t="e">
        <v>#N/A</v>
      </c>
      <c r="H571" s="6" t="e">
        <v>#N/A</v>
      </c>
      <c r="I571" s="6" t="e">
        <v>#N/A</v>
      </c>
      <c r="J571" s="6" t="e">
        <v>#N/A</v>
      </c>
      <c r="K571" s="6"/>
      <c r="L571" s="6" t="e">
        <v>#N/A</v>
      </c>
      <c r="M571" s="6"/>
      <c r="N571" s="6" t="e">
        <v>#N/A</v>
      </c>
      <c r="O571" s="6">
        <v>7</v>
      </c>
      <c r="P571" s="16" t="s">
        <v>4628</v>
      </c>
      <c r="Q571" s="9" t="s">
        <v>4613</v>
      </c>
      <c r="R571" s="6" t="s">
        <v>46</v>
      </c>
      <c r="S571" s="1" t="s">
        <v>4629</v>
      </c>
      <c r="T571" s="6" t="e">
        <v>#N/A</v>
      </c>
      <c r="U571" s="6"/>
      <c r="V571" s="6"/>
      <c r="W571" s="6"/>
      <c r="X571" s="6"/>
      <c r="Y571" s="6"/>
      <c r="Z571" s="6"/>
      <c r="AA571" s="6"/>
      <c r="AB571" s="6"/>
      <c r="AC571" s="6"/>
      <c r="AD571" s="6"/>
      <c r="AE571" s="6"/>
      <c r="AF571" s="25"/>
      <c r="AG571" s="6"/>
      <c r="AH571" s="6"/>
      <c r="AI571" s="6"/>
      <c r="AJ571" s="6"/>
      <c r="AK571" s="6">
        <v>1</v>
      </c>
    </row>
    <row r="572" s="5" customFormat="1" hidden="1" customHeight="1" spans="1:37">
      <c r="A572" s="6" t="s">
        <v>4630</v>
      </c>
      <c r="B572" s="6" t="s">
        <v>4631</v>
      </c>
      <c r="C572" s="6" t="s">
        <v>4632</v>
      </c>
      <c r="D572" s="4" t="s">
        <v>4633</v>
      </c>
      <c r="E572" s="4">
        <v>0</v>
      </c>
      <c r="F572" s="6" t="s">
        <v>193</v>
      </c>
      <c r="G572" s="6" t="s">
        <v>211</v>
      </c>
      <c r="H572" s="4">
        <v>5036.5</v>
      </c>
      <c r="I572" s="1" t="s">
        <v>4634</v>
      </c>
      <c r="J572" s="6" t="s">
        <v>2397</v>
      </c>
      <c r="K572" s="6"/>
      <c r="L572" s="6" t="s">
        <v>46</v>
      </c>
      <c r="M572" s="6"/>
      <c r="N572" s="6" t="s">
        <v>46</v>
      </c>
      <c r="O572" s="4">
        <v>5</v>
      </c>
      <c r="P572" s="1" t="s">
        <v>4635</v>
      </c>
      <c r="Q572" s="9" t="s">
        <v>4613</v>
      </c>
      <c r="R572" s="6" t="s">
        <v>46</v>
      </c>
      <c r="S572" s="1" t="s">
        <v>4636</v>
      </c>
      <c r="T572" s="20" t="s">
        <v>50</v>
      </c>
      <c r="U572" s="20"/>
      <c r="V572" s="20"/>
      <c r="W572" s="20"/>
      <c r="X572" s="4"/>
      <c r="Y572" s="4"/>
      <c r="Z572" s="4"/>
      <c r="AA572" s="4"/>
      <c r="AB572" s="4"/>
      <c r="AC572" s="4"/>
      <c r="AD572" s="4"/>
      <c r="AE572" s="4"/>
      <c r="AF572" s="27"/>
      <c r="AG572" s="4"/>
      <c r="AH572" s="4"/>
      <c r="AI572" s="4"/>
      <c r="AJ572" s="4"/>
      <c r="AK572" s="6">
        <v>1</v>
      </c>
    </row>
    <row r="573" s="5" customFormat="1" hidden="1" customHeight="1" spans="1:37">
      <c r="A573" s="6" t="s">
        <v>4637</v>
      </c>
      <c r="B573" s="6" t="s">
        <v>4638</v>
      </c>
      <c r="C573" s="6" t="s">
        <v>4639</v>
      </c>
      <c r="D573" s="4" t="s">
        <v>4640</v>
      </c>
      <c r="E573" s="4">
        <v>0</v>
      </c>
      <c r="F573" s="6" t="s">
        <v>193</v>
      </c>
      <c r="G573" s="6" t="s">
        <v>211</v>
      </c>
      <c r="H573" s="4">
        <v>160</v>
      </c>
      <c r="I573" s="1" t="s">
        <v>4641</v>
      </c>
      <c r="J573" s="6" t="s">
        <v>631</v>
      </c>
      <c r="K573" s="6"/>
      <c r="L573" s="6" t="s">
        <v>46</v>
      </c>
      <c r="M573" s="6"/>
      <c r="N573" s="6" t="s">
        <v>46</v>
      </c>
      <c r="O573" s="4">
        <v>3</v>
      </c>
      <c r="P573" s="1" t="s">
        <v>4642</v>
      </c>
      <c r="Q573" s="9" t="s">
        <v>4613</v>
      </c>
      <c r="R573" s="6" t="s">
        <v>46</v>
      </c>
      <c r="S573" s="1" t="s">
        <v>4643</v>
      </c>
      <c r="T573" s="20" t="s">
        <v>50</v>
      </c>
      <c r="U573" s="20"/>
      <c r="V573" s="20"/>
      <c r="W573" s="20"/>
      <c r="X573" s="4"/>
      <c r="Y573" s="4"/>
      <c r="Z573" s="4"/>
      <c r="AA573" s="4"/>
      <c r="AB573" s="4"/>
      <c r="AC573" s="4"/>
      <c r="AD573" s="4"/>
      <c r="AE573" s="4"/>
      <c r="AF573" s="27"/>
      <c r="AG573" s="4"/>
      <c r="AH573" s="4"/>
      <c r="AI573" s="4"/>
      <c r="AJ573" s="4"/>
      <c r="AK573" s="6">
        <v>1</v>
      </c>
    </row>
    <row r="574" s="5" customFormat="1" customHeight="1" spans="1:35">
      <c r="A574" s="6" t="s">
        <v>4644</v>
      </c>
      <c r="B574" s="6" t="s">
        <v>4645</v>
      </c>
      <c r="C574" s="6" t="s">
        <v>4646</v>
      </c>
      <c r="D574" s="5" t="s">
        <v>4647</v>
      </c>
      <c r="E574" s="5">
        <v>2</v>
      </c>
      <c r="F574" s="7" t="s">
        <v>65</v>
      </c>
      <c r="G574" s="7" t="s">
        <v>66</v>
      </c>
      <c r="H574" s="5">
        <v>574.6551</v>
      </c>
      <c r="I574" s="15" t="s">
        <v>4648</v>
      </c>
      <c r="J574" s="8" t="s">
        <v>1176</v>
      </c>
      <c r="K574" s="8"/>
      <c r="L574" s="8" t="s">
        <v>1177</v>
      </c>
      <c r="M574" s="8"/>
      <c r="N574" s="8" t="s">
        <v>46</v>
      </c>
      <c r="O574" s="5">
        <v>134</v>
      </c>
      <c r="P574" s="14" t="s">
        <v>4649</v>
      </c>
      <c r="Q574" s="9" t="s">
        <v>4650</v>
      </c>
      <c r="R574" s="8" t="s">
        <v>46</v>
      </c>
      <c r="S574" s="15" t="s">
        <v>4651</v>
      </c>
      <c r="T574" s="3" t="s">
        <v>50</v>
      </c>
      <c r="U574" s="3">
        <f>100-100*(V574/(H574*10000*AH574*(1-0.01*AG574))-AF574)/(1-AF574)</f>
        <v>10.400686972735</v>
      </c>
      <c r="V574" s="3">
        <v>4912726</v>
      </c>
      <c r="W574" s="3">
        <v>14.5100078290439</v>
      </c>
      <c r="X574" s="5" t="str">
        <f>_xlfn.DISPIMG("ID_029676B4235C44009BF71A153E331C12",1)</f>
        <v>=DISPIMG("ID_029676B4235C44009BF71A153E331C12",1)</v>
      </c>
      <c r="Y574" s="24" t="s">
        <v>1285</v>
      </c>
      <c r="Z574" s="24" t="s">
        <v>834</v>
      </c>
      <c r="AF574" s="10">
        <v>0.4</v>
      </c>
      <c r="AG574" s="5">
        <v>3</v>
      </c>
      <c r="AH574" s="5">
        <v>0.94</v>
      </c>
      <c r="AI574" s="5" t="s">
        <v>1189</v>
      </c>
    </row>
    <row r="575" s="5" customFormat="1" customHeight="1" spans="1:37">
      <c r="A575" s="6" t="s">
        <v>4652</v>
      </c>
      <c r="B575" s="6" t="s">
        <v>4653</v>
      </c>
      <c r="C575" s="6" t="s">
        <v>4654</v>
      </c>
      <c r="D575" s="4" t="s">
        <v>4655</v>
      </c>
      <c r="E575" s="4">
        <v>0</v>
      </c>
      <c r="F575" s="6" t="s">
        <v>267</v>
      </c>
      <c r="G575" s="6" t="s">
        <v>211</v>
      </c>
      <c r="H575" s="4">
        <v>93856.0753</v>
      </c>
      <c r="I575" s="1" t="s">
        <v>4656</v>
      </c>
      <c r="J575" s="6" t="s">
        <v>4657</v>
      </c>
      <c r="K575" s="6"/>
      <c r="L575" s="6" t="s">
        <v>271</v>
      </c>
      <c r="M575" s="6"/>
      <c r="N575" s="6" t="s">
        <v>46</v>
      </c>
      <c r="O575" s="4">
        <v>4</v>
      </c>
      <c r="P575" s="1" t="s">
        <v>4658</v>
      </c>
      <c r="Q575" s="9" t="s">
        <v>4659</v>
      </c>
      <c r="R575" s="6" t="s">
        <v>46</v>
      </c>
      <c r="S575" s="1" t="s">
        <v>4660</v>
      </c>
      <c r="T575" s="20" t="s">
        <v>89</v>
      </c>
      <c r="U575" s="20"/>
      <c r="V575" s="20"/>
      <c r="W575" s="20"/>
      <c r="X575" s="4"/>
      <c r="Y575" s="4"/>
      <c r="Z575" s="4"/>
      <c r="AA575" s="4"/>
      <c r="AB575" s="4"/>
      <c r="AC575" s="4"/>
      <c r="AD575" s="4"/>
      <c r="AE575" s="4"/>
      <c r="AF575" s="27"/>
      <c r="AG575" s="4"/>
      <c r="AH575" s="4"/>
      <c r="AI575" s="4"/>
      <c r="AJ575" s="4"/>
      <c r="AK575" s="4"/>
    </row>
    <row r="576" s="4" customFormat="1" customHeight="1" spans="1:37">
      <c r="A576" s="6" t="s">
        <v>4661</v>
      </c>
      <c r="B576" s="6" t="s">
        <v>4662</v>
      </c>
      <c r="C576" s="6" t="s">
        <v>4663</v>
      </c>
      <c r="D576" s="5" t="s">
        <v>4664</v>
      </c>
      <c r="E576" s="5">
        <v>2</v>
      </c>
      <c r="F576" s="7" t="s">
        <v>65</v>
      </c>
      <c r="G576" s="7" t="s">
        <v>66</v>
      </c>
      <c r="H576" s="5">
        <v>609.3308</v>
      </c>
      <c r="I576" s="15" t="s">
        <v>4665</v>
      </c>
      <c r="J576" s="8" t="s">
        <v>1176</v>
      </c>
      <c r="K576" s="8"/>
      <c r="L576" s="8" t="s">
        <v>1177</v>
      </c>
      <c r="M576" s="8"/>
      <c r="N576" s="8" t="s">
        <v>46</v>
      </c>
      <c r="O576" s="5">
        <v>108</v>
      </c>
      <c r="P576" s="14" t="s">
        <v>4666</v>
      </c>
      <c r="Q576" s="9" t="s">
        <v>4667</v>
      </c>
      <c r="R576" s="8" t="s">
        <v>46</v>
      </c>
      <c r="S576" s="15" t="s">
        <v>4668</v>
      </c>
      <c r="T576" s="3" t="s">
        <v>50</v>
      </c>
      <c r="U576" s="3">
        <f>100-100*(V576/(H576*10000*AH576*(1-0.01*AG576))-AF576)/(1-AF576)</f>
        <v>9.54737758511726</v>
      </c>
      <c r="V576" s="3">
        <v>5293676</v>
      </c>
      <c r="W576" s="3">
        <v>13.1231180173397</v>
      </c>
      <c r="X576" s="5" t="str">
        <f>_xlfn.DISPIMG("ID_1BD418D7D0E84082888D5774038A3957",1)</f>
        <v>=DISPIMG("ID_1BD418D7D0E84082888D5774038A3957",1)</v>
      </c>
      <c r="Y576" s="24" t="s">
        <v>1285</v>
      </c>
      <c r="Z576" s="24" t="s">
        <v>834</v>
      </c>
      <c r="AA576" s="5"/>
      <c r="AB576" s="5"/>
      <c r="AC576" s="5"/>
      <c r="AD576" s="5"/>
      <c r="AE576" s="5"/>
      <c r="AF576" s="5">
        <v>0.35</v>
      </c>
      <c r="AG576" s="5">
        <v>2.5</v>
      </c>
      <c r="AH576" s="5">
        <v>0.95</v>
      </c>
      <c r="AI576" s="5" t="s">
        <v>835</v>
      </c>
      <c r="AJ576" s="5"/>
      <c r="AK576" s="5"/>
    </row>
    <row r="577" s="4" customFormat="1" customHeight="1" spans="1:37">
      <c r="A577" s="6" t="s">
        <v>4669</v>
      </c>
      <c r="B577" s="6" t="s">
        <v>4670</v>
      </c>
      <c r="C577" s="6" t="s">
        <v>4671</v>
      </c>
      <c r="D577" s="5" t="s">
        <v>4672</v>
      </c>
      <c r="E577" s="5">
        <v>1</v>
      </c>
      <c r="F577" s="7" t="s">
        <v>41</v>
      </c>
      <c r="G577" s="7" t="s">
        <v>211</v>
      </c>
      <c r="H577" s="5">
        <v>452.2585</v>
      </c>
      <c r="I577" s="14" t="s">
        <v>4673</v>
      </c>
      <c r="J577" s="8" t="s">
        <v>470</v>
      </c>
      <c r="K577" s="8" t="s">
        <v>471</v>
      </c>
      <c r="L577" s="8" t="s">
        <v>472</v>
      </c>
      <c r="M577" s="8" t="s">
        <v>473</v>
      </c>
      <c r="N577" s="8" t="s">
        <v>46</v>
      </c>
      <c r="O577" s="5">
        <v>465</v>
      </c>
      <c r="P577" s="14" t="s">
        <v>4674</v>
      </c>
      <c r="Q577" s="9" t="s">
        <v>4675</v>
      </c>
      <c r="R577" s="7" t="s">
        <v>4676</v>
      </c>
      <c r="S577" s="15" t="s">
        <v>4677</v>
      </c>
      <c r="T577" s="3" t="s">
        <v>50</v>
      </c>
      <c r="U577" s="3"/>
      <c r="V577" s="3">
        <v>3970649</v>
      </c>
      <c r="W577" s="3">
        <v>12.2039939547847</v>
      </c>
      <c r="X577" s="5" t="str">
        <f>_xlfn.DISPIMG("ID_0146DE5FA82C4BFD8BDE299F9C7417EF",1)</f>
        <v>=DISPIMG("ID_0146DE5FA82C4BFD8BDE299F9C7417EF",1)</v>
      </c>
      <c r="Y577" s="24" t="s">
        <v>218</v>
      </c>
      <c r="Z577" s="24" t="s">
        <v>52</v>
      </c>
      <c r="AA577" s="5">
        <v>0.5</v>
      </c>
      <c r="AB577" s="5">
        <v>0.86</v>
      </c>
      <c r="AC577" s="5"/>
      <c r="AD577" s="5"/>
      <c r="AE577" s="5"/>
      <c r="AF577" s="5"/>
      <c r="AG577" s="5"/>
      <c r="AH577" s="5"/>
      <c r="AI577" s="5"/>
      <c r="AJ577" s="5"/>
      <c r="AK577" s="5"/>
    </row>
    <row r="578" s="4" customFormat="1" customHeight="1" spans="1:37">
      <c r="A578" s="6" t="s">
        <v>4678</v>
      </c>
      <c r="B578" s="6" t="s">
        <v>4679</v>
      </c>
      <c r="C578" s="6" t="s">
        <v>4680</v>
      </c>
      <c r="D578" s="5" t="s">
        <v>4681</v>
      </c>
      <c r="E578" s="5">
        <v>1</v>
      </c>
      <c r="F578" s="7" t="s">
        <v>41</v>
      </c>
      <c r="G578" s="7" t="s">
        <v>211</v>
      </c>
      <c r="H578" s="5">
        <v>1451.9801</v>
      </c>
      <c r="I578" s="14" t="s">
        <v>4682</v>
      </c>
      <c r="J578" s="8" t="s">
        <v>470</v>
      </c>
      <c r="K578" s="8" t="s">
        <v>471</v>
      </c>
      <c r="L578" s="8" t="s">
        <v>472</v>
      </c>
      <c r="M578" s="8" t="s">
        <v>473</v>
      </c>
      <c r="N578" s="8" t="s">
        <v>429</v>
      </c>
      <c r="O578" s="5">
        <v>1811</v>
      </c>
      <c r="P578" s="14" t="s">
        <v>4683</v>
      </c>
      <c r="Q578" s="9" t="s">
        <v>4675</v>
      </c>
      <c r="R578" s="7" t="s">
        <v>4684</v>
      </c>
      <c r="S578" s="15" t="s">
        <v>4685</v>
      </c>
      <c r="T578" s="3" t="s">
        <v>50</v>
      </c>
      <c r="U578" s="3"/>
      <c r="V578" s="3">
        <v>13242616</v>
      </c>
      <c r="W578" s="3">
        <v>8.79616049834291</v>
      </c>
      <c r="X578" s="5" t="str">
        <f>_xlfn.DISPIMG("ID_0146DE5FA82C4BFD8BDE299F9C7417EF",1)</f>
        <v>=DISPIMG("ID_0146DE5FA82C4BFD8BDE299F9C7417EF",1)</v>
      </c>
      <c r="Y578" s="24" t="s">
        <v>218</v>
      </c>
      <c r="Z578" s="24" t="s">
        <v>52</v>
      </c>
      <c r="AA578" s="5">
        <v>0.55</v>
      </c>
      <c r="AB578" s="5">
        <v>0.94</v>
      </c>
      <c r="AC578" s="5"/>
      <c r="AD578" s="5"/>
      <c r="AE578" s="5"/>
      <c r="AF578" s="5"/>
      <c r="AG578" s="5"/>
      <c r="AH578" s="5"/>
      <c r="AI578" s="5"/>
      <c r="AJ578" s="5"/>
      <c r="AK578" s="5"/>
    </row>
    <row r="579" s="5" customFormat="1" hidden="1" customHeight="1" spans="1:37">
      <c r="A579" s="6" t="s">
        <v>4686</v>
      </c>
      <c r="B579" s="6" t="s">
        <v>4687</v>
      </c>
      <c r="C579" s="6" t="s">
        <v>4688</v>
      </c>
      <c r="D579" s="4" t="s">
        <v>4689</v>
      </c>
      <c r="E579" s="4">
        <v>0</v>
      </c>
      <c r="F579" s="6" t="s">
        <v>155</v>
      </c>
      <c r="G579" s="6" t="s">
        <v>768</v>
      </c>
      <c r="H579" s="4">
        <v>452.8612</v>
      </c>
      <c r="I579" s="1" t="s">
        <v>4690</v>
      </c>
      <c r="J579" s="6" t="s">
        <v>1221</v>
      </c>
      <c r="K579" s="6"/>
      <c r="L579" s="6" t="s">
        <v>1222</v>
      </c>
      <c r="M579" s="6"/>
      <c r="N579" s="6" t="s">
        <v>46</v>
      </c>
      <c r="O579" s="4">
        <v>111</v>
      </c>
      <c r="P579" s="1" t="s">
        <v>4691</v>
      </c>
      <c r="Q579" s="9" t="s">
        <v>4675</v>
      </c>
      <c r="R579" s="6" t="s">
        <v>46</v>
      </c>
      <c r="S579" s="1" t="s">
        <v>4692</v>
      </c>
      <c r="T579" s="20" t="s">
        <v>50</v>
      </c>
      <c r="U579" s="20"/>
      <c r="V579" s="20"/>
      <c r="W579" s="20"/>
      <c r="X579" s="4"/>
      <c r="Y579" s="4"/>
      <c r="Z579" s="4"/>
      <c r="AA579" s="4"/>
      <c r="AB579" s="4"/>
      <c r="AC579" s="4"/>
      <c r="AD579" s="4"/>
      <c r="AE579" s="4"/>
      <c r="AF579" s="27"/>
      <c r="AG579" s="4"/>
      <c r="AH579" s="4"/>
      <c r="AI579" s="4"/>
      <c r="AJ579" s="4"/>
      <c r="AK579" s="6">
        <v>1</v>
      </c>
    </row>
    <row r="580" s="4" customFormat="1" customHeight="1" spans="1:37">
      <c r="A580" s="6" t="s">
        <v>4693</v>
      </c>
      <c r="B580" s="6" t="s">
        <v>4694</v>
      </c>
      <c r="C580" s="6" t="s">
        <v>4695</v>
      </c>
      <c r="D580" s="5" t="s">
        <v>4696</v>
      </c>
      <c r="E580" s="5">
        <v>1</v>
      </c>
      <c r="F580" s="7" t="s">
        <v>41</v>
      </c>
      <c r="G580" s="7" t="s">
        <v>42</v>
      </c>
      <c r="H580" s="5">
        <v>614.3929</v>
      </c>
      <c r="I580" s="14" t="s">
        <v>4697</v>
      </c>
      <c r="J580" s="8" t="s">
        <v>44</v>
      </c>
      <c r="K580" s="8"/>
      <c r="L580" s="8" t="s">
        <v>45</v>
      </c>
      <c r="M580" s="8"/>
      <c r="N580" s="8" t="s">
        <v>252</v>
      </c>
      <c r="O580" s="5">
        <v>51</v>
      </c>
      <c r="P580" s="14" t="s">
        <v>4698</v>
      </c>
      <c r="Q580" s="9" t="s">
        <v>4699</v>
      </c>
      <c r="R580" s="7" t="s">
        <v>4700</v>
      </c>
      <c r="S580" s="15" t="s">
        <v>4701</v>
      </c>
      <c r="T580" s="3" t="s">
        <v>50</v>
      </c>
      <c r="U580" s="3"/>
      <c r="V580" s="3">
        <v>5255961</v>
      </c>
      <c r="W580" s="3">
        <v>14.4527711827399</v>
      </c>
      <c r="X580" s="5" t="str">
        <f>_xlfn.DISPIMG("ID_0146DE5FA82C4BFD8BDE299F9C7417EF",1)</f>
        <v>=DISPIMG("ID_0146DE5FA82C4BFD8BDE299F9C7417EF",1)</v>
      </c>
      <c r="Y580" s="24" t="s">
        <v>51</v>
      </c>
      <c r="Z580" s="24" t="s">
        <v>52</v>
      </c>
      <c r="AA580" s="5">
        <v>0.5</v>
      </c>
      <c r="AB580" s="5">
        <v>0.88</v>
      </c>
      <c r="AC580" s="5"/>
      <c r="AD580" s="5"/>
      <c r="AE580" s="5"/>
      <c r="AF580" s="5"/>
      <c r="AG580" s="5"/>
      <c r="AH580" s="5"/>
      <c r="AI580" s="5"/>
      <c r="AJ580" s="5"/>
      <c r="AK580" s="5"/>
    </row>
    <row r="581" s="5" customFormat="1" customHeight="1" spans="1:32">
      <c r="A581" s="6" t="s">
        <v>4702</v>
      </c>
      <c r="B581" s="6" t="s">
        <v>4703</v>
      </c>
      <c r="C581" s="6" t="s">
        <v>4704</v>
      </c>
      <c r="D581" s="5" t="s">
        <v>4705</v>
      </c>
      <c r="E581" s="5">
        <v>1</v>
      </c>
      <c r="F581" s="7" t="s">
        <v>41</v>
      </c>
      <c r="G581" s="7" t="s">
        <v>211</v>
      </c>
      <c r="H581" s="5">
        <v>929.0382</v>
      </c>
      <c r="I581" s="14" t="s">
        <v>4706</v>
      </c>
      <c r="J581" s="8" t="s">
        <v>470</v>
      </c>
      <c r="K581" s="8" t="s">
        <v>471</v>
      </c>
      <c r="L581" s="8" t="s">
        <v>472</v>
      </c>
      <c r="M581" s="8" t="s">
        <v>473</v>
      </c>
      <c r="N581" s="8" t="s">
        <v>429</v>
      </c>
      <c r="O581" s="5">
        <v>1673</v>
      </c>
      <c r="P581" s="14" t="s">
        <v>4707</v>
      </c>
      <c r="Q581" s="9" t="s">
        <v>4699</v>
      </c>
      <c r="R581" s="7" t="s">
        <v>4708</v>
      </c>
      <c r="S581" s="15" t="s">
        <v>4709</v>
      </c>
      <c r="T581" s="3" t="s">
        <v>50</v>
      </c>
      <c r="U581" s="3"/>
      <c r="V581" s="3">
        <v>8381763</v>
      </c>
      <c r="W581" s="3">
        <v>9.78021140573121</v>
      </c>
      <c r="X581" s="5" t="str">
        <f>_xlfn.DISPIMG("ID_0146DE5FA82C4BFD8BDE299F9C7417EF",1)</f>
        <v>=DISPIMG("ID_0146DE5FA82C4BFD8BDE299F9C7417EF",1)</v>
      </c>
      <c r="Y581" s="24" t="s">
        <v>218</v>
      </c>
      <c r="Z581" s="24" t="s">
        <v>52</v>
      </c>
      <c r="AA581" s="5">
        <v>0.55</v>
      </c>
      <c r="AB581" s="5">
        <v>0.92</v>
      </c>
      <c r="AF581" s="10"/>
    </row>
    <row r="582" s="5" customFormat="1" customHeight="1" spans="1:37">
      <c r="A582" s="6" t="s">
        <v>4710</v>
      </c>
      <c r="B582" s="6" t="s">
        <v>4711</v>
      </c>
      <c r="C582" s="6" t="s">
        <v>4712</v>
      </c>
      <c r="D582" s="4" t="s">
        <v>4713</v>
      </c>
      <c r="E582" s="4">
        <v>0</v>
      </c>
      <c r="F582" s="6" t="s">
        <v>155</v>
      </c>
      <c r="G582" s="6" t="s">
        <v>768</v>
      </c>
      <c r="H582" s="4">
        <v>142</v>
      </c>
      <c r="I582" s="1" t="s">
        <v>4714</v>
      </c>
      <c r="J582" s="6" t="s">
        <v>46</v>
      </c>
      <c r="K582" s="6"/>
      <c r="L582" s="6" t="s">
        <v>46</v>
      </c>
      <c r="M582" s="6"/>
      <c r="N582" s="6" t="s">
        <v>46</v>
      </c>
      <c r="O582" s="4">
        <v>12</v>
      </c>
      <c r="P582" s="1" t="s">
        <v>4715</v>
      </c>
      <c r="Q582" s="9" t="s">
        <v>4716</v>
      </c>
      <c r="R582" s="6" t="s">
        <v>46</v>
      </c>
      <c r="S582" s="1" t="s">
        <v>4717</v>
      </c>
      <c r="T582" s="20" t="s">
        <v>50</v>
      </c>
      <c r="U582" s="20"/>
      <c r="V582" s="20"/>
      <c r="W582" s="20"/>
      <c r="X582" s="4"/>
      <c r="Y582" s="4"/>
      <c r="Z582" s="4"/>
      <c r="AA582" s="4"/>
      <c r="AB582" s="4"/>
      <c r="AC582" s="4"/>
      <c r="AD582" s="4"/>
      <c r="AE582" s="4"/>
      <c r="AF582" s="27"/>
      <c r="AG582" s="4"/>
      <c r="AH582" s="4"/>
      <c r="AI582" s="4"/>
      <c r="AJ582" s="4"/>
      <c r="AK582" s="4"/>
    </row>
    <row r="583" s="6" customFormat="1" customHeight="1" spans="1:37">
      <c r="A583" s="6" t="s">
        <v>4718</v>
      </c>
      <c r="B583" s="6" t="s">
        <v>4719</v>
      </c>
      <c r="C583" s="6" t="s">
        <v>4720</v>
      </c>
      <c r="D583" s="5" t="s">
        <v>4721</v>
      </c>
      <c r="E583" s="5">
        <v>1</v>
      </c>
      <c r="F583" s="7" t="s">
        <v>267</v>
      </c>
      <c r="G583" s="7" t="s">
        <v>211</v>
      </c>
      <c r="H583" s="5">
        <v>162051.4493</v>
      </c>
      <c r="I583" s="15" t="s">
        <v>4722</v>
      </c>
      <c r="J583" s="8" t="s">
        <v>4723</v>
      </c>
      <c r="K583" s="8"/>
      <c r="L583" s="8" t="s">
        <v>271</v>
      </c>
      <c r="M583" s="8"/>
      <c r="N583" s="8" t="s">
        <v>46</v>
      </c>
      <c r="O583" s="5">
        <v>7</v>
      </c>
      <c r="P583" s="14" t="s">
        <v>4724</v>
      </c>
      <c r="Q583" s="9" t="s">
        <v>4725</v>
      </c>
      <c r="R583" s="7" t="s">
        <v>4726</v>
      </c>
      <c r="S583" s="15" t="s">
        <v>4727</v>
      </c>
      <c r="T583" s="3" t="s">
        <v>89</v>
      </c>
      <c r="U583" s="3"/>
      <c r="V583" s="3">
        <v>1350860881</v>
      </c>
      <c r="W583" s="3">
        <v>16.6400000225114</v>
      </c>
      <c r="X583" s="5" t="str">
        <f>_xlfn.DISPIMG("ID_3EC8AA0FC58C4529AF2CDF7AC61B7A40",1)</f>
        <v>=DISPIMG("ID_3EC8AA0FC58C4529AF2CDF7AC61B7A40",1)</v>
      </c>
      <c r="Y583" s="24" t="s">
        <v>1949</v>
      </c>
      <c r="Z583" s="24" t="s">
        <v>52</v>
      </c>
      <c r="AA583" s="5">
        <v>0.7</v>
      </c>
      <c r="AB583" s="5">
        <v>1.11</v>
      </c>
      <c r="AC583" s="5"/>
      <c r="AD583" s="5"/>
      <c r="AE583" s="5"/>
      <c r="AF583" s="5"/>
      <c r="AG583" s="5"/>
      <c r="AH583" s="5"/>
      <c r="AI583" s="5"/>
      <c r="AJ583" s="5"/>
      <c r="AK583" s="5"/>
    </row>
    <row r="584" s="5" customFormat="1" hidden="1" customHeight="1" spans="1:37">
      <c r="A584" s="6" t="s">
        <v>4728</v>
      </c>
      <c r="B584" s="6" t="s">
        <v>4729</v>
      </c>
      <c r="C584" s="6" t="s">
        <v>4730</v>
      </c>
      <c r="D584" s="4" t="s">
        <v>4731</v>
      </c>
      <c r="E584" s="4">
        <v>0</v>
      </c>
      <c r="F584" s="6" t="s">
        <v>267</v>
      </c>
      <c r="G584" s="6" t="s">
        <v>211</v>
      </c>
      <c r="H584" s="4">
        <v>1279.452</v>
      </c>
      <c r="I584" s="1" t="s">
        <v>4732</v>
      </c>
      <c r="J584" s="6" t="s">
        <v>664</v>
      </c>
      <c r="K584" s="6"/>
      <c r="L584" s="6" t="s">
        <v>731</v>
      </c>
      <c r="M584" s="6"/>
      <c r="N584" s="6" t="s">
        <v>4733</v>
      </c>
      <c r="O584" s="4">
        <v>5</v>
      </c>
      <c r="P584" s="1" t="s">
        <v>4734</v>
      </c>
      <c r="Q584" s="9" t="s">
        <v>4725</v>
      </c>
      <c r="R584" s="6" t="s">
        <v>46</v>
      </c>
      <c r="S584" s="1" t="s">
        <v>4735</v>
      </c>
      <c r="T584" s="20" t="s">
        <v>89</v>
      </c>
      <c r="U584" s="20"/>
      <c r="V584" s="20"/>
      <c r="W584" s="20"/>
      <c r="X584" s="4"/>
      <c r="Y584" s="4"/>
      <c r="Z584" s="4"/>
      <c r="AA584" s="4"/>
      <c r="AB584" s="4"/>
      <c r="AC584" s="4"/>
      <c r="AD584" s="4"/>
      <c r="AE584" s="4"/>
      <c r="AF584" s="27"/>
      <c r="AG584" s="4"/>
      <c r="AH584" s="4"/>
      <c r="AI584" s="4"/>
      <c r="AJ584" s="4"/>
      <c r="AK584" s="6">
        <v>1</v>
      </c>
    </row>
    <row r="585" s="4" customFormat="1" customHeight="1" spans="1:37">
      <c r="A585" s="6" t="s">
        <v>4736</v>
      </c>
      <c r="B585" s="6" t="s">
        <v>4737</v>
      </c>
      <c r="C585" s="6" t="s">
        <v>4738</v>
      </c>
      <c r="D585" s="5" t="s">
        <v>4739</v>
      </c>
      <c r="E585" s="5">
        <v>2</v>
      </c>
      <c r="F585" s="7" t="s">
        <v>65</v>
      </c>
      <c r="G585" s="7" t="s">
        <v>66</v>
      </c>
      <c r="H585" s="5">
        <v>1185.6881</v>
      </c>
      <c r="I585" s="15" t="s">
        <v>4740</v>
      </c>
      <c r="J585" s="8" t="s">
        <v>1176</v>
      </c>
      <c r="K585" s="8"/>
      <c r="L585" s="8" t="s">
        <v>1177</v>
      </c>
      <c r="M585" s="8"/>
      <c r="N585" s="8" t="s">
        <v>46</v>
      </c>
      <c r="O585" s="5">
        <v>200</v>
      </c>
      <c r="P585" s="14" t="s">
        <v>4741</v>
      </c>
      <c r="Q585" s="9" t="s">
        <v>4742</v>
      </c>
      <c r="R585" s="8" t="s">
        <v>46</v>
      </c>
      <c r="S585" s="15" t="s">
        <v>4743</v>
      </c>
      <c r="T585" s="3" t="s">
        <v>50</v>
      </c>
      <c r="U585" s="3">
        <f>100-100*(V585/(H585*10000*AH585*(1-0.01*AG585))-AF585)/(1-AF585)</f>
        <v>11.393473427629</v>
      </c>
      <c r="V585" s="3">
        <v>10212924</v>
      </c>
      <c r="W585" s="3">
        <v>13.8650037897825</v>
      </c>
      <c r="X585" s="5" t="str">
        <f>_xlfn.DISPIMG("ID_A325B9DD4FEA4D3A94D25B6A5BE33ABA",1)</f>
        <v>=DISPIMG("ID_A325B9DD4FEA4D3A94D25B6A5BE33ABA",1)</v>
      </c>
      <c r="Y585" s="24" t="s">
        <v>1285</v>
      </c>
      <c r="Z585" s="24" t="s">
        <v>834</v>
      </c>
      <c r="AA585" s="5"/>
      <c r="AB585" s="5"/>
      <c r="AC585" s="5"/>
      <c r="AD585" s="5"/>
      <c r="AE585" s="5"/>
      <c r="AF585" s="5">
        <v>0.3</v>
      </c>
      <c r="AG585" s="5">
        <v>2.5</v>
      </c>
      <c r="AH585" s="5">
        <v>0.96</v>
      </c>
      <c r="AI585" s="5" t="s">
        <v>1189</v>
      </c>
      <c r="AJ585" s="5"/>
      <c r="AK585" s="5"/>
    </row>
    <row r="586" s="5" customFormat="1" hidden="1" customHeight="1" spans="1:37">
      <c r="A586" s="6" t="s">
        <v>4744</v>
      </c>
      <c r="B586" s="6" t="s">
        <v>4745</v>
      </c>
      <c r="C586" s="6" t="s">
        <v>4746</v>
      </c>
      <c r="D586" s="4" t="s">
        <v>4747</v>
      </c>
      <c r="E586" s="4">
        <v>0</v>
      </c>
      <c r="F586" s="6" t="s">
        <v>155</v>
      </c>
      <c r="G586" s="6" t="s">
        <v>768</v>
      </c>
      <c r="H586" s="4">
        <v>165.017</v>
      </c>
      <c r="I586" s="1" t="s">
        <v>4748</v>
      </c>
      <c r="J586" s="6" t="s">
        <v>46</v>
      </c>
      <c r="K586" s="6"/>
      <c r="L586" s="6" t="s">
        <v>46</v>
      </c>
      <c r="M586" s="6"/>
      <c r="N586" s="6" t="s">
        <v>46</v>
      </c>
      <c r="O586" s="4">
        <v>10</v>
      </c>
      <c r="P586" s="1" t="s">
        <v>4749</v>
      </c>
      <c r="Q586" s="9" t="s">
        <v>4750</v>
      </c>
      <c r="R586" s="6" t="s">
        <v>46</v>
      </c>
      <c r="S586" s="1" t="s">
        <v>4751</v>
      </c>
      <c r="T586" s="20" t="s">
        <v>50</v>
      </c>
      <c r="U586" s="20"/>
      <c r="V586" s="20"/>
      <c r="W586" s="20"/>
      <c r="X586" s="4"/>
      <c r="Y586" s="4"/>
      <c r="Z586" s="4"/>
      <c r="AA586" s="4"/>
      <c r="AB586" s="4"/>
      <c r="AC586" s="4"/>
      <c r="AD586" s="4"/>
      <c r="AE586" s="4"/>
      <c r="AF586" s="27"/>
      <c r="AG586" s="4"/>
      <c r="AH586" s="4"/>
      <c r="AI586" s="4"/>
      <c r="AJ586" s="4"/>
      <c r="AK586" s="6">
        <v>1</v>
      </c>
    </row>
    <row r="587" s="5" customFormat="1" customHeight="1" spans="1:35">
      <c r="A587" s="6" t="s">
        <v>4752</v>
      </c>
      <c r="B587" s="6" t="s">
        <v>4753</v>
      </c>
      <c r="C587" s="6" t="s">
        <v>4754</v>
      </c>
      <c r="D587" s="5" t="s">
        <v>4755</v>
      </c>
      <c r="E587" s="5">
        <v>2</v>
      </c>
      <c r="F587" s="7" t="s">
        <v>65</v>
      </c>
      <c r="G587" s="7" t="s">
        <v>66</v>
      </c>
      <c r="H587" s="5">
        <v>12795.455</v>
      </c>
      <c r="I587" s="15" t="s">
        <v>4756</v>
      </c>
      <c r="J587" s="8" t="s">
        <v>4757</v>
      </c>
      <c r="K587" s="8"/>
      <c r="L587" s="8" t="s">
        <v>4758</v>
      </c>
      <c r="M587" s="8"/>
      <c r="N587" s="8" t="s">
        <v>429</v>
      </c>
      <c r="O587" s="5">
        <v>125</v>
      </c>
      <c r="P587" s="14" t="s">
        <v>4759</v>
      </c>
      <c r="Q587" s="9" t="s">
        <v>4760</v>
      </c>
      <c r="R587" s="8" t="s">
        <v>46</v>
      </c>
      <c r="S587" s="15" t="s">
        <v>4761</v>
      </c>
      <c r="T587" s="3" t="s">
        <v>89</v>
      </c>
      <c r="U587" s="3">
        <f>100-100*(V587/(H587*10000*AH587*(1-0.01*AG587))-AF587)/(1-AF587)</f>
        <v>8.55985778198361</v>
      </c>
      <c r="V587" s="3">
        <v>112497643</v>
      </c>
      <c r="W587" s="3">
        <v>12.0799979367674</v>
      </c>
      <c r="X587" s="5" t="str">
        <f>_xlfn.DISPIMG("ID_76A065DCEC694E668CAFA0F523C99894",1)</f>
        <v>=DISPIMG("ID_76A065DCEC694E668CAFA0F523C99894",1)</v>
      </c>
      <c r="Y587" s="24" t="s">
        <v>2106</v>
      </c>
      <c r="Z587" s="24" t="s">
        <v>834</v>
      </c>
      <c r="AF587" s="10">
        <v>0.35</v>
      </c>
      <c r="AG587" s="5">
        <v>2</v>
      </c>
      <c r="AH587" s="5">
        <v>0.95</v>
      </c>
      <c r="AI587" s="5" t="s">
        <v>835</v>
      </c>
    </row>
    <row r="588" s="5" customFormat="1" customHeight="1" spans="1:37">
      <c r="A588" s="6" t="s">
        <v>4762</v>
      </c>
      <c r="B588" s="6" t="s">
        <v>4763</v>
      </c>
      <c r="C588" s="6" t="s">
        <v>4764</v>
      </c>
      <c r="D588" s="4" t="s">
        <v>4765</v>
      </c>
      <c r="E588" s="4">
        <v>0</v>
      </c>
      <c r="F588" s="6" t="s">
        <v>267</v>
      </c>
      <c r="G588" s="6" t="s">
        <v>211</v>
      </c>
      <c r="H588" s="4">
        <v>6153.4151</v>
      </c>
      <c r="I588" s="1" t="s">
        <v>4766</v>
      </c>
      <c r="J588" s="6" t="s">
        <v>4767</v>
      </c>
      <c r="K588" s="6"/>
      <c r="L588" s="6" t="s">
        <v>271</v>
      </c>
      <c r="M588" s="6"/>
      <c r="N588" s="6" t="s">
        <v>429</v>
      </c>
      <c r="O588" s="4">
        <v>9</v>
      </c>
      <c r="P588" s="1" t="s">
        <v>4768</v>
      </c>
      <c r="Q588" s="9" t="s">
        <v>4769</v>
      </c>
      <c r="R588" s="6" t="s">
        <v>46</v>
      </c>
      <c r="S588" s="1" t="s">
        <v>4770</v>
      </c>
      <c r="T588" s="20" t="s">
        <v>89</v>
      </c>
      <c r="U588" s="20"/>
      <c r="V588" s="20"/>
      <c r="W588" s="20"/>
      <c r="X588" s="4"/>
      <c r="Y588" s="4"/>
      <c r="Z588" s="4"/>
      <c r="AA588" s="4"/>
      <c r="AB588" s="4"/>
      <c r="AC588" s="4"/>
      <c r="AD588" s="4"/>
      <c r="AE588" s="4"/>
      <c r="AF588" s="27"/>
      <c r="AG588" s="4"/>
      <c r="AH588" s="4"/>
      <c r="AI588" s="4"/>
      <c r="AJ588" s="4"/>
      <c r="AK588" s="4"/>
    </row>
    <row r="589" s="5" customFormat="1" customHeight="1" spans="1:37">
      <c r="A589" s="6" t="s">
        <v>4771</v>
      </c>
      <c r="B589" s="6" t="s">
        <v>4772</v>
      </c>
      <c r="C589" s="6" t="s">
        <v>4773</v>
      </c>
      <c r="D589" s="4" t="s">
        <v>4774</v>
      </c>
      <c r="E589" s="4">
        <v>0</v>
      </c>
      <c r="F589" s="6" t="s">
        <v>148</v>
      </c>
      <c r="G589" s="6" t="s">
        <v>570</v>
      </c>
      <c r="H589" s="4">
        <v>2192.3446</v>
      </c>
      <c r="I589" s="1" t="s">
        <v>4775</v>
      </c>
      <c r="J589" s="6" t="s">
        <v>46</v>
      </c>
      <c r="K589" s="6"/>
      <c r="L589" s="6" t="s">
        <v>46</v>
      </c>
      <c r="M589" s="6"/>
      <c r="N589" s="6" t="s">
        <v>46</v>
      </c>
      <c r="O589" s="4">
        <v>232</v>
      </c>
      <c r="P589" s="1" t="s">
        <v>4776</v>
      </c>
      <c r="Q589" s="9" t="s">
        <v>4769</v>
      </c>
      <c r="R589" s="6" t="s">
        <v>46</v>
      </c>
      <c r="S589" s="1" t="s">
        <v>4777</v>
      </c>
      <c r="T589" s="20" t="s">
        <v>50</v>
      </c>
      <c r="U589" s="20"/>
      <c r="V589" s="20"/>
      <c r="W589" s="20"/>
      <c r="X589" s="4"/>
      <c r="Y589" s="4"/>
      <c r="Z589" s="4"/>
      <c r="AA589" s="4"/>
      <c r="AB589" s="4"/>
      <c r="AC589" s="4"/>
      <c r="AD589" s="4"/>
      <c r="AE589" s="4"/>
      <c r="AF589" s="27"/>
      <c r="AG589" s="4"/>
      <c r="AH589" s="4"/>
      <c r="AI589" s="4"/>
      <c r="AJ589" s="4"/>
      <c r="AK589" s="4"/>
    </row>
    <row r="590" s="5" customFormat="1" hidden="1" customHeight="1" spans="1:37">
      <c r="A590" s="6" t="s">
        <v>4778</v>
      </c>
      <c r="B590" s="6" t="s">
        <v>4779</v>
      </c>
      <c r="C590" s="6" t="s">
        <v>4780</v>
      </c>
      <c r="D590" s="4" t="s">
        <v>4781</v>
      </c>
      <c r="E590" s="4">
        <v>0</v>
      </c>
      <c r="F590" s="6" t="s">
        <v>193</v>
      </c>
      <c r="G590" s="6" t="s">
        <v>211</v>
      </c>
      <c r="H590" s="4">
        <v>854.3868</v>
      </c>
      <c r="I590" s="1" t="s">
        <v>4782</v>
      </c>
      <c r="J590" s="6" t="s">
        <v>4783</v>
      </c>
      <c r="K590" s="6"/>
      <c r="L590" s="6" t="s">
        <v>46</v>
      </c>
      <c r="M590" s="6"/>
      <c r="N590" s="6" t="s">
        <v>4784</v>
      </c>
      <c r="O590" s="4">
        <v>3</v>
      </c>
      <c r="P590" s="1" t="s">
        <v>4785</v>
      </c>
      <c r="Q590" s="9" t="s">
        <v>4769</v>
      </c>
      <c r="R590" s="6" t="s">
        <v>46</v>
      </c>
      <c r="S590" s="1" t="s">
        <v>4786</v>
      </c>
      <c r="T590" s="20" t="s">
        <v>50</v>
      </c>
      <c r="U590" s="20"/>
      <c r="V590" s="20"/>
      <c r="W590" s="20"/>
      <c r="X590" s="4"/>
      <c r="Y590" s="4"/>
      <c r="Z590" s="4"/>
      <c r="AA590" s="4"/>
      <c r="AB590" s="4"/>
      <c r="AC590" s="4"/>
      <c r="AD590" s="4"/>
      <c r="AE590" s="4"/>
      <c r="AF590" s="27"/>
      <c r="AG590" s="4"/>
      <c r="AH590" s="4"/>
      <c r="AI590" s="4"/>
      <c r="AJ590" s="4"/>
      <c r="AK590" s="6">
        <v>1</v>
      </c>
    </row>
    <row r="591" s="5" customFormat="1" customHeight="1" spans="1:37">
      <c r="A591" s="6" t="s">
        <v>4787</v>
      </c>
      <c r="B591" s="6" t="s">
        <v>4788</v>
      </c>
      <c r="C591" s="6" t="s">
        <v>4789</v>
      </c>
      <c r="D591" s="4" t="s">
        <v>4790</v>
      </c>
      <c r="E591" s="4">
        <v>0</v>
      </c>
      <c r="F591" s="6" t="s">
        <v>155</v>
      </c>
      <c r="G591" s="6" t="s">
        <v>768</v>
      </c>
      <c r="H591" s="4">
        <v>220</v>
      </c>
      <c r="I591" s="1" t="s">
        <v>4791</v>
      </c>
      <c r="J591" s="6" t="s">
        <v>46</v>
      </c>
      <c r="K591" s="6"/>
      <c r="L591" s="6" t="s">
        <v>46</v>
      </c>
      <c r="M591" s="6"/>
      <c r="N591" s="6" t="s">
        <v>46</v>
      </c>
      <c r="O591" s="4">
        <v>8</v>
      </c>
      <c r="P591" s="1" t="s">
        <v>4792</v>
      </c>
      <c r="Q591" s="9" t="s">
        <v>4769</v>
      </c>
      <c r="R591" s="6" t="s">
        <v>46</v>
      </c>
      <c r="S591" s="1" t="s">
        <v>4793</v>
      </c>
      <c r="T591" s="20" t="s">
        <v>50</v>
      </c>
      <c r="U591" s="20"/>
      <c r="V591" s="20"/>
      <c r="W591" s="20"/>
      <c r="X591" s="4"/>
      <c r="Y591" s="4"/>
      <c r="Z591" s="4"/>
      <c r="AA591" s="4"/>
      <c r="AB591" s="4"/>
      <c r="AC591" s="4"/>
      <c r="AD591" s="4"/>
      <c r="AE591" s="4"/>
      <c r="AF591" s="27"/>
      <c r="AG591" s="4"/>
      <c r="AH591" s="4"/>
      <c r="AI591" s="4"/>
      <c r="AJ591" s="4"/>
      <c r="AK591" s="4"/>
    </row>
    <row r="592" s="5" customFormat="1" customHeight="1" spans="1:37">
      <c r="A592" s="6" t="s">
        <v>4794</v>
      </c>
      <c r="B592" s="6" t="s">
        <v>4795</v>
      </c>
      <c r="C592" s="6" t="s">
        <v>4796</v>
      </c>
      <c r="D592" s="4" t="s">
        <v>4797</v>
      </c>
      <c r="E592" s="4">
        <v>0</v>
      </c>
      <c r="F592" s="6" t="s">
        <v>41</v>
      </c>
      <c r="G592" s="6" t="s">
        <v>211</v>
      </c>
      <c r="H592" s="4">
        <v>2406.4286</v>
      </c>
      <c r="I592" s="1" t="s">
        <v>4798</v>
      </c>
      <c r="J592" s="6" t="s">
        <v>4799</v>
      </c>
      <c r="K592" s="6"/>
      <c r="L592" s="6" t="s">
        <v>271</v>
      </c>
      <c r="M592" s="6"/>
      <c r="N592" s="6" t="s">
        <v>46</v>
      </c>
      <c r="O592" s="4">
        <v>4</v>
      </c>
      <c r="P592" s="1" t="s">
        <v>4800</v>
      </c>
      <c r="Q592" s="9" t="s">
        <v>4801</v>
      </c>
      <c r="R592" s="6" t="s">
        <v>46</v>
      </c>
      <c r="S592" s="1" t="s">
        <v>4802</v>
      </c>
      <c r="T592" s="20" t="s">
        <v>50</v>
      </c>
      <c r="U592" s="20"/>
      <c r="V592" s="20"/>
      <c r="W592" s="20"/>
      <c r="X592" s="4"/>
      <c r="Y592" s="4"/>
      <c r="Z592" s="4"/>
      <c r="AA592" s="4"/>
      <c r="AB592" s="4"/>
      <c r="AC592" s="4"/>
      <c r="AD592" s="4"/>
      <c r="AE592" s="4"/>
      <c r="AF592" s="27"/>
      <c r="AG592" s="4"/>
      <c r="AH592" s="4"/>
      <c r="AI592" s="4"/>
      <c r="AJ592" s="4"/>
      <c r="AK592" s="4"/>
    </row>
    <row r="593" s="5" customFormat="1" hidden="1" customHeight="1" spans="1:37">
      <c r="A593" s="6" t="s">
        <v>4803</v>
      </c>
      <c r="B593" s="6" t="s">
        <v>4804</v>
      </c>
      <c r="C593" s="6" t="s">
        <v>4805</v>
      </c>
      <c r="D593" s="5" t="s">
        <v>4806</v>
      </c>
      <c r="E593" s="5">
        <v>1</v>
      </c>
      <c r="F593" s="7" t="s">
        <v>141</v>
      </c>
      <c r="G593" s="7" t="s">
        <v>211</v>
      </c>
      <c r="H593" s="5">
        <v>132.6739</v>
      </c>
      <c r="I593" s="14" t="s">
        <v>4807</v>
      </c>
      <c r="J593" s="8" t="s">
        <v>1718</v>
      </c>
      <c r="K593" s="8"/>
      <c r="L593" s="8" t="s">
        <v>46</v>
      </c>
      <c r="M593" s="8"/>
      <c r="N593" s="8" t="s">
        <v>4808</v>
      </c>
      <c r="O593" s="5">
        <v>30</v>
      </c>
      <c r="P593" s="14" t="s">
        <v>4809</v>
      </c>
      <c r="Q593" s="9" t="s">
        <v>4810</v>
      </c>
      <c r="R593" s="7" t="s">
        <v>4811</v>
      </c>
      <c r="S593" s="14" t="s">
        <v>4812</v>
      </c>
      <c r="T593" s="3" t="s">
        <v>50</v>
      </c>
      <c r="U593" s="3"/>
      <c r="V593" s="3">
        <v>1061391</v>
      </c>
      <c r="W593" s="3">
        <v>20.000015074555</v>
      </c>
      <c r="X593" s="5" t="str">
        <f>_xlfn.DISPIMG("ID_3777B3AE62404824B0F4BC88A027A66F",1)</f>
        <v>=DISPIMG("ID_3777B3AE62404824B0F4BC88A027A66F",1)</v>
      </c>
      <c r="Y593" s="5" t="s">
        <v>304</v>
      </c>
      <c r="Z593" s="5" t="s">
        <v>305</v>
      </c>
      <c r="AC593" s="5">
        <v>4.5</v>
      </c>
      <c r="AF593" s="10"/>
      <c r="AK593" s="6">
        <v>1</v>
      </c>
    </row>
    <row r="594" s="5" customFormat="1" customHeight="1" spans="1:32">
      <c r="A594" s="6" t="s">
        <v>4813</v>
      </c>
      <c r="B594" s="6" t="s">
        <v>4814</v>
      </c>
      <c r="C594" s="6" t="s">
        <v>4815</v>
      </c>
      <c r="D594" s="5" t="s">
        <v>4816</v>
      </c>
      <c r="E594" s="5">
        <v>1</v>
      </c>
      <c r="F594" s="7" t="s">
        <v>41</v>
      </c>
      <c r="G594" s="7" t="s">
        <v>42</v>
      </c>
      <c r="H594" s="5">
        <v>5569.1442</v>
      </c>
      <c r="I594" s="14" t="s">
        <v>4817</v>
      </c>
      <c r="J594" s="8" t="s">
        <v>720</v>
      </c>
      <c r="K594" s="8"/>
      <c r="L594" s="8" t="s">
        <v>279</v>
      </c>
      <c r="M594" s="8"/>
      <c r="N594" s="8" t="s">
        <v>429</v>
      </c>
      <c r="O594" s="5">
        <v>73</v>
      </c>
      <c r="P594" s="14" t="s">
        <v>4818</v>
      </c>
      <c r="Q594" s="9" t="s">
        <v>4810</v>
      </c>
      <c r="R594" s="7" t="s">
        <v>4819</v>
      </c>
      <c r="S594" s="14" t="s">
        <v>4820</v>
      </c>
      <c r="T594" s="3" t="s">
        <v>50</v>
      </c>
      <c r="U594" s="3"/>
      <c r="V594" s="3">
        <v>46994344</v>
      </c>
      <c r="W594" s="3">
        <v>15.6165789350543</v>
      </c>
      <c r="X594" s="5" t="str">
        <f>_xlfn.DISPIMG("ID_B1E02CFAAA9C4F279FC57408BD9D79B1",1)</f>
        <v>=DISPIMG("ID_B1E02CFAAA9C4F279FC57408BD9D79B1",1)</v>
      </c>
      <c r="Y594" s="24" t="s">
        <v>51</v>
      </c>
      <c r="Z594" s="24" t="s">
        <v>52</v>
      </c>
      <c r="AA594" s="5">
        <v>0.6</v>
      </c>
      <c r="AB594" s="5">
        <v>0.875</v>
      </c>
      <c r="AF594" s="10"/>
    </row>
    <row r="595" s="5" customFormat="1" hidden="1" customHeight="1" spans="1:37">
      <c r="A595" s="6" t="s">
        <v>4821</v>
      </c>
      <c r="B595" s="6" t="s">
        <v>4822</v>
      </c>
      <c r="C595" s="6" t="s">
        <v>4823</v>
      </c>
      <c r="D595" s="5" t="s">
        <v>4824</v>
      </c>
      <c r="E595" s="5">
        <v>1</v>
      </c>
      <c r="F595" s="7" t="s">
        <v>141</v>
      </c>
      <c r="G595" s="7" t="s">
        <v>42</v>
      </c>
      <c r="H595" s="5">
        <v>366.56</v>
      </c>
      <c r="I595" s="14" t="s">
        <v>4825</v>
      </c>
      <c r="J595" s="8" t="s">
        <v>4089</v>
      </c>
      <c r="K595" s="8"/>
      <c r="L595" s="8" t="s">
        <v>604</v>
      </c>
      <c r="M595" s="8"/>
      <c r="N595" s="8" t="s">
        <v>429</v>
      </c>
      <c r="O595" s="5">
        <v>37</v>
      </c>
      <c r="P595" s="14" t="s">
        <v>4826</v>
      </c>
      <c r="Q595" s="9" t="s">
        <v>4827</v>
      </c>
      <c r="R595" s="7" t="s">
        <v>4828</v>
      </c>
      <c r="S595" s="14" t="s">
        <v>4829</v>
      </c>
      <c r="T595" s="3" t="s">
        <v>50</v>
      </c>
      <c r="U595" s="3"/>
      <c r="V595" s="3">
        <v>2932480</v>
      </c>
      <c r="W595" s="3">
        <v>20</v>
      </c>
      <c r="X595" s="5" t="str">
        <f>_xlfn.DISPIMG("ID_9B9B53AFD88E42DCAF8708AABB42792E",1)</f>
        <v>=DISPIMG("ID_9B9B53AFD88E42DCAF8708AABB42792E",1)</v>
      </c>
      <c r="Y595" s="5" t="s">
        <v>304</v>
      </c>
      <c r="Z595" s="5" t="s">
        <v>305</v>
      </c>
      <c r="AC595" s="5">
        <v>3</v>
      </c>
      <c r="AF595" s="10"/>
      <c r="AK595" s="6">
        <v>1</v>
      </c>
    </row>
    <row r="596" s="4" customFormat="1" customHeight="1" spans="1:37">
      <c r="A596" s="6" t="s">
        <v>4830</v>
      </c>
      <c r="B596" s="6" t="s">
        <v>4831</v>
      </c>
      <c r="C596" s="6" t="s">
        <v>4832</v>
      </c>
      <c r="D596" s="5" t="s">
        <v>4833</v>
      </c>
      <c r="E596" s="5">
        <v>1</v>
      </c>
      <c r="F596" s="7" t="s">
        <v>41</v>
      </c>
      <c r="G596" s="7" t="s">
        <v>42</v>
      </c>
      <c r="H596" s="5">
        <v>822.0381</v>
      </c>
      <c r="I596" s="14" t="s">
        <v>4834</v>
      </c>
      <c r="J596" s="8" t="s">
        <v>44</v>
      </c>
      <c r="K596" s="8"/>
      <c r="L596" s="8" t="s">
        <v>45</v>
      </c>
      <c r="M596" s="8"/>
      <c r="N596" s="8" t="s">
        <v>46</v>
      </c>
      <c r="O596" s="5">
        <v>1476</v>
      </c>
      <c r="P596" s="14" t="s">
        <v>4835</v>
      </c>
      <c r="Q596" s="9" t="s">
        <v>4827</v>
      </c>
      <c r="R596" s="7" t="s">
        <v>4836</v>
      </c>
      <c r="S596" s="14" t="s">
        <v>4837</v>
      </c>
      <c r="T596" s="3" t="s">
        <v>50</v>
      </c>
      <c r="U596" s="3"/>
      <c r="V596" s="3">
        <v>6885226</v>
      </c>
      <c r="W596" s="3">
        <v>16.242008734145</v>
      </c>
      <c r="X596" s="5" t="str">
        <f>_xlfn.DISPIMG("ID_738CE14B51AB4F719E7F9380608AE38D",1)</f>
        <v>=DISPIMG("ID_738CE14B51AB4F719E7F9380608AE38D",1)</v>
      </c>
      <c r="Y596" s="24" t="s">
        <v>51</v>
      </c>
      <c r="Z596" s="24" t="s">
        <v>52</v>
      </c>
      <c r="AA596" s="5">
        <v>0.55</v>
      </c>
      <c r="AB596" s="5">
        <v>0.835</v>
      </c>
      <c r="AC596" s="5"/>
      <c r="AD596" s="5"/>
      <c r="AE596" s="5"/>
      <c r="AF596" s="5"/>
      <c r="AG596" s="5"/>
      <c r="AH596" s="5"/>
      <c r="AI596" s="5"/>
      <c r="AJ596" s="5"/>
      <c r="AK596" s="5"/>
    </row>
    <row r="597" s="5" customFormat="1" customHeight="1" spans="1:34">
      <c r="A597" s="6" t="s">
        <v>4838</v>
      </c>
      <c r="B597" s="6" t="s">
        <v>4839</v>
      </c>
      <c r="C597" s="6" t="s">
        <v>4840</v>
      </c>
      <c r="D597" s="5" t="s">
        <v>4841</v>
      </c>
      <c r="E597" s="5">
        <v>2</v>
      </c>
      <c r="F597" s="7" t="s">
        <v>65</v>
      </c>
      <c r="G597" s="7" t="s">
        <v>66</v>
      </c>
      <c r="H597" s="5">
        <v>828.0976</v>
      </c>
      <c r="I597" s="14" t="s">
        <v>4842</v>
      </c>
      <c r="J597" s="8" t="s">
        <v>46</v>
      </c>
      <c r="K597" s="8"/>
      <c r="L597" s="8" t="s">
        <v>46</v>
      </c>
      <c r="M597" s="8"/>
      <c r="N597" s="8" t="s">
        <v>46</v>
      </c>
      <c r="O597" s="5">
        <v>20</v>
      </c>
      <c r="P597" s="14" t="s">
        <v>4843</v>
      </c>
      <c r="Q597" s="9" t="s">
        <v>4827</v>
      </c>
      <c r="R597" s="8" t="s">
        <v>46</v>
      </c>
      <c r="S597" s="14" t="s">
        <v>4844</v>
      </c>
      <c r="T597" s="3" t="s">
        <v>50</v>
      </c>
      <c r="U597" s="3"/>
      <c r="V597" s="3">
        <v>7370069</v>
      </c>
      <c r="W597" s="3">
        <v>10.9999956526864</v>
      </c>
      <c r="X597" s="5" t="str">
        <f>_xlfn.DISPIMG("ID_F6FE58BBCE6B49EC9F4DA29E6E02FC8B",1)</f>
        <v>=DISPIMG("ID_F6FE58BBCE6B49EC9F4DA29E6E02FC8B",1)</v>
      </c>
      <c r="Y597" s="24" t="s">
        <v>1446</v>
      </c>
      <c r="Z597" s="24" t="s">
        <v>834</v>
      </c>
      <c r="AF597" s="10">
        <v>0.45</v>
      </c>
      <c r="AG597" s="5">
        <v>1</v>
      </c>
      <c r="AH597" s="5">
        <v>0.94</v>
      </c>
    </row>
    <row r="598" s="5" customFormat="1" customHeight="1" spans="1:32">
      <c r="A598" s="6" t="s">
        <v>4845</v>
      </c>
      <c r="B598" s="6" t="s">
        <v>4846</v>
      </c>
      <c r="C598" s="6" t="s">
        <v>4847</v>
      </c>
      <c r="D598" s="5" t="s">
        <v>4848</v>
      </c>
      <c r="E598" s="5">
        <v>1</v>
      </c>
      <c r="F598" s="7" t="s">
        <v>41</v>
      </c>
      <c r="G598" s="7" t="s">
        <v>211</v>
      </c>
      <c r="H598" s="5">
        <v>1630.3454</v>
      </c>
      <c r="I598" s="14" t="s">
        <v>4849</v>
      </c>
      <c r="J598" s="8" t="s">
        <v>470</v>
      </c>
      <c r="K598" s="8" t="s">
        <v>473</v>
      </c>
      <c r="L598" s="8" t="s">
        <v>472</v>
      </c>
      <c r="M598" s="8" t="s">
        <v>473</v>
      </c>
      <c r="N598" s="8" t="s">
        <v>46</v>
      </c>
      <c r="O598" s="5">
        <v>392</v>
      </c>
      <c r="P598" s="14" t="s">
        <v>4850</v>
      </c>
      <c r="Q598" s="9" t="s">
        <v>4827</v>
      </c>
      <c r="R598" s="7" t="s">
        <v>4851</v>
      </c>
      <c r="S598" s="14" t="s">
        <v>4852</v>
      </c>
      <c r="T598" s="3" t="s">
        <v>50</v>
      </c>
      <c r="U598" s="3"/>
      <c r="V598" s="3">
        <v>14885850</v>
      </c>
      <c r="W598" s="3">
        <v>8.69511454443948</v>
      </c>
      <c r="X598" s="5" t="str">
        <f>_xlfn.DISPIMG("ID_114CBC89F5474B5DB0F04FC935E3D107",1)</f>
        <v>=DISPIMG("ID_114CBC89F5474B5DB0F04FC935E3D107",1)</v>
      </c>
      <c r="Y598" s="24" t="s">
        <v>218</v>
      </c>
      <c r="Z598" s="24" t="s">
        <v>52</v>
      </c>
      <c r="AA598" s="5">
        <v>0.45</v>
      </c>
      <c r="AB598" s="5">
        <v>0.93</v>
      </c>
      <c r="AF598" s="10"/>
    </row>
    <row r="599" s="6" customFormat="1" customHeight="1" spans="1:37">
      <c r="A599" s="6" t="s">
        <v>4853</v>
      </c>
      <c r="B599" s="6" t="s">
        <v>4854</v>
      </c>
      <c r="C599" s="6" t="s">
        <v>4855</v>
      </c>
      <c r="D599" s="5" t="s">
        <v>4856</v>
      </c>
      <c r="E599" s="5">
        <v>1</v>
      </c>
      <c r="F599" s="7" t="s">
        <v>41</v>
      </c>
      <c r="G599" s="7" t="s">
        <v>211</v>
      </c>
      <c r="H599" s="5">
        <v>3817.1723</v>
      </c>
      <c r="I599" s="14" t="s">
        <v>4857</v>
      </c>
      <c r="J599" s="8" t="s">
        <v>534</v>
      </c>
      <c r="K599" s="8" t="s">
        <v>482</v>
      </c>
      <c r="L599" s="8" t="s">
        <v>472</v>
      </c>
      <c r="M599" s="8" t="s">
        <v>482</v>
      </c>
      <c r="N599" s="8" t="s">
        <v>46</v>
      </c>
      <c r="O599" s="5">
        <v>199</v>
      </c>
      <c r="P599" s="14" t="s">
        <v>4858</v>
      </c>
      <c r="Q599" s="9" t="s">
        <v>4859</v>
      </c>
      <c r="R599" s="7" t="s">
        <v>4860</v>
      </c>
      <c r="S599" s="14" t="s">
        <v>4861</v>
      </c>
      <c r="T599" s="3" t="s">
        <v>50</v>
      </c>
      <c r="U599" s="3"/>
      <c r="V599" s="3">
        <v>33069500</v>
      </c>
      <c r="W599" s="3">
        <v>13.3664990705293</v>
      </c>
      <c r="X599" s="5" t="str">
        <f>_xlfn.DISPIMG("ID_14665E956B084537B66388D007B4B9E1",1)</f>
        <v>=DISPIMG("ID_14665E956B084537B66388D007B4B9E1",1)</v>
      </c>
      <c r="Y599" s="24" t="s">
        <v>218</v>
      </c>
      <c r="Z599" s="24" t="s">
        <v>52</v>
      </c>
      <c r="AA599" s="5">
        <v>0.4</v>
      </c>
      <c r="AB599" s="5">
        <v>0.855</v>
      </c>
      <c r="AC599" s="5"/>
      <c r="AD599" s="5"/>
      <c r="AE599" s="5"/>
      <c r="AF599" s="5"/>
      <c r="AG599" s="5"/>
      <c r="AH599" s="5"/>
      <c r="AI599" s="5"/>
      <c r="AJ599" s="5"/>
      <c r="AK599" s="5"/>
    </row>
    <row r="600" s="5" customFormat="1" hidden="1" customHeight="1" spans="1:37">
      <c r="A600" s="6" t="s">
        <v>4862</v>
      </c>
      <c r="B600" s="6" t="s">
        <v>4863</v>
      </c>
      <c r="C600" s="6" t="s">
        <v>4864</v>
      </c>
      <c r="D600" s="5" t="s">
        <v>4865</v>
      </c>
      <c r="E600" s="5">
        <v>1</v>
      </c>
      <c r="F600" s="7" t="s">
        <v>141</v>
      </c>
      <c r="G600" s="7" t="s">
        <v>211</v>
      </c>
      <c r="H600" s="5">
        <v>90.72</v>
      </c>
      <c r="I600" s="14" t="s">
        <v>4866</v>
      </c>
      <c r="J600" s="8" t="s">
        <v>4867</v>
      </c>
      <c r="K600" s="8"/>
      <c r="L600" s="8" t="s">
        <v>731</v>
      </c>
      <c r="M600" s="8"/>
      <c r="N600" s="8" t="s">
        <v>46</v>
      </c>
      <c r="O600" s="5">
        <v>17</v>
      </c>
      <c r="P600" s="14" t="s">
        <v>4868</v>
      </c>
      <c r="Q600" s="9" t="s">
        <v>4869</v>
      </c>
      <c r="R600" s="7" t="s">
        <v>4870</v>
      </c>
      <c r="S600" s="14" t="s">
        <v>4871</v>
      </c>
      <c r="T600" s="3" t="s">
        <v>50</v>
      </c>
      <c r="U600" s="3"/>
      <c r="V600" s="3">
        <v>725760</v>
      </c>
      <c r="W600" s="3">
        <v>20</v>
      </c>
      <c r="X600" s="5" t="str">
        <f>_xlfn.DISPIMG("ID_034025C2AE30485A8A760B71F0939615",1)</f>
        <v>=DISPIMG("ID_034025C2AE30485A8A760B71F0939615",1)</v>
      </c>
      <c r="Y600" s="5" t="s">
        <v>304</v>
      </c>
      <c r="Z600" s="5" t="s">
        <v>305</v>
      </c>
      <c r="AC600" s="5">
        <v>4.5</v>
      </c>
      <c r="AF600" s="10"/>
      <c r="AK600" s="6">
        <v>1</v>
      </c>
    </row>
    <row r="601" s="5" customFormat="1" hidden="1" customHeight="1" spans="1:37">
      <c r="A601" s="6" t="s">
        <v>4872</v>
      </c>
      <c r="B601" s="6" t="s">
        <v>4873</v>
      </c>
      <c r="C601" s="6" t="s">
        <v>4874</v>
      </c>
      <c r="D601" s="5" t="s">
        <v>4875</v>
      </c>
      <c r="E601" s="5">
        <v>1</v>
      </c>
      <c r="F601" s="7" t="s">
        <v>141</v>
      </c>
      <c r="G601" s="7" t="s">
        <v>211</v>
      </c>
      <c r="H601" s="5">
        <v>251.057</v>
      </c>
      <c r="I601" s="14" t="s">
        <v>4876</v>
      </c>
      <c r="J601" s="8" t="s">
        <v>730</v>
      </c>
      <c r="K601" s="8"/>
      <c r="L601" s="8" t="s">
        <v>46</v>
      </c>
      <c r="M601" s="8"/>
      <c r="N601" s="8" t="s">
        <v>46</v>
      </c>
      <c r="O601" s="5">
        <v>17</v>
      </c>
      <c r="P601" s="14" t="s">
        <v>4877</v>
      </c>
      <c r="Q601" s="9" t="s">
        <v>4869</v>
      </c>
      <c r="R601" s="7" t="s">
        <v>4878</v>
      </c>
      <c r="S601" s="14" t="s">
        <v>4879</v>
      </c>
      <c r="T601" s="3" t="s">
        <v>50</v>
      </c>
      <c r="U601" s="3"/>
      <c r="V601" s="3">
        <v>2008456</v>
      </c>
      <c r="W601" s="3">
        <v>20</v>
      </c>
      <c r="X601" s="5" t="str">
        <f>_xlfn.DISPIMG("ID_6A9E187C83FD435DA7E12E0ED48FA66C",1)</f>
        <v>=DISPIMG("ID_6A9E187C83FD435DA7E12E0ED48FA66C",1)</v>
      </c>
      <c r="Y601" s="5" t="s">
        <v>304</v>
      </c>
      <c r="Z601" s="5" t="s">
        <v>305</v>
      </c>
      <c r="AC601" s="5">
        <v>3.5</v>
      </c>
      <c r="AF601" s="10"/>
      <c r="AK601" s="6">
        <v>1</v>
      </c>
    </row>
    <row r="602" s="5" customFormat="1" customHeight="1" spans="1:32">
      <c r="A602" s="6" t="s">
        <v>4880</v>
      </c>
      <c r="B602" s="6" t="s">
        <v>4881</v>
      </c>
      <c r="C602" s="6" t="s">
        <v>4882</v>
      </c>
      <c r="D602" s="5" t="s">
        <v>4883</v>
      </c>
      <c r="E602" s="5">
        <v>1</v>
      </c>
      <c r="F602" s="7" t="s">
        <v>41</v>
      </c>
      <c r="G602" s="7" t="s">
        <v>211</v>
      </c>
      <c r="H602" s="5">
        <v>880.082</v>
      </c>
      <c r="I602" s="14" t="s">
        <v>4884</v>
      </c>
      <c r="J602" s="8" t="s">
        <v>534</v>
      </c>
      <c r="K602" s="8" t="s">
        <v>473</v>
      </c>
      <c r="L602" s="8" t="s">
        <v>472</v>
      </c>
      <c r="M602" s="8" t="s">
        <v>473</v>
      </c>
      <c r="N602" s="8" t="s">
        <v>46</v>
      </c>
      <c r="O602" s="5">
        <v>1368</v>
      </c>
      <c r="P602" s="14" t="s">
        <v>4885</v>
      </c>
      <c r="Q602" s="9" t="s">
        <v>4869</v>
      </c>
      <c r="R602" s="7" t="s">
        <v>4886</v>
      </c>
      <c r="S602" s="14" t="s">
        <v>4887</v>
      </c>
      <c r="T602" s="3" t="s">
        <v>50</v>
      </c>
      <c r="U602" s="3"/>
      <c r="V602" s="3">
        <v>7992000</v>
      </c>
      <c r="W602" s="3">
        <v>9.19027999663668</v>
      </c>
      <c r="X602" s="5" t="str">
        <f>_xlfn.DISPIMG("ID_8EE6759EC3A04A2498715DAABCC2355E",1)</f>
        <v>=DISPIMG("ID_8EE6759EC3A04A2498715DAABCC2355E",1)</v>
      </c>
      <c r="Y602" s="24" t="s">
        <v>218</v>
      </c>
      <c r="Z602" s="24" t="s">
        <v>52</v>
      </c>
      <c r="AA602" s="5">
        <v>0.45</v>
      </c>
      <c r="AB602" s="5">
        <v>0.925</v>
      </c>
      <c r="AF602" s="10"/>
    </row>
    <row r="603" s="5" customFormat="1" hidden="1" customHeight="1" spans="1:37">
      <c r="A603" s="6" t="s">
        <v>4888</v>
      </c>
      <c r="B603" s="6" t="s">
        <v>4889</v>
      </c>
      <c r="C603" s="6" t="s">
        <v>4890</v>
      </c>
      <c r="D603" s="4" t="s">
        <v>4129</v>
      </c>
      <c r="E603" s="4">
        <v>0</v>
      </c>
      <c r="F603" s="6" t="s">
        <v>193</v>
      </c>
      <c r="G603" s="6" t="s">
        <v>211</v>
      </c>
      <c r="H603" s="4">
        <v>524.6041</v>
      </c>
      <c r="I603" s="1" t="s">
        <v>4891</v>
      </c>
      <c r="J603" s="6" t="s">
        <v>3276</v>
      </c>
      <c r="K603" s="6"/>
      <c r="L603" s="6" t="s">
        <v>46</v>
      </c>
      <c r="M603" s="6"/>
      <c r="N603" s="6" t="s">
        <v>252</v>
      </c>
      <c r="O603" s="4">
        <v>22</v>
      </c>
      <c r="P603" s="1" t="s">
        <v>4892</v>
      </c>
      <c r="Q603" s="9" t="s">
        <v>4893</v>
      </c>
      <c r="R603" s="6" t="s">
        <v>46</v>
      </c>
      <c r="S603" s="1" t="s">
        <v>4132</v>
      </c>
      <c r="T603" s="20" t="s">
        <v>50</v>
      </c>
      <c r="U603" s="20"/>
      <c r="V603" s="20"/>
      <c r="W603" s="20"/>
      <c r="X603" s="4"/>
      <c r="Y603" s="4"/>
      <c r="Z603" s="4"/>
      <c r="AA603" s="4"/>
      <c r="AB603" s="4"/>
      <c r="AC603" s="4"/>
      <c r="AD603" s="4"/>
      <c r="AE603" s="4"/>
      <c r="AF603" s="27"/>
      <c r="AG603" s="4"/>
      <c r="AH603" s="4"/>
      <c r="AI603" s="4"/>
      <c r="AJ603" s="4"/>
      <c r="AK603" s="6">
        <v>1</v>
      </c>
    </row>
    <row r="604" s="4" customFormat="1" hidden="1" customHeight="1" spans="1:37">
      <c r="A604" s="6" t="s">
        <v>4894</v>
      </c>
      <c r="B604" s="6" t="s">
        <v>4895</v>
      </c>
      <c r="C604" s="6" t="s">
        <v>4896</v>
      </c>
      <c r="D604" s="4" t="s">
        <v>4897</v>
      </c>
      <c r="E604" s="4">
        <v>0</v>
      </c>
      <c r="F604" s="6" t="s">
        <v>193</v>
      </c>
      <c r="G604" s="6" t="s">
        <v>211</v>
      </c>
      <c r="H604" s="4">
        <v>146.7586</v>
      </c>
      <c r="I604" s="1" t="s">
        <v>4898</v>
      </c>
      <c r="J604" s="6" t="s">
        <v>4899</v>
      </c>
      <c r="K604" s="6"/>
      <c r="L604" s="6" t="s">
        <v>46</v>
      </c>
      <c r="M604" s="6"/>
      <c r="N604" s="6" t="s">
        <v>4900</v>
      </c>
      <c r="O604" s="4">
        <v>14</v>
      </c>
      <c r="P604" s="1" t="s">
        <v>4901</v>
      </c>
      <c r="Q604" s="9" t="s">
        <v>4893</v>
      </c>
      <c r="R604" s="6" t="s">
        <v>46</v>
      </c>
      <c r="S604" s="1" t="s">
        <v>4902</v>
      </c>
      <c r="T604" s="20" t="s">
        <v>50</v>
      </c>
      <c r="U604" s="20"/>
      <c r="V604" s="20"/>
      <c r="W604" s="20"/>
      <c r="AK604" s="6">
        <v>1</v>
      </c>
    </row>
    <row r="605" s="4" customFormat="1" hidden="1" customHeight="1" spans="1:37">
      <c r="A605" s="6" t="s">
        <v>4903</v>
      </c>
      <c r="B605" s="6" t="s">
        <v>4904</v>
      </c>
      <c r="C605" s="6" t="s">
        <v>4905</v>
      </c>
      <c r="D605" s="4" t="s">
        <v>4906</v>
      </c>
      <c r="E605" s="4">
        <v>0</v>
      </c>
      <c r="F605" s="6" t="s">
        <v>193</v>
      </c>
      <c r="G605" s="6" t="s">
        <v>211</v>
      </c>
      <c r="H605" s="4">
        <v>172.59</v>
      </c>
      <c r="I605" s="1" t="s">
        <v>4907</v>
      </c>
      <c r="J605" s="6" t="s">
        <v>900</v>
      </c>
      <c r="K605" s="6"/>
      <c r="L605" s="6" t="s">
        <v>46</v>
      </c>
      <c r="M605" s="6"/>
      <c r="N605" s="6" t="s">
        <v>429</v>
      </c>
      <c r="O605" s="4">
        <v>6</v>
      </c>
      <c r="P605" s="1" t="s">
        <v>4908</v>
      </c>
      <c r="Q605" s="9" t="s">
        <v>4909</v>
      </c>
      <c r="R605" s="6" t="s">
        <v>46</v>
      </c>
      <c r="S605" s="1" t="s">
        <v>4910</v>
      </c>
      <c r="T605" s="20" t="s">
        <v>50</v>
      </c>
      <c r="U605" s="20"/>
      <c r="V605" s="20"/>
      <c r="W605" s="20"/>
      <c r="AK605" s="6">
        <v>1</v>
      </c>
    </row>
    <row r="606" s="4" customFormat="1" customHeight="1" spans="1:23">
      <c r="A606" s="6" t="s">
        <v>4911</v>
      </c>
      <c r="B606" s="6" t="s">
        <v>4912</v>
      </c>
      <c r="C606" s="6" t="s">
        <v>4913</v>
      </c>
      <c r="D606" s="4" t="s">
        <v>4914</v>
      </c>
      <c r="E606" s="4">
        <v>0</v>
      </c>
      <c r="F606" s="6" t="s">
        <v>101</v>
      </c>
      <c r="G606" s="6" t="s">
        <v>268</v>
      </c>
      <c r="H606" s="4">
        <v>2243</v>
      </c>
      <c r="I606" s="1" t="s">
        <v>4915</v>
      </c>
      <c r="J606" s="6" t="s">
        <v>46</v>
      </c>
      <c r="K606" s="6"/>
      <c r="L606" s="6" t="s">
        <v>46</v>
      </c>
      <c r="M606" s="6"/>
      <c r="N606" s="6" t="s">
        <v>46</v>
      </c>
      <c r="O606" s="4">
        <v>4</v>
      </c>
      <c r="P606" s="1" t="s">
        <v>4916</v>
      </c>
      <c r="Q606" s="9" t="s">
        <v>4909</v>
      </c>
      <c r="R606" s="6" t="s">
        <v>46</v>
      </c>
      <c r="S606" s="1" t="s">
        <v>4917</v>
      </c>
      <c r="T606" s="20" t="s">
        <v>50</v>
      </c>
      <c r="U606" s="20"/>
      <c r="V606" s="20"/>
      <c r="W606" s="20"/>
    </row>
    <row r="607" s="5" customFormat="1" customHeight="1" spans="1:32">
      <c r="A607" s="6" t="s">
        <v>4918</v>
      </c>
      <c r="B607" s="6" t="s">
        <v>4919</v>
      </c>
      <c r="C607" s="6" t="s">
        <v>4920</v>
      </c>
      <c r="D607" s="5" t="s">
        <v>4921</v>
      </c>
      <c r="E607" s="5">
        <v>1</v>
      </c>
      <c r="F607" s="7" t="s">
        <v>41</v>
      </c>
      <c r="G607" s="7" t="s">
        <v>211</v>
      </c>
      <c r="H607" s="5">
        <v>764.7712</v>
      </c>
      <c r="I607" s="14" t="s">
        <v>4922</v>
      </c>
      <c r="J607" s="8" t="s">
        <v>470</v>
      </c>
      <c r="K607" s="8" t="s">
        <v>471</v>
      </c>
      <c r="L607" s="8" t="s">
        <v>472</v>
      </c>
      <c r="M607" s="8" t="s">
        <v>473</v>
      </c>
      <c r="N607" s="8" t="s">
        <v>46</v>
      </c>
      <c r="O607" s="5">
        <v>335</v>
      </c>
      <c r="P607" s="14" t="s">
        <v>4923</v>
      </c>
      <c r="Q607" s="9" t="s">
        <v>4924</v>
      </c>
      <c r="R607" s="7" t="s">
        <v>4925</v>
      </c>
      <c r="S607" s="14" t="s">
        <v>4926</v>
      </c>
      <c r="T607" s="3" t="s">
        <v>50</v>
      </c>
      <c r="U607" s="3"/>
      <c r="V607" s="3">
        <v>6985800</v>
      </c>
      <c r="W607" s="3">
        <v>8.65503303471679</v>
      </c>
      <c r="X607" s="5" t="str">
        <f>_xlfn.DISPIMG("ID_74F40C29C0804A9EA1A750BB6ED04235",1)</f>
        <v>=DISPIMG("ID_74F40C29C0804A9EA1A750BB6ED04235",1)</v>
      </c>
      <c r="Y607" s="24" t="s">
        <v>218</v>
      </c>
      <c r="Z607" s="24" t="s">
        <v>52</v>
      </c>
      <c r="AA607" s="5">
        <v>0.5</v>
      </c>
      <c r="AB607" s="5">
        <v>0.93</v>
      </c>
      <c r="AF607" s="10"/>
    </row>
    <row r="608" s="5" customFormat="1" customHeight="1" spans="1:32">
      <c r="A608" s="6" t="s">
        <v>4927</v>
      </c>
      <c r="B608" s="6" t="s">
        <v>4928</v>
      </c>
      <c r="C608" s="6" t="s">
        <v>4929</v>
      </c>
      <c r="D608" s="5" t="s">
        <v>4930</v>
      </c>
      <c r="E608" s="5">
        <v>1</v>
      </c>
      <c r="F608" s="7" t="s">
        <v>41</v>
      </c>
      <c r="G608" s="7" t="s">
        <v>211</v>
      </c>
      <c r="H608" s="5">
        <v>3131.611</v>
      </c>
      <c r="I608" s="14" t="s">
        <v>4931</v>
      </c>
      <c r="J608" s="8" t="s">
        <v>4932</v>
      </c>
      <c r="K608" s="8" t="s">
        <v>3923</v>
      </c>
      <c r="L608" s="8" t="s">
        <v>472</v>
      </c>
      <c r="M608" s="8" t="s">
        <v>482</v>
      </c>
      <c r="N608" s="8" t="s">
        <v>46</v>
      </c>
      <c r="O608" s="5">
        <v>64</v>
      </c>
      <c r="P608" s="14" t="s">
        <v>4933</v>
      </c>
      <c r="Q608" s="9" t="s">
        <v>4934</v>
      </c>
      <c r="R608" s="7" t="s">
        <v>4935</v>
      </c>
      <c r="S608" s="14" t="s">
        <v>4936</v>
      </c>
      <c r="T608" s="3" t="s">
        <v>89</v>
      </c>
      <c r="U608" s="3"/>
      <c r="V608" s="3">
        <v>29230370</v>
      </c>
      <c r="W608" s="3">
        <v>6.66027804858265</v>
      </c>
      <c r="X608" s="5" t="str">
        <f>_xlfn.DISPIMG("ID_EAABF19E3FEE4385A3308B92326565D9",1)</f>
        <v>=DISPIMG("ID_EAABF19E3FEE4385A3308B92326565D9",1)</v>
      </c>
      <c r="Y608" s="24" t="s">
        <v>218</v>
      </c>
      <c r="Z608" s="24" t="s">
        <v>52</v>
      </c>
      <c r="AA608" s="5">
        <v>0.45</v>
      </c>
      <c r="AB608" s="5">
        <v>0.905</v>
      </c>
      <c r="AF608" s="10"/>
    </row>
    <row r="609" s="5" customFormat="1" customHeight="1" spans="1:32">
      <c r="A609" s="6" t="s">
        <v>4937</v>
      </c>
      <c r="B609" s="6" t="s">
        <v>4938</v>
      </c>
      <c r="C609" s="6" t="s">
        <v>4939</v>
      </c>
      <c r="D609" s="5" t="s">
        <v>4940</v>
      </c>
      <c r="E609" s="5">
        <v>2</v>
      </c>
      <c r="F609" s="7" t="s">
        <v>155</v>
      </c>
      <c r="G609" s="7" t="s">
        <v>768</v>
      </c>
      <c r="H609" s="5">
        <v>285.8698</v>
      </c>
      <c r="I609" s="14" t="s">
        <v>4941</v>
      </c>
      <c r="J609" s="8" t="s">
        <v>3302</v>
      </c>
      <c r="K609" s="8" t="s">
        <v>471</v>
      </c>
      <c r="L609" s="8" t="s">
        <v>3303</v>
      </c>
      <c r="M609" s="8" t="s">
        <v>3304</v>
      </c>
      <c r="N609" s="8" t="s">
        <v>46</v>
      </c>
      <c r="O609" s="5">
        <v>184</v>
      </c>
      <c r="P609" s="14" t="s">
        <v>4942</v>
      </c>
      <c r="Q609" s="9" t="s">
        <v>4934</v>
      </c>
      <c r="R609" s="8" t="s">
        <v>46</v>
      </c>
      <c r="S609" s="14" t="s">
        <v>4943</v>
      </c>
      <c r="T609" s="3" t="s">
        <v>50</v>
      </c>
      <c r="U609" s="3"/>
      <c r="V609" s="3">
        <v>2707283</v>
      </c>
      <c r="W609" s="3">
        <v>5.29664203773886</v>
      </c>
      <c r="X609" s="5" t="str">
        <f>_xlfn.DISPIMG("ID_55055EE92B7D48EBB90EEA5CEC51FB3E",1)</f>
        <v>=DISPIMG("ID_55055EE92B7D48EBB90EEA5CEC51FB3E",1)</v>
      </c>
      <c r="Y609" s="5" t="s">
        <v>3307</v>
      </c>
      <c r="Z609" s="5" t="s">
        <v>3308</v>
      </c>
      <c r="AF609" s="10"/>
    </row>
    <row r="610" s="5" customFormat="1" hidden="1" customHeight="1" spans="1:37">
      <c r="A610" s="6" t="s">
        <v>4944</v>
      </c>
      <c r="B610" s="6" t="s">
        <v>4945</v>
      </c>
      <c r="C610" s="6" t="s">
        <v>4946</v>
      </c>
      <c r="D610" s="4" t="s">
        <v>4947</v>
      </c>
      <c r="E610" s="4">
        <v>0</v>
      </c>
      <c r="F610" s="6" t="s">
        <v>193</v>
      </c>
      <c r="G610" s="6" t="s">
        <v>211</v>
      </c>
      <c r="H610" s="4">
        <v>135.2175</v>
      </c>
      <c r="I610" s="1" t="s">
        <v>4948</v>
      </c>
      <c r="J610" s="6" t="s">
        <v>2866</v>
      </c>
      <c r="K610" s="6"/>
      <c r="L610" s="6" t="s">
        <v>46</v>
      </c>
      <c r="M610" s="6"/>
      <c r="N610" s="6" t="s">
        <v>4949</v>
      </c>
      <c r="O610" s="4">
        <v>3</v>
      </c>
      <c r="P610" s="1" t="s">
        <v>4950</v>
      </c>
      <c r="Q610" s="9" t="s">
        <v>4951</v>
      </c>
      <c r="R610" s="6" t="s">
        <v>46</v>
      </c>
      <c r="S610" s="1" t="s">
        <v>4952</v>
      </c>
      <c r="T610" s="20" t="s">
        <v>50</v>
      </c>
      <c r="U610" s="20"/>
      <c r="V610" s="20"/>
      <c r="W610" s="20"/>
      <c r="X610" s="4"/>
      <c r="Y610" s="4"/>
      <c r="Z610" s="4"/>
      <c r="AA610" s="4"/>
      <c r="AB610" s="4"/>
      <c r="AC610" s="4"/>
      <c r="AD610" s="4"/>
      <c r="AE610" s="4"/>
      <c r="AF610" s="27"/>
      <c r="AG610" s="4"/>
      <c r="AH610" s="4"/>
      <c r="AI610" s="4"/>
      <c r="AJ610" s="4"/>
      <c r="AK610" s="6">
        <v>1</v>
      </c>
    </row>
    <row r="611" s="4" customFormat="1" customHeight="1" spans="1:23">
      <c r="A611" s="6" t="s">
        <v>4953</v>
      </c>
      <c r="B611" s="6" t="s">
        <v>4954</v>
      </c>
      <c r="C611" s="6" t="s">
        <v>4955</v>
      </c>
      <c r="D611" s="4" t="s">
        <v>4956</v>
      </c>
      <c r="E611" s="4">
        <v>0</v>
      </c>
      <c r="F611" s="6" t="s">
        <v>267</v>
      </c>
      <c r="G611" s="6" t="s">
        <v>268</v>
      </c>
      <c r="H611" s="4">
        <v>1940.79</v>
      </c>
      <c r="I611" s="1" t="s">
        <v>4957</v>
      </c>
      <c r="J611" s="6" t="s">
        <v>46</v>
      </c>
      <c r="K611" s="6"/>
      <c r="L611" s="6" t="s">
        <v>46</v>
      </c>
      <c r="M611" s="6"/>
      <c r="N611" s="6" t="s">
        <v>4958</v>
      </c>
      <c r="O611" s="4">
        <v>5</v>
      </c>
      <c r="P611" s="1" t="s">
        <v>4959</v>
      </c>
      <c r="Q611" s="9" t="s">
        <v>4951</v>
      </c>
      <c r="R611" s="6" t="s">
        <v>46</v>
      </c>
      <c r="S611" s="1" t="s">
        <v>4960</v>
      </c>
      <c r="T611" s="20" t="s">
        <v>50</v>
      </c>
      <c r="U611" s="20"/>
      <c r="V611" s="20"/>
      <c r="W611" s="20"/>
    </row>
    <row r="612" s="6" customFormat="1" customHeight="1" spans="1:37">
      <c r="A612" s="6" t="s">
        <v>4961</v>
      </c>
      <c r="B612" s="6" t="s">
        <v>4962</v>
      </c>
      <c r="C612" s="6" t="s">
        <v>4963</v>
      </c>
      <c r="D612" s="5" t="s">
        <v>4964</v>
      </c>
      <c r="E612" s="5">
        <v>1</v>
      </c>
      <c r="F612" s="7" t="s">
        <v>41</v>
      </c>
      <c r="G612" s="7" t="s">
        <v>211</v>
      </c>
      <c r="H612" s="5">
        <v>1431.1509</v>
      </c>
      <c r="I612" s="14" t="s">
        <v>4965</v>
      </c>
      <c r="J612" s="8" t="s">
        <v>470</v>
      </c>
      <c r="K612" s="8" t="s">
        <v>471</v>
      </c>
      <c r="L612" s="8" t="s">
        <v>472</v>
      </c>
      <c r="M612" s="8" t="s">
        <v>473</v>
      </c>
      <c r="N612" s="8" t="s">
        <v>46</v>
      </c>
      <c r="O612" s="5">
        <v>1554</v>
      </c>
      <c r="P612" s="14" t="s">
        <v>4966</v>
      </c>
      <c r="Q612" s="9" t="s">
        <v>4951</v>
      </c>
      <c r="R612" s="7" t="s">
        <v>4967</v>
      </c>
      <c r="S612" s="14" t="s">
        <v>4968</v>
      </c>
      <c r="T612" s="3" t="s">
        <v>50</v>
      </c>
      <c r="U612" s="3"/>
      <c r="V612" s="3">
        <v>12643932</v>
      </c>
      <c r="W612" s="3">
        <v>11.6519997996019</v>
      </c>
      <c r="X612" s="5" t="str">
        <f>_xlfn.DISPIMG("ID_985003A133794D62A63DBCF1C8279D18",1)</f>
        <v>=DISPIMG("ID_985003A133794D62A63DBCF1C8279D18",1)</v>
      </c>
      <c r="Y612" s="24" t="s">
        <v>218</v>
      </c>
      <c r="Z612" s="24" t="s">
        <v>52</v>
      </c>
      <c r="AA612" s="5">
        <v>0.55</v>
      </c>
      <c r="AB612" s="5">
        <v>0.87</v>
      </c>
      <c r="AC612" s="5"/>
      <c r="AD612" s="5"/>
      <c r="AE612" s="5"/>
      <c r="AF612" s="5"/>
      <c r="AG612" s="5"/>
      <c r="AH612" s="5"/>
      <c r="AI612" s="5"/>
      <c r="AJ612" s="5"/>
      <c r="AK612" s="5"/>
    </row>
    <row r="613" s="4" customFormat="1" customHeight="1" spans="1:37">
      <c r="A613" s="6" t="s">
        <v>4969</v>
      </c>
      <c r="B613" s="6" t="s">
        <v>4970</v>
      </c>
      <c r="C613" s="6" t="s">
        <v>4971</v>
      </c>
      <c r="D613" s="5" t="s">
        <v>4972</v>
      </c>
      <c r="E613" s="5">
        <v>2</v>
      </c>
      <c r="F613" s="7" t="s">
        <v>155</v>
      </c>
      <c r="G613" s="7" t="s">
        <v>768</v>
      </c>
      <c r="H613" s="5">
        <v>988.7361</v>
      </c>
      <c r="I613" s="14" t="s">
        <v>4973</v>
      </c>
      <c r="J613" s="8" t="s">
        <v>3302</v>
      </c>
      <c r="K613" s="8" t="s">
        <v>473</v>
      </c>
      <c r="L613" s="8" t="s">
        <v>3303</v>
      </c>
      <c r="M613" s="8" t="s">
        <v>3304</v>
      </c>
      <c r="N613" s="8" t="s">
        <v>46</v>
      </c>
      <c r="O613" s="5">
        <v>141</v>
      </c>
      <c r="P613" s="15" t="s">
        <v>4974</v>
      </c>
      <c r="Q613" s="9" t="s">
        <v>4951</v>
      </c>
      <c r="R613" s="8" t="s">
        <v>46</v>
      </c>
      <c r="S613" s="15" t="s">
        <v>4975</v>
      </c>
      <c r="T613" s="3" t="s">
        <v>50</v>
      </c>
      <c r="U613" s="3"/>
      <c r="V613" s="3">
        <v>8775151</v>
      </c>
      <c r="W613" s="3">
        <f>100-100*V613/H613/10000</f>
        <v>11.2488054193632</v>
      </c>
      <c r="X613" s="5" t="str">
        <f>_xlfn.DISPIMG("ID_34CF0E8E21994D60AA17854FC249FE62",1)</f>
        <v>=DISPIMG("ID_34CF0E8E21994D60AA17854FC249FE62",1)</v>
      </c>
      <c r="Y613" s="5" t="s">
        <v>3307</v>
      </c>
      <c r="Z613" s="5" t="s">
        <v>3308</v>
      </c>
      <c r="AA613" s="5"/>
      <c r="AB613" s="5"/>
      <c r="AC613" s="5">
        <v>1.5</v>
      </c>
      <c r="AD613" s="5"/>
      <c r="AE613" s="5"/>
      <c r="AF613" s="5"/>
      <c r="AG613" s="5"/>
      <c r="AH613" s="5"/>
      <c r="AI613" s="5"/>
      <c r="AJ613" s="5"/>
      <c r="AK613" s="5"/>
    </row>
    <row r="614" s="4" customFormat="1" customHeight="1" spans="1:23">
      <c r="A614" s="6" t="s">
        <v>4976</v>
      </c>
      <c r="B614" s="6" t="s">
        <v>4977</v>
      </c>
      <c r="C614" s="6" t="s">
        <v>4978</v>
      </c>
      <c r="D614" s="4" t="s">
        <v>4979</v>
      </c>
      <c r="E614" s="4">
        <v>0</v>
      </c>
      <c r="F614" s="6" t="s">
        <v>267</v>
      </c>
      <c r="G614" s="6" t="s">
        <v>42</v>
      </c>
      <c r="H614" s="4">
        <v>2669.2742</v>
      </c>
      <c r="I614" s="1" t="s">
        <v>4980</v>
      </c>
      <c r="J614" s="6" t="s">
        <v>4981</v>
      </c>
      <c r="K614" s="6"/>
      <c r="L614" s="6" t="s">
        <v>45</v>
      </c>
      <c r="M614" s="6"/>
      <c r="N614" s="6" t="s">
        <v>46</v>
      </c>
      <c r="O614" s="4">
        <v>4</v>
      </c>
      <c r="P614" s="1" t="s">
        <v>4982</v>
      </c>
      <c r="Q614" s="9" t="s">
        <v>4983</v>
      </c>
      <c r="R614" s="6" t="s">
        <v>46</v>
      </c>
      <c r="S614" s="1" t="s">
        <v>4984</v>
      </c>
      <c r="T614" s="20" t="s">
        <v>89</v>
      </c>
      <c r="U614" s="20"/>
      <c r="V614" s="20"/>
      <c r="W614" s="20"/>
    </row>
    <row r="615" s="6" customFormat="1" hidden="1" customHeight="1" spans="1:37">
      <c r="A615" s="6" t="s">
        <v>4985</v>
      </c>
      <c r="B615" s="6" t="s">
        <v>4986</v>
      </c>
      <c r="C615" s="6" t="s">
        <v>4987</v>
      </c>
      <c r="D615" s="4" t="s">
        <v>4988</v>
      </c>
      <c r="E615" s="4">
        <v>0</v>
      </c>
      <c r="F615" s="6" t="s">
        <v>148</v>
      </c>
      <c r="G615" s="6" t="s">
        <v>570</v>
      </c>
      <c r="H615" s="4">
        <v>4258.04</v>
      </c>
      <c r="I615" s="1" t="s">
        <v>4989</v>
      </c>
      <c r="J615" s="6" t="s">
        <v>46</v>
      </c>
      <c r="L615" s="6" t="s">
        <v>46</v>
      </c>
      <c r="N615" s="6" t="s">
        <v>46</v>
      </c>
      <c r="O615" s="4">
        <v>4</v>
      </c>
      <c r="P615" s="1" t="s">
        <v>4990</v>
      </c>
      <c r="Q615" s="9" t="s">
        <v>4983</v>
      </c>
      <c r="R615" s="6" t="s">
        <v>46</v>
      </c>
      <c r="S615" s="1" t="s">
        <v>4991</v>
      </c>
      <c r="T615" s="20" t="s">
        <v>89</v>
      </c>
      <c r="U615" s="20"/>
      <c r="V615" s="20"/>
      <c r="W615" s="20"/>
      <c r="X615" s="4"/>
      <c r="Y615" s="4"/>
      <c r="Z615" s="4"/>
      <c r="AA615" s="4"/>
      <c r="AB615" s="4"/>
      <c r="AC615" s="4"/>
      <c r="AD615" s="4"/>
      <c r="AE615" s="4"/>
      <c r="AF615" s="4"/>
      <c r="AG615" s="4"/>
      <c r="AH615" s="4"/>
      <c r="AI615" s="4"/>
      <c r="AJ615" s="4"/>
      <c r="AK615" s="6">
        <v>1</v>
      </c>
    </row>
    <row r="616" s="5" customFormat="1" customHeight="1" spans="1:34">
      <c r="A616" s="6" t="s">
        <v>4992</v>
      </c>
      <c r="B616" s="6" t="s">
        <v>4993</v>
      </c>
      <c r="C616" s="6" t="s">
        <v>4994</v>
      </c>
      <c r="D616" s="5" t="s">
        <v>4995</v>
      </c>
      <c r="E616" s="5">
        <v>2</v>
      </c>
      <c r="F616" s="7" t="s">
        <v>65</v>
      </c>
      <c r="G616" s="7" t="s">
        <v>66</v>
      </c>
      <c r="H616" s="5">
        <v>1009.159</v>
      </c>
      <c r="I616" s="14" t="s">
        <v>4996</v>
      </c>
      <c r="J616" s="8" t="s">
        <v>1176</v>
      </c>
      <c r="K616" s="8"/>
      <c r="L616" s="8" t="s">
        <v>1177</v>
      </c>
      <c r="M616" s="8"/>
      <c r="N616" s="8" t="s">
        <v>46</v>
      </c>
      <c r="O616" s="5">
        <v>194</v>
      </c>
      <c r="P616" s="14" t="s">
        <v>4997</v>
      </c>
      <c r="Q616" s="9" t="s">
        <v>4998</v>
      </c>
      <c r="R616" s="8" t="s">
        <v>46</v>
      </c>
      <c r="S616" s="14" t="s">
        <v>4999</v>
      </c>
      <c r="T616" s="3" t="s">
        <v>50</v>
      </c>
      <c r="U616" s="3">
        <f>100-100*(V616/(H616*10000*AH616*(1-0.01*AG616))-AF616)/(1-AF616)</f>
        <v>8.38647961641323</v>
      </c>
      <c r="V616" s="3">
        <v>9016432</v>
      </c>
      <c r="W616" s="3">
        <v>10.6540000138729</v>
      </c>
      <c r="X616" s="5" t="str">
        <f>_xlfn.DISPIMG("ID_74EB45812A9E4307A2B2C3EE498A83AB",1)</f>
        <v>=DISPIMG("ID_74EB45812A9E4307A2B2C3EE498A83AB",1)</v>
      </c>
      <c r="Y616" s="24" t="s">
        <v>833</v>
      </c>
      <c r="Z616" s="24" t="s">
        <v>834</v>
      </c>
      <c r="AF616" s="10">
        <v>0.4</v>
      </c>
      <c r="AG616" s="5">
        <v>2</v>
      </c>
      <c r="AH616" s="5">
        <v>0.96</v>
      </c>
    </row>
    <row r="617" s="5" customFormat="1" customHeight="1" spans="1:37">
      <c r="A617" s="6" t="s">
        <v>5000</v>
      </c>
      <c r="B617" s="6" t="s">
        <v>5001</v>
      </c>
      <c r="C617" s="6" t="s">
        <v>5002</v>
      </c>
      <c r="D617" s="4" t="s">
        <v>5003</v>
      </c>
      <c r="E617" s="4">
        <v>0</v>
      </c>
      <c r="F617" s="6" t="s">
        <v>267</v>
      </c>
      <c r="G617" s="6" t="s">
        <v>211</v>
      </c>
      <c r="H617" s="4">
        <v>1696.8532</v>
      </c>
      <c r="I617" s="1" t="s">
        <v>5004</v>
      </c>
      <c r="J617" s="6" t="s">
        <v>5005</v>
      </c>
      <c r="K617" s="6"/>
      <c r="L617" s="6" t="s">
        <v>271</v>
      </c>
      <c r="M617" s="6"/>
      <c r="N617" s="6" t="s">
        <v>46</v>
      </c>
      <c r="O617" s="4">
        <v>5</v>
      </c>
      <c r="P617" s="1" t="s">
        <v>5006</v>
      </c>
      <c r="Q617" s="9" t="s">
        <v>5007</v>
      </c>
      <c r="R617" s="6" t="s">
        <v>46</v>
      </c>
      <c r="S617" s="1" t="s">
        <v>5008</v>
      </c>
      <c r="T617" s="20" t="s">
        <v>89</v>
      </c>
      <c r="U617" s="20"/>
      <c r="V617" s="20"/>
      <c r="W617" s="20"/>
      <c r="X617" s="4"/>
      <c r="Y617" s="4"/>
      <c r="Z617" s="4"/>
      <c r="AA617" s="4"/>
      <c r="AB617" s="4"/>
      <c r="AC617" s="4"/>
      <c r="AD617" s="4"/>
      <c r="AE617" s="4"/>
      <c r="AF617" s="27"/>
      <c r="AG617" s="4"/>
      <c r="AH617" s="4"/>
      <c r="AI617" s="4"/>
      <c r="AJ617" s="4"/>
      <c r="AK617" s="4"/>
    </row>
    <row r="618" s="5" customFormat="1" customHeight="1" spans="1:32">
      <c r="A618" s="6" t="s">
        <v>5009</v>
      </c>
      <c r="B618" s="6" t="s">
        <v>5010</v>
      </c>
      <c r="C618" s="6" t="s">
        <v>5011</v>
      </c>
      <c r="D618" s="5" t="s">
        <v>5012</v>
      </c>
      <c r="E618" s="5">
        <v>1</v>
      </c>
      <c r="F618" s="7" t="s">
        <v>41</v>
      </c>
      <c r="G618" s="7" t="s">
        <v>211</v>
      </c>
      <c r="H618" s="5">
        <v>513.7573</v>
      </c>
      <c r="I618" s="14" t="s">
        <v>5013</v>
      </c>
      <c r="J618" s="8" t="s">
        <v>470</v>
      </c>
      <c r="K618" s="8" t="s">
        <v>471</v>
      </c>
      <c r="L618" s="8" t="s">
        <v>472</v>
      </c>
      <c r="M618" s="8" t="s">
        <v>473</v>
      </c>
      <c r="N618" s="8" t="s">
        <v>46</v>
      </c>
      <c r="O618" s="5">
        <v>786</v>
      </c>
      <c r="P618" s="14" t="s">
        <v>5014</v>
      </c>
      <c r="Q618" s="9" t="s">
        <v>5015</v>
      </c>
      <c r="R618" s="7" t="s">
        <v>5016</v>
      </c>
      <c r="S618" s="14" t="s">
        <v>5017</v>
      </c>
      <c r="T618" s="3" t="s">
        <v>50</v>
      </c>
      <c r="U618" s="3"/>
      <c r="V618" s="3">
        <v>4652586</v>
      </c>
      <c r="W618" s="3">
        <v>9.44000211773147</v>
      </c>
      <c r="X618" s="5" t="str">
        <f>_xlfn.DISPIMG("ID_63FD0C79A3F847F79B12FA4D4522733A",1)</f>
        <v>=DISPIMG("ID_63FD0C79A3F847F79B12FA4D4522733A",1)</v>
      </c>
      <c r="Y618" s="24" t="s">
        <v>218</v>
      </c>
      <c r="Z618" s="24" t="s">
        <v>52</v>
      </c>
      <c r="AA618" s="5">
        <v>0.4</v>
      </c>
      <c r="AB618" s="5">
        <v>0.915</v>
      </c>
      <c r="AF618" s="10"/>
    </row>
    <row r="619" s="5" customFormat="1" hidden="1" customHeight="1" spans="1:37">
      <c r="A619" s="6" t="s">
        <v>5018</v>
      </c>
      <c r="B619" s="6" t="s">
        <v>5019</v>
      </c>
      <c r="C619" s="6" t="s">
        <v>5020</v>
      </c>
      <c r="D619" s="5" t="s">
        <v>5021</v>
      </c>
      <c r="E619" s="5">
        <v>1</v>
      </c>
      <c r="F619" s="7" t="s">
        <v>141</v>
      </c>
      <c r="G619" s="7" t="s">
        <v>211</v>
      </c>
      <c r="H619" s="5">
        <v>474.9925</v>
      </c>
      <c r="I619" s="14" t="s">
        <v>5022</v>
      </c>
      <c r="J619" s="8" t="s">
        <v>664</v>
      </c>
      <c r="K619" s="8"/>
      <c r="L619" s="8" t="s">
        <v>46</v>
      </c>
      <c r="M619" s="8"/>
      <c r="N619" s="8" t="s">
        <v>5023</v>
      </c>
      <c r="O619" s="5">
        <v>75</v>
      </c>
      <c r="P619" s="14" t="s">
        <v>5024</v>
      </c>
      <c r="Q619" s="9" t="s">
        <v>5025</v>
      </c>
      <c r="R619" s="7" t="s">
        <v>5026</v>
      </c>
      <c r="S619" s="14" t="s">
        <v>5027</v>
      </c>
      <c r="T619" s="3" t="s">
        <v>50</v>
      </c>
      <c r="U619" s="3"/>
      <c r="V619" s="3">
        <v>3799940</v>
      </c>
      <c r="W619" s="3">
        <v>20</v>
      </c>
      <c r="X619" s="5" t="str">
        <f>_xlfn.DISPIMG("ID_D627C67CC9F04F54B31E26B8218E19A1",1)</f>
        <v>=DISPIMG("ID_D627C67CC9F04F54B31E26B8218E19A1",1)</v>
      </c>
      <c r="Y619" s="5" t="s">
        <v>304</v>
      </c>
      <c r="Z619" s="5" t="s">
        <v>305</v>
      </c>
      <c r="AC619" s="5">
        <v>3.5</v>
      </c>
      <c r="AF619" s="10"/>
      <c r="AK619" s="6">
        <v>1</v>
      </c>
    </row>
    <row r="620" s="5" customFormat="1" customHeight="1" spans="1:32">
      <c r="A620" s="6" t="s">
        <v>5028</v>
      </c>
      <c r="B620" s="6" t="s">
        <v>5029</v>
      </c>
      <c r="C620" s="6" t="s">
        <v>5030</v>
      </c>
      <c r="D620" s="5" t="s">
        <v>5031</v>
      </c>
      <c r="E620" s="5">
        <v>2</v>
      </c>
      <c r="F620" s="7" t="s">
        <v>155</v>
      </c>
      <c r="G620" s="7" t="s">
        <v>768</v>
      </c>
      <c r="H620" s="5">
        <v>419.8918</v>
      </c>
      <c r="I620" s="14" t="s">
        <v>5032</v>
      </c>
      <c r="J620" s="8" t="s">
        <v>3302</v>
      </c>
      <c r="K620" s="8" t="s">
        <v>471</v>
      </c>
      <c r="L620" s="8" t="s">
        <v>3303</v>
      </c>
      <c r="M620" s="8" t="s">
        <v>3304</v>
      </c>
      <c r="N620" s="8" t="s">
        <v>46</v>
      </c>
      <c r="O620" s="5">
        <v>294</v>
      </c>
      <c r="P620" s="14" t="s">
        <v>5033</v>
      </c>
      <c r="Q620" s="9" t="s">
        <v>5025</v>
      </c>
      <c r="R620" s="8" t="s">
        <v>46</v>
      </c>
      <c r="S620" s="14" t="s">
        <v>5034</v>
      </c>
      <c r="T620" s="3" t="s">
        <v>50</v>
      </c>
      <c r="U620" s="3"/>
      <c r="V620" s="3">
        <v>3954112</v>
      </c>
      <c r="W620" s="3">
        <v>5.83021626047473</v>
      </c>
      <c r="X620" s="5" t="str">
        <f>_xlfn.DISPIMG("ID_43802241E1E8457887294F56C9CE0676",1)</f>
        <v>=DISPIMG("ID_43802241E1E8457887294F56C9CE0676",1)</v>
      </c>
      <c r="Y620" s="5" t="s">
        <v>3307</v>
      </c>
      <c r="Z620" s="5" t="s">
        <v>3308</v>
      </c>
      <c r="AF620" s="10"/>
    </row>
    <row r="621" s="4" customFormat="1" customHeight="1" spans="1:37">
      <c r="A621" s="6" t="s">
        <v>5035</v>
      </c>
      <c r="B621" s="6" t="s">
        <v>5036</v>
      </c>
      <c r="C621" s="6" t="s">
        <v>5037</v>
      </c>
      <c r="D621" s="5" t="s">
        <v>5038</v>
      </c>
      <c r="E621" s="5">
        <v>1</v>
      </c>
      <c r="F621" s="7" t="s">
        <v>41</v>
      </c>
      <c r="G621" s="7" t="s">
        <v>42</v>
      </c>
      <c r="H621" s="5">
        <v>757.2397</v>
      </c>
      <c r="I621" s="14" t="s">
        <v>5039</v>
      </c>
      <c r="J621" s="8" t="s">
        <v>44</v>
      </c>
      <c r="K621" s="8"/>
      <c r="L621" s="8" t="s">
        <v>45</v>
      </c>
      <c r="M621" s="8"/>
      <c r="N621" s="8" t="s">
        <v>429</v>
      </c>
      <c r="O621" s="5">
        <v>1978</v>
      </c>
      <c r="P621" s="14" t="s">
        <v>5040</v>
      </c>
      <c r="Q621" s="9" t="s">
        <v>5025</v>
      </c>
      <c r="R621" s="7" t="s">
        <v>5041</v>
      </c>
      <c r="S621" s="5" t="e">
        <v>#N/A</v>
      </c>
      <c r="T621" s="3" t="s">
        <v>50</v>
      </c>
      <c r="U621" s="3"/>
      <c r="V621" s="3"/>
      <c r="W621" s="3"/>
      <c r="X621" s="5" t="str">
        <f>_xlfn.DISPIMG("ID_AC1C1183B00540738BC979D079DA78DD",1)</f>
        <v>=DISPIMG("ID_AC1C1183B00540738BC979D079DA78DD",1)</v>
      </c>
      <c r="Y621" s="24" t="s">
        <v>51</v>
      </c>
      <c r="Z621" s="24" t="s">
        <v>52</v>
      </c>
      <c r="AA621" s="5">
        <v>0.4</v>
      </c>
      <c r="AB621" s="5">
        <v>0.84</v>
      </c>
      <c r="AC621" s="5"/>
      <c r="AD621" s="5"/>
      <c r="AE621" s="5"/>
      <c r="AF621" s="5"/>
      <c r="AG621" s="5"/>
      <c r="AH621" s="5"/>
      <c r="AI621" s="5"/>
      <c r="AJ621" s="5"/>
      <c r="AK621" s="5"/>
    </row>
    <row r="622" s="5" customFormat="1" customHeight="1" spans="1:37">
      <c r="A622" s="6" t="s">
        <v>5042</v>
      </c>
      <c r="B622" s="6" t="s">
        <v>5043</v>
      </c>
      <c r="C622" s="6" t="s">
        <v>5044</v>
      </c>
      <c r="D622" s="4" t="s">
        <v>5045</v>
      </c>
      <c r="E622" s="4">
        <v>0</v>
      </c>
      <c r="F622" s="6" t="s">
        <v>267</v>
      </c>
      <c r="G622" s="6" t="s">
        <v>42</v>
      </c>
      <c r="H622" s="4">
        <v>13620.8234</v>
      </c>
      <c r="I622" s="1" t="s">
        <v>5046</v>
      </c>
      <c r="J622" s="6" t="s">
        <v>5047</v>
      </c>
      <c r="K622" s="6"/>
      <c r="L622" s="6" t="s">
        <v>279</v>
      </c>
      <c r="M622" s="6"/>
      <c r="N622" s="6" t="s">
        <v>46</v>
      </c>
      <c r="O622" s="4">
        <v>5</v>
      </c>
      <c r="P622" s="1" t="s">
        <v>5048</v>
      </c>
      <c r="Q622" s="9" t="s">
        <v>5049</v>
      </c>
      <c r="R622" s="6" t="s">
        <v>46</v>
      </c>
      <c r="S622" s="1" t="s">
        <v>5050</v>
      </c>
      <c r="T622" s="20" t="s">
        <v>89</v>
      </c>
      <c r="U622" s="20"/>
      <c r="V622" s="20"/>
      <c r="W622" s="20"/>
      <c r="X622" s="4"/>
      <c r="Y622" s="4"/>
      <c r="Z622" s="4"/>
      <c r="AA622" s="4"/>
      <c r="AB622" s="4"/>
      <c r="AC622" s="4"/>
      <c r="AD622" s="4"/>
      <c r="AE622" s="4"/>
      <c r="AF622" s="27"/>
      <c r="AG622" s="4"/>
      <c r="AH622" s="4"/>
      <c r="AI622" s="4"/>
      <c r="AJ622" s="4"/>
      <c r="AK622" s="4"/>
    </row>
    <row r="623" s="4" customFormat="1" customHeight="1" spans="1:37">
      <c r="A623" s="6" t="s">
        <v>5051</v>
      </c>
      <c r="B623" s="6" t="s">
        <v>5052</v>
      </c>
      <c r="C623" s="6" t="s">
        <v>5053</v>
      </c>
      <c r="D623" s="5" t="s">
        <v>5054</v>
      </c>
      <c r="E623" s="5">
        <v>1</v>
      </c>
      <c r="F623" s="7" t="s">
        <v>41</v>
      </c>
      <c r="G623" s="7" t="s">
        <v>42</v>
      </c>
      <c r="H623" s="5">
        <v>1726.6664</v>
      </c>
      <c r="I623" s="14" t="s">
        <v>5055</v>
      </c>
      <c r="J623" s="8" t="s">
        <v>44</v>
      </c>
      <c r="K623" s="8"/>
      <c r="L623" s="8" t="s">
        <v>45</v>
      </c>
      <c r="M623" s="8"/>
      <c r="N623" s="8" t="s">
        <v>46</v>
      </c>
      <c r="O623" s="5">
        <v>755</v>
      </c>
      <c r="P623" s="14" t="s">
        <v>5056</v>
      </c>
      <c r="Q623" s="9" t="s">
        <v>5057</v>
      </c>
      <c r="R623" s="7" t="s">
        <v>5058</v>
      </c>
      <c r="S623" s="14" t="s">
        <v>5059</v>
      </c>
      <c r="T623" s="3" t="s">
        <v>50</v>
      </c>
      <c r="U623" s="3"/>
      <c r="V623" s="3">
        <v>14944332</v>
      </c>
      <c r="W623" s="3">
        <v>13.4498013049886</v>
      </c>
      <c r="X623" s="5" t="str">
        <f>_xlfn.DISPIMG("ID_292CE8A6D95C4A2EA3A8C5049DE7C4E4",1)</f>
        <v>=DISPIMG("ID_292CE8A6D95C4A2EA3A8C5049DE7C4E4",1)</v>
      </c>
      <c r="Y623" s="24" t="s">
        <v>51</v>
      </c>
      <c r="Z623" s="24" t="s">
        <v>52</v>
      </c>
      <c r="AA623" s="5">
        <v>0.5</v>
      </c>
      <c r="AB623" s="5">
        <v>0.895</v>
      </c>
      <c r="AC623" s="5"/>
      <c r="AD623" s="5"/>
      <c r="AE623" s="5"/>
      <c r="AF623" s="5"/>
      <c r="AG623" s="5"/>
      <c r="AH623" s="5"/>
      <c r="AI623" s="5"/>
      <c r="AJ623" s="5"/>
      <c r="AK623" s="5"/>
    </row>
    <row r="624" s="5" customFormat="1" customHeight="1" spans="1:32">
      <c r="A624" s="6" t="s">
        <v>5060</v>
      </c>
      <c r="B624" s="6" t="s">
        <v>5061</v>
      </c>
      <c r="C624" s="6" t="s">
        <v>5062</v>
      </c>
      <c r="D624" s="5" t="s">
        <v>5063</v>
      </c>
      <c r="E624" s="5">
        <v>1</v>
      </c>
      <c r="F624" s="7" t="s">
        <v>41</v>
      </c>
      <c r="G624" s="7" t="s">
        <v>268</v>
      </c>
      <c r="H624" s="5">
        <v>884.7688</v>
      </c>
      <c r="I624" s="14" t="s">
        <v>5064</v>
      </c>
      <c r="J624" s="8" t="s">
        <v>470</v>
      </c>
      <c r="K624" s="8" t="s">
        <v>471</v>
      </c>
      <c r="L624" s="8" t="s">
        <v>472</v>
      </c>
      <c r="M624" s="8" t="s">
        <v>473</v>
      </c>
      <c r="N624" s="8" t="s">
        <v>46</v>
      </c>
      <c r="O624" s="5">
        <v>1083</v>
      </c>
      <c r="P624" s="14" t="s">
        <v>5065</v>
      </c>
      <c r="Q624" s="9" t="s">
        <v>5057</v>
      </c>
      <c r="R624" s="7" t="s">
        <v>5066</v>
      </c>
      <c r="S624" s="14" t="s">
        <v>5067</v>
      </c>
      <c r="T624" s="3" t="s">
        <v>50</v>
      </c>
      <c r="U624" s="3"/>
      <c r="V624" s="3">
        <v>7834097</v>
      </c>
      <c r="W624" s="3">
        <v>11.4559984484082</v>
      </c>
      <c r="X624" s="5" t="str">
        <f>_xlfn.DISPIMG("ID_CA477AC40B5041E4AA315BA754DEC550",1)</f>
        <v>=DISPIMG("ID_CA477AC40B5041E4AA315BA754DEC550",1)</v>
      </c>
      <c r="Y624" s="24" t="s">
        <v>218</v>
      </c>
      <c r="Z624" s="24" t="s">
        <v>52</v>
      </c>
      <c r="AA624" s="5">
        <v>0.55</v>
      </c>
      <c r="AB624" s="5">
        <v>0.88</v>
      </c>
      <c r="AF624" s="10"/>
    </row>
    <row r="625" s="4" customFormat="1" customHeight="1" spans="1:37">
      <c r="A625" s="6" t="s">
        <v>5068</v>
      </c>
      <c r="B625" s="6" t="s">
        <v>5069</v>
      </c>
      <c r="C625" s="6" t="s">
        <v>5070</v>
      </c>
      <c r="D625" s="5" t="s">
        <v>5071</v>
      </c>
      <c r="E625" s="5">
        <v>1</v>
      </c>
      <c r="F625" s="7" t="s">
        <v>41</v>
      </c>
      <c r="G625" s="7" t="s">
        <v>211</v>
      </c>
      <c r="H625" s="5">
        <v>5899.345</v>
      </c>
      <c r="I625" s="14" t="s">
        <v>5072</v>
      </c>
      <c r="J625" s="8" t="s">
        <v>470</v>
      </c>
      <c r="K625" s="8" t="s">
        <v>471</v>
      </c>
      <c r="L625" s="8" t="s">
        <v>472</v>
      </c>
      <c r="M625" s="8" t="s">
        <v>473</v>
      </c>
      <c r="N625" s="8" t="s">
        <v>46</v>
      </c>
      <c r="O625" s="5">
        <v>511</v>
      </c>
      <c r="P625" s="14" t="s">
        <v>5073</v>
      </c>
      <c r="Q625" s="9" t="s">
        <v>5057</v>
      </c>
      <c r="R625" s="7" t="s">
        <v>5074</v>
      </c>
      <c r="S625" s="14" t="s">
        <v>5075</v>
      </c>
      <c r="T625" s="3" t="s">
        <v>50</v>
      </c>
      <c r="U625" s="3"/>
      <c r="V625" s="3">
        <v>53431941</v>
      </c>
      <c r="W625" s="3">
        <v>9.42733303443009</v>
      </c>
      <c r="X625" s="5" t="str">
        <f>_xlfn.DISPIMG("ID_61858DE695434938839047486B843DE9",1)</f>
        <v>=DISPIMG("ID_61858DE695434938839047486B843DE9",1)</v>
      </c>
      <c r="Y625" s="24" t="s">
        <v>218</v>
      </c>
      <c r="Z625" s="24" t="s">
        <v>52</v>
      </c>
      <c r="AA625" s="5">
        <v>0.4</v>
      </c>
      <c r="AB625" s="5">
        <v>0.915</v>
      </c>
      <c r="AC625" s="5"/>
      <c r="AD625" s="5"/>
      <c r="AE625" s="5"/>
      <c r="AF625" s="5"/>
      <c r="AG625" s="5"/>
      <c r="AH625" s="5"/>
      <c r="AI625" s="5"/>
      <c r="AJ625" s="5"/>
      <c r="AK625" s="5"/>
    </row>
    <row r="626" s="6" customFormat="1" hidden="1" customHeight="1" spans="1:37">
      <c r="A626" s="6" t="s">
        <v>5076</v>
      </c>
      <c r="B626" s="6" t="s">
        <v>5077</v>
      </c>
      <c r="C626" s="6" t="s">
        <v>5078</v>
      </c>
      <c r="D626" s="4" t="s">
        <v>5079</v>
      </c>
      <c r="E626" s="4">
        <v>0</v>
      </c>
      <c r="F626" s="6" t="s">
        <v>193</v>
      </c>
      <c r="G626" s="6" t="s">
        <v>211</v>
      </c>
      <c r="H626" s="4">
        <v>790.2633</v>
      </c>
      <c r="I626" s="1" t="s">
        <v>5080</v>
      </c>
      <c r="J626" s="6" t="s">
        <v>900</v>
      </c>
      <c r="L626" s="6" t="s">
        <v>46</v>
      </c>
      <c r="N626" s="6" t="s">
        <v>252</v>
      </c>
      <c r="O626" s="4">
        <v>40</v>
      </c>
      <c r="P626" s="1" t="s">
        <v>5081</v>
      </c>
      <c r="Q626" s="9" t="s">
        <v>5082</v>
      </c>
      <c r="R626" s="6" t="s">
        <v>46</v>
      </c>
      <c r="S626" s="1" t="s">
        <v>5083</v>
      </c>
      <c r="T626" s="20" t="s">
        <v>50</v>
      </c>
      <c r="U626" s="20"/>
      <c r="V626" s="20"/>
      <c r="W626" s="20"/>
      <c r="X626" s="4"/>
      <c r="Y626" s="4"/>
      <c r="Z626" s="4"/>
      <c r="AA626" s="4"/>
      <c r="AB626" s="4"/>
      <c r="AC626" s="4"/>
      <c r="AD626" s="4"/>
      <c r="AE626" s="4"/>
      <c r="AF626" s="4"/>
      <c r="AG626" s="4"/>
      <c r="AH626" s="4"/>
      <c r="AI626" s="4"/>
      <c r="AJ626" s="4"/>
      <c r="AK626" s="6">
        <v>1</v>
      </c>
    </row>
    <row r="627" s="4" customFormat="1" customHeight="1" spans="1:37">
      <c r="A627" s="6" t="s">
        <v>5084</v>
      </c>
      <c r="B627" s="6" t="s">
        <v>5085</v>
      </c>
      <c r="C627" s="6" t="s">
        <v>5086</v>
      </c>
      <c r="D627" s="5" t="s">
        <v>5087</v>
      </c>
      <c r="E627" s="5">
        <v>1</v>
      </c>
      <c r="F627" s="7" t="s">
        <v>41</v>
      </c>
      <c r="G627" s="7" t="s">
        <v>211</v>
      </c>
      <c r="H627" s="5">
        <v>672.353</v>
      </c>
      <c r="I627" s="14" t="s">
        <v>5088</v>
      </c>
      <c r="J627" s="8" t="s">
        <v>470</v>
      </c>
      <c r="K627" s="8" t="s">
        <v>471</v>
      </c>
      <c r="L627" s="8" t="s">
        <v>472</v>
      </c>
      <c r="M627" s="8" t="s">
        <v>473</v>
      </c>
      <c r="N627" s="8" t="s">
        <v>429</v>
      </c>
      <c r="O627" s="5">
        <v>1259</v>
      </c>
      <c r="P627" s="15" t="s">
        <v>5089</v>
      </c>
      <c r="Q627" s="9" t="s">
        <v>5082</v>
      </c>
      <c r="R627" s="7" t="s">
        <v>5090</v>
      </c>
      <c r="S627" s="15" t="s">
        <v>5091</v>
      </c>
      <c r="T627" s="3" t="s">
        <v>50</v>
      </c>
      <c r="U627" s="3"/>
      <c r="V627" s="3">
        <v>5961043</v>
      </c>
      <c r="W627" s="3">
        <v>11.3405755607545</v>
      </c>
      <c r="X627" s="5" t="str">
        <f>_xlfn.DISPIMG("ID_81F6824850C94A23A523333B4663394D",1)</f>
        <v>=DISPIMG("ID_81F6824850C94A23A523333B4663394D",1)</v>
      </c>
      <c r="Y627" s="24" t="s">
        <v>218</v>
      </c>
      <c r="Z627" s="24" t="s">
        <v>52</v>
      </c>
      <c r="AA627" s="5">
        <v>0.6</v>
      </c>
      <c r="AB627" s="5">
        <v>0.88</v>
      </c>
      <c r="AC627" s="5"/>
      <c r="AD627" s="5"/>
      <c r="AE627" s="5"/>
      <c r="AF627" s="5"/>
      <c r="AG627" s="5"/>
      <c r="AH627" s="5"/>
      <c r="AI627" s="5"/>
      <c r="AJ627" s="5"/>
      <c r="AK627" s="5"/>
    </row>
    <row r="628" s="4" customFormat="1" hidden="1" customHeight="1" spans="1:37">
      <c r="A628" s="6" t="s">
        <v>5092</v>
      </c>
      <c r="B628" s="6" t="s">
        <v>5093</v>
      </c>
      <c r="C628" s="6" t="s">
        <v>5094</v>
      </c>
      <c r="D628" s="4" t="s">
        <v>5095</v>
      </c>
      <c r="E628" s="4">
        <v>0</v>
      </c>
      <c r="F628" s="6" t="s">
        <v>193</v>
      </c>
      <c r="G628" s="6" t="s">
        <v>211</v>
      </c>
      <c r="H628" s="4">
        <v>6428.1675</v>
      </c>
      <c r="I628" s="1" t="s">
        <v>5096</v>
      </c>
      <c r="J628" s="6" t="s">
        <v>631</v>
      </c>
      <c r="K628" s="6"/>
      <c r="L628" s="6" t="s">
        <v>46</v>
      </c>
      <c r="M628" s="6"/>
      <c r="N628" s="6" t="s">
        <v>46</v>
      </c>
      <c r="O628" s="4">
        <v>10</v>
      </c>
      <c r="P628" s="1" t="s">
        <v>5097</v>
      </c>
      <c r="Q628" s="9" t="s">
        <v>5098</v>
      </c>
      <c r="R628" s="6" t="s">
        <v>46</v>
      </c>
      <c r="S628" s="1" t="s">
        <v>5099</v>
      </c>
      <c r="T628" s="20" t="s">
        <v>89</v>
      </c>
      <c r="U628" s="20"/>
      <c r="V628" s="20"/>
      <c r="W628" s="20"/>
      <c r="AK628" s="6">
        <v>1</v>
      </c>
    </row>
    <row r="629" s="4" customFormat="1" customHeight="1" spans="1:23">
      <c r="A629" s="6" t="s">
        <v>5100</v>
      </c>
      <c r="B629" s="6" t="s">
        <v>5101</v>
      </c>
      <c r="C629" s="6" t="s">
        <v>5102</v>
      </c>
      <c r="D629" s="4" t="s">
        <v>5103</v>
      </c>
      <c r="E629" s="4">
        <v>0</v>
      </c>
      <c r="F629" s="6" t="s">
        <v>155</v>
      </c>
      <c r="G629" s="6" t="s">
        <v>768</v>
      </c>
      <c r="H629" s="4">
        <v>451.3649</v>
      </c>
      <c r="I629" s="1" t="s">
        <v>5104</v>
      </c>
      <c r="J629" s="6" t="s">
        <v>5105</v>
      </c>
      <c r="K629" s="6"/>
      <c r="L629" s="6" t="s">
        <v>1222</v>
      </c>
      <c r="M629" s="6"/>
      <c r="N629" s="6" t="s">
        <v>429</v>
      </c>
      <c r="O629" s="4">
        <v>5</v>
      </c>
      <c r="P629" s="1" t="s">
        <v>5106</v>
      </c>
      <c r="Q629" s="9" t="s">
        <v>5107</v>
      </c>
      <c r="R629" s="6" t="s">
        <v>46</v>
      </c>
      <c r="S629" s="1" t="s">
        <v>5108</v>
      </c>
      <c r="T629" s="20" t="s">
        <v>89</v>
      </c>
      <c r="U629" s="20"/>
      <c r="V629" s="20"/>
      <c r="W629" s="20"/>
    </row>
    <row r="630" s="4" customFormat="1" customHeight="1" spans="1:37">
      <c r="A630" s="6" t="s">
        <v>5109</v>
      </c>
      <c r="B630" s="6" t="s">
        <v>5110</v>
      </c>
      <c r="C630" s="6" t="s">
        <v>5111</v>
      </c>
      <c r="D630" s="5" t="s">
        <v>5112</v>
      </c>
      <c r="E630" s="5">
        <v>1</v>
      </c>
      <c r="F630" s="7" t="s">
        <v>148</v>
      </c>
      <c r="G630" s="7" t="s">
        <v>570</v>
      </c>
      <c r="H630" s="5">
        <v>1346.7364</v>
      </c>
      <c r="I630" s="14" t="s">
        <v>5113</v>
      </c>
      <c r="J630" s="8" t="s">
        <v>46</v>
      </c>
      <c r="K630" s="8"/>
      <c r="L630" s="8" t="s">
        <v>46</v>
      </c>
      <c r="M630" s="8"/>
      <c r="N630" s="8" t="s">
        <v>46</v>
      </c>
      <c r="O630" s="5">
        <v>160</v>
      </c>
      <c r="P630" s="14" t="s">
        <v>5114</v>
      </c>
      <c r="Q630" s="9" t="s">
        <v>5107</v>
      </c>
      <c r="R630" s="7" t="s">
        <v>5115</v>
      </c>
      <c r="S630" s="14" t="s">
        <v>5116</v>
      </c>
      <c r="T630" s="3" t="s">
        <v>50</v>
      </c>
      <c r="U630" s="3"/>
      <c r="V630" s="3">
        <v>10388442</v>
      </c>
      <c r="W630" s="3">
        <v>22.8620983289677</v>
      </c>
      <c r="X630" s="5" t="str">
        <f>_xlfn.DISPIMG("ID_5DA423F8CB26421BBA8F7453BFC0EDF7",1)</f>
        <v>=DISPIMG("ID_5DA423F8CB26421BBA8F7453BFC0EDF7",1)</v>
      </c>
      <c r="Y630" s="24" t="s">
        <v>5117</v>
      </c>
      <c r="Z630" s="24" t="s">
        <v>3647</v>
      </c>
      <c r="AA630" s="5"/>
      <c r="AB630" s="5"/>
      <c r="AC630" s="5"/>
      <c r="AD630" s="5">
        <v>-3</v>
      </c>
      <c r="AE630" s="5">
        <v>8</v>
      </c>
      <c r="AF630" s="5"/>
      <c r="AG630" s="5"/>
      <c r="AH630" s="5"/>
      <c r="AI630" s="5"/>
      <c r="AJ630" s="5"/>
      <c r="AK630" s="5"/>
    </row>
    <row r="631" s="5" customFormat="1" hidden="1" customHeight="1" spans="1:37">
      <c r="A631" s="6" t="s">
        <v>5118</v>
      </c>
      <c r="B631" s="6" t="s">
        <v>5119</v>
      </c>
      <c r="C631" s="6" t="s">
        <v>5120</v>
      </c>
      <c r="D631" s="4" t="s">
        <v>5121</v>
      </c>
      <c r="E631" s="4">
        <v>0</v>
      </c>
      <c r="F631" s="6" t="s">
        <v>267</v>
      </c>
      <c r="G631" s="6" t="s">
        <v>211</v>
      </c>
      <c r="H631" s="4">
        <v>962.844</v>
      </c>
      <c r="I631" s="1" t="s">
        <v>5122</v>
      </c>
      <c r="J631" s="6" t="s">
        <v>996</v>
      </c>
      <c r="K631" s="6"/>
      <c r="L631" s="6" t="s">
        <v>46</v>
      </c>
      <c r="M631" s="6"/>
      <c r="N631" s="6" t="s">
        <v>429</v>
      </c>
      <c r="O631" s="4">
        <v>8</v>
      </c>
      <c r="P631" s="1" t="s">
        <v>5123</v>
      </c>
      <c r="Q631" s="9" t="s">
        <v>5124</v>
      </c>
      <c r="R631" s="6" t="s">
        <v>46</v>
      </c>
      <c r="S631" s="1" t="s">
        <v>5125</v>
      </c>
      <c r="T631" s="20" t="s">
        <v>89</v>
      </c>
      <c r="U631" s="20"/>
      <c r="V631" s="20"/>
      <c r="W631" s="20"/>
      <c r="X631" s="4"/>
      <c r="Y631" s="4"/>
      <c r="Z631" s="4"/>
      <c r="AA631" s="4"/>
      <c r="AB631" s="4"/>
      <c r="AC631" s="4"/>
      <c r="AD631" s="4"/>
      <c r="AE631" s="4"/>
      <c r="AF631" s="27"/>
      <c r="AG631" s="4"/>
      <c r="AH631" s="4"/>
      <c r="AI631" s="4"/>
      <c r="AJ631" s="4"/>
      <c r="AK631" s="6">
        <v>1</v>
      </c>
    </row>
    <row r="632" s="5" customFormat="1" hidden="1" customHeight="1" spans="1:37">
      <c r="A632" s="6" t="s">
        <v>5126</v>
      </c>
      <c r="B632" s="6" t="s">
        <v>5127</v>
      </c>
      <c r="C632" s="6" t="s">
        <v>5128</v>
      </c>
      <c r="D632" s="4" t="s">
        <v>5129</v>
      </c>
      <c r="E632" s="4">
        <v>0</v>
      </c>
      <c r="F632" s="6" t="s">
        <v>155</v>
      </c>
      <c r="G632" s="6" t="s">
        <v>768</v>
      </c>
      <c r="H632" s="4">
        <v>510</v>
      </c>
      <c r="I632" s="1" t="s">
        <v>5130</v>
      </c>
      <c r="J632" s="6" t="s">
        <v>46</v>
      </c>
      <c r="K632" s="6"/>
      <c r="L632" s="6" t="s">
        <v>46</v>
      </c>
      <c r="M632" s="6"/>
      <c r="N632" s="6" t="s">
        <v>46</v>
      </c>
      <c r="O632" s="4">
        <v>4</v>
      </c>
      <c r="P632" s="1" t="s">
        <v>5131</v>
      </c>
      <c r="Q632" s="9" t="s">
        <v>5132</v>
      </c>
      <c r="R632" s="6" t="s">
        <v>46</v>
      </c>
      <c r="S632" s="1" t="s">
        <v>5133</v>
      </c>
      <c r="T632" s="20" t="s">
        <v>50</v>
      </c>
      <c r="U632" s="20"/>
      <c r="V632" s="20"/>
      <c r="W632" s="20"/>
      <c r="X632" s="4"/>
      <c r="Y632" s="4"/>
      <c r="Z632" s="4"/>
      <c r="AA632" s="4"/>
      <c r="AB632" s="4"/>
      <c r="AC632" s="4"/>
      <c r="AD632" s="4"/>
      <c r="AE632" s="4"/>
      <c r="AF632" s="27"/>
      <c r="AG632" s="4"/>
      <c r="AH632" s="4"/>
      <c r="AI632" s="4"/>
      <c r="AJ632" s="4"/>
      <c r="AK632" s="6">
        <v>1</v>
      </c>
    </row>
    <row r="633" s="5" customFormat="1" customHeight="1" spans="1:32">
      <c r="A633" s="6" t="s">
        <v>5134</v>
      </c>
      <c r="B633" s="6" t="s">
        <v>5135</v>
      </c>
      <c r="C633" s="6" t="s">
        <v>5136</v>
      </c>
      <c r="D633" s="5" t="s">
        <v>5137</v>
      </c>
      <c r="E633" s="5">
        <v>1</v>
      </c>
      <c r="F633" s="7" t="s">
        <v>41</v>
      </c>
      <c r="G633" s="7" t="s">
        <v>42</v>
      </c>
      <c r="H633" s="5">
        <v>802.9824</v>
      </c>
      <c r="I633" s="14" t="s">
        <v>5138</v>
      </c>
      <c r="J633" s="8" t="s">
        <v>44</v>
      </c>
      <c r="K633" s="8"/>
      <c r="L633" s="8" t="s">
        <v>45</v>
      </c>
      <c r="M633" s="8"/>
      <c r="N633" s="8" t="s">
        <v>46</v>
      </c>
      <c r="O633" s="5">
        <v>1048</v>
      </c>
      <c r="P633" s="14" t="s">
        <v>5139</v>
      </c>
      <c r="Q633" s="9" t="s">
        <v>5132</v>
      </c>
      <c r="R633" s="7" t="s">
        <v>5140</v>
      </c>
      <c r="S633" s="14" t="s">
        <v>5141</v>
      </c>
      <c r="T633" s="3" t="s">
        <v>50</v>
      </c>
      <c r="U633" s="3"/>
      <c r="V633" s="3">
        <v>6698639</v>
      </c>
      <c r="W633" s="3">
        <v>16.5780096799133</v>
      </c>
      <c r="X633" s="5" t="str">
        <f>_xlfn.DISPIMG("ID_A8969EA433194B6497FC5D288B89A646",1)</f>
        <v>=DISPIMG("ID_A8969EA433194B6497FC5D288B89A646",1)</v>
      </c>
      <c r="Y633" s="24" t="s">
        <v>51</v>
      </c>
      <c r="Z633" s="24" t="s">
        <v>52</v>
      </c>
      <c r="AA633" s="5">
        <v>0.6</v>
      </c>
      <c r="AB633" s="5">
        <v>0.83</v>
      </c>
      <c r="AF633" s="10"/>
    </row>
    <row r="634" s="6" customFormat="1" customHeight="1" spans="1:37">
      <c r="A634" s="6" t="s">
        <v>5142</v>
      </c>
      <c r="B634" s="6" t="s">
        <v>5143</v>
      </c>
      <c r="C634" s="6" t="s">
        <v>5144</v>
      </c>
      <c r="D634" s="5" t="s">
        <v>5145</v>
      </c>
      <c r="E634" s="5">
        <v>1</v>
      </c>
      <c r="F634" s="7" t="s">
        <v>41</v>
      </c>
      <c r="G634" s="7" t="s">
        <v>1366</v>
      </c>
      <c r="H634" s="5">
        <v>707.2737</v>
      </c>
      <c r="I634" s="14" t="s">
        <v>5146</v>
      </c>
      <c r="J634" s="8" t="s">
        <v>5147</v>
      </c>
      <c r="K634" s="8" t="s">
        <v>471</v>
      </c>
      <c r="L634" s="8" t="s">
        <v>2910</v>
      </c>
      <c r="M634" s="8" t="s">
        <v>473</v>
      </c>
      <c r="N634" s="8" t="s">
        <v>429</v>
      </c>
      <c r="O634" s="5">
        <v>37</v>
      </c>
      <c r="P634" s="14" t="s">
        <v>5148</v>
      </c>
      <c r="Q634" s="9" t="s">
        <v>5132</v>
      </c>
      <c r="R634" s="7" t="s">
        <v>5149</v>
      </c>
      <c r="S634" s="14" t="s">
        <v>5150</v>
      </c>
      <c r="T634" s="3" t="s">
        <v>50</v>
      </c>
      <c r="U634" s="3"/>
      <c r="V634" s="3">
        <v>6376873</v>
      </c>
      <c r="W634" s="3">
        <v>9.8386805560563</v>
      </c>
      <c r="X634" s="5" t="str">
        <f>_xlfn.DISPIMG("ID_63234993BC2B4D27905D2817426F02F2",1)</f>
        <v>=DISPIMG("ID_63234993BC2B4D27905D2817426F02F2",1)</v>
      </c>
      <c r="Y634" s="24" t="s">
        <v>218</v>
      </c>
      <c r="Z634" s="24" t="s">
        <v>52</v>
      </c>
      <c r="AA634" s="5">
        <v>0.6</v>
      </c>
      <c r="AB634" s="5">
        <v>0.905</v>
      </c>
      <c r="AC634" s="5"/>
      <c r="AD634" s="5"/>
      <c r="AE634" s="5"/>
      <c r="AF634" s="5"/>
      <c r="AG634" s="5"/>
      <c r="AH634" s="5"/>
      <c r="AI634" s="5"/>
      <c r="AJ634" s="5"/>
      <c r="AK634" s="5"/>
    </row>
    <row r="635" s="5" customFormat="1" customHeight="1" spans="1:32">
      <c r="A635" s="6" t="s">
        <v>5151</v>
      </c>
      <c r="B635" s="6" t="s">
        <v>5152</v>
      </c>
      <c r="C635" s="6" t="s">
        <v>5153</v>
      </c>
      <c r="D635" s="5" t="s">
        <v>5154</v>
      </c>
      <c r="E635" s="5">
        <v>1</v>
      </c>
      <c r="F635" s="7" t="s">
        <v>41</v>
      </c>
      <c r="G635" s="7" t="s">
        <v>211</v>
      </c>
      <c r="H635" s="5">
        <v>772.5727</v>
      </c>
      <c r="I635" s="14" t="s">
        <v>5155</v>
      </c>
      <c r="J635" s="8" t="s">
        <v>2731</v>
      </c>
      <c r="K635" s="8"/>
      <c r="L635" s="8" t="s">
        <v>2732</v>
      </c>
      <c r="M635" s="8"/>
      <c r="N635" s="8" t="s">
        <v>46</v>
      </c>
      <c r="O635" s="5">
        <v>238</v>
      </c>
      <c r="P635" s="14" t="s">
        <v>5156</v>
      </c>
      <c r="Q635" s="9" t="s">
        <v>5157</v>
      </c>
      <c r="R635" s="7" t="s">
        <v>5158</v>
      </c>
      <c r="S635" s="14" t="s">
        <v>5159</v>
      </c>
      <c r="T635" s="3" t="s">
        <v>50</v>
      </c>
      <c r="U635" s="3"/>
      <c r="V635" s="3">
        <v>5925555</v>
      </c>
      <c r="W635" s="3">
        <v>23.3010045527107</v>
      </c>
      <c r="X635" s="5" t="str">
        <f>_xlfn.DISPIMG("ID_335AE9F66A424BD9A207640ED446B1FB",1)</f>
        <v>=DISPIMG("ID_335AE9F66A424BD9A207640ED446B1FB",1)</v>
      </c>
      <c r="Y635" s="5" t="s">
        <v>5160</v>
      </c>
      <c r="Z635" s="5" t="s">
        <v>305</v>
      </c>
      <c r="AC635" s="5">
        <v>6</v>
      </c>
      <c r="AF635" s="10"/>
    </row>
    <row r="636" s="5" customFormat="1" hidden="1" customHeight="1" spans="1:37">
      <c r="A636" s="6" t="s">
        <v>5161</v>
      </c>
      <c r="B636" s="6" t="s">
        <v>5162</v>
      </c>
      <c r="C636" s="6" t="s">
        <v>5163</v>
      </c>
      <c r="D636" s="5" t="s">
        <v>5164</v>
      </c>
      <c r="E636" s="5">
        <v>1</v>
      </c>
      <c r="F636" s="7" t="s">
        <v>141</v>
      </c>
      <c r="G636" s="7" t="s">
        <v>211</v>
      </c>
      <c r="H636" s="5">
        <v>120.4649</v>
      </c>
      <c r="I636" s="14" t="s">
        <v>5165</v>
      </c>
      <c r="J636" s="8" t="s">
        <v>1718</v>
      </c>
      <c r="K636" s="8"/>
      <c r="L636" s="8" t="s">
        <v>46</v>
      </c>
      <c r="M636" s="8"/>
      <c r="N636" s="8" t="s">
        <v>5166</v>
      </c>
      <c r="O636" s="5">
        <v>46</v>
      </c>
      <c r="P636" s="14" t="s">
        <v>5167</v>
      </c>
      <c r="Q636" s="9" t="s">
        <v>5157</v>
      </c>
      <c r="R636" s="7" t="s">
        <v>5168</v>
      </c>
      <c r="S636" s="14" t="s">
        <v>5169</v>
      </c>
      <c r="T636" s="3" t="s">
        <v>50</v>
      </c>
      <c r="U636" s="3"/>
      <c r="V636" s="3">
        <v>963719</v>
      </c>
      <c r="W636" s="3">
        <v>20.0000166023464</v>
      </c>
      <c r="X636" s="5" t="str">
        <f>_xlfn.DISPIMG("ID_D627C67CC9F04F54B31E26B8218E19A1",1)</f>
        <v>=DISPIMG("ID_D627C67CC9F04F54B31E26B8218E19A1",1)</v>
      </c>
      <c r="Y636" s="5" t="s">
        <v>304</v>
      </c>
      <c r="Z636" s="5" t="s">
        <v>305</v>
      </c>
      <c r="AC636" s="5">
        <v>3.5</v>
      </c>
      <c r="AF636" s="10"/>
      <c r="AK636" s="6">
        <v>1</v>
      </c>
    </row>
    <row r="637" s="4" customFormat="1" customHeight="1" spans="1:37">
      <c r="A637" s="6" t="s">
        <v>5170</v>
      </c>
      <c r="B637" s="6" t="s">
        <v>5171</v>
      </c>
      <c r="C637" s="6" t="s">
        <v>5172</v>
      </c>
      <c r="D637" s="5" t="s">
        <v>5173</v>
      </c>
      <c r="E637" s="5">
        <v>1</v>
      </c>
      <c r="F637" s="7" t="s">
        <v>41</v>
      </c>
      <c r="G637" s="7" t="s">
        <v>42</v>
      </c>
      <c r="H637" s="5">
        <v>965.6196</v>
      </c>
      <c r="I637" s="14" t="s">
        <v>5174</v>
      </c>
      <c r="J637" s="8" t="s">
        <v>44</v>
      </c>
      <c r="K637" s="8"/>
      <c r="L637" s="8" t="s">
        <v>279</v>
      </c>
      <c r="M637" s="8"/>
      <c r="N637" s="8" t="s">
        <v>5175</v>
      </c>
      <c r="O637" s="5">
        <v>232</v>
      </c>
      <c r="P637" s="14" t="s">
        <v>5176</v>
      </c>
      <c r="Q637" s="9" t="s">
        <v>5157</v>
      </c>
      <c r="R637" s="7" t="s">
        <v>5177</v>
      </c>
      <c r="S637" s="14" t="s">
        <v>5178</v>
      </c>
      <c r="T637" s="3" t="s">
        <v>50</v>
      </c>
      <c r="U637" s="3"/>
      <c r="V637" s="3">
        <v>7899360</v>
      </c>
      <c r="W637" s="3">
        <v>18.1938726181614</v>
      </c>
      <c r="X637" s="5" t="str">
        <f>_xlfn.DISPIMG("ID_332A05707CF74AFC8F087659013CE266",1)</f>
        <v>=DISPIMG("ID_332A05707CF74AFC8F087659013CE266",1)</v>
      </c>
      <c r="Y637" s="24" t="s">
        <v>51</v>
      </c>
      <c r="Z637" s="24" t="s">
        <v>52</v>
      </c>
      <c r="AA637" s="5">
        <v>0.55</v>
      </c>
      <c r="AB637" s="31">
        <v>0.8</v>
      </c>
      <c r="AC637" s="5"/>
      <c r="AD637" s="5"/>
      <c r="AE637" s="5"/>
      <c r="AF637" s="5"/>
      <c r="AG637" s="5"/>
      <c r="AH637" s="5"/>
      <c r="AI637" s="5"/>
      <c r="AJ637" s="5"/>
      <c r="AK637" s="5"/>
    </row>
    <row r="638" s="5" customFormat="1" customHeight="1" spans="1:32">
      <c r="A638" s="6" t="s">
        <v>5179</v>
      </c>
      <c r="B638" s="6" t="s">
        <v>5180</v>
      </c>
      <c r="C638" s="6" t="s">
        <v>5181</v>
      </c>
      <c r="D638" s="5" t="s">
        <v>5182</v>
      </c>
      <c r="E638" s="5">
        <v>1</v>
      </c>
      <c r="F638" s="7" t="s">
        <v>41</v>
      </c>
      <c r="G638" s="7" t="s">
        <v>42</v>
      </c>
      <c r="H638" s="5">
        <v>291.8404</v>
      </c>
      <c r="I638" s="14" t="s">
        <v>5183</v>
      </c>
      <c r="J638" s="8" t="s">
        <v>44</v>
      </c>
      <c r="K638" s="8"/>
      <c r="L638" s="8" t="s">
        <v>45</v>
      </c>
      <c r="M638" s="8"/>
      <c r="N638" s="8" t="s">
        <v>46</v>
      </c>
      <c r="O638" s="5">
        <v>808</v>
      </c>
      <c r="P638" s="14" t="s">
        <v>5184</v>
      </c>
      <c r="Q638" s="9" t="s">
        <v>5157</v>
      </c>
      <c r="R638" s="7" t="s">
        <v>5185</v>
      </c>
      <c r="S638" s="14" t="s">
        <v>5186</v>
      </c>
      <c r="T638" s="3" t="s">
        <v>50</v>
      </c>
      <c r="U638" s="3"/>
      <c r="V638" s="3">
        <v>2417548</v>
      </c>
      <c r="W638" s="3">
        <v>17.1619830564925</v>
      </c>
      <c r="X638" s="5" t="str">
        <f>_xlfn.DISPIMG("ID_80231B0298484723A0EC0342C20D29C0",1)</f>
        <v>=DISPIMG("ID_80231B0298484723A0EC0342C20D29C0",1)</v>
      </c>
      <c r="Y638" s="24" t="s">
        <v>51</v>
      </c>
      <c r="Z638" s="24" t="s">
        <v>52</v>
      </c>
      <c r="AA638" s="5">
        <v>0.4</v>
      </c>
      <c r="AB638" s="5">
        <v>0.82</v>
      </c>
      <c r="AF638" s="10"/>
    </row>
    <row r="639" s="5" customFormat="1" customHeight="1" spans="1:32">
      <c r="A639" s="6" t="s">
        <v>5187</v>
      </c>
      <c r="B639" s="6" t="s">
        <v>5188</v>
      </c>
      <c r="C639" s="6" t="s">
        <v>5189</v>
      </c>
      <c r="D639" s="5" t="s">
        <v>5190</v>
      </c>
      <c r="E639" s="5">
        <v>1</v>
      </c>
      <c r="F639" s="7" t="s">
        <v>41</v>
      </c>
      <c r="G639" s="7" t="s">
        <v>42</v>
      </c>
      <c r="H639" s="5">
        <v>728.7179</v>
      </c>
      <c r="I639" s="14" t="s">
        <v>5191</v>
      </c>
      <c r="J639" s="8" t="s">
        <v>933</v>
      </c>
      <c r="K639" s="8"/>
      <c r="L639" s="8" t="s">
        <v>516</v>
      </c>
      <c r="M639" s="8"/>
      <c r="N639" s="8" t="s">
        <v>46</v>
      </c>
      <c r="O639" s="5">
        <v>1313</v>
      </c>
      <c r="P639" s="14" t="s">
        <v>5192</v>
      </c>
      <c r="Q639" s="9" t="s">
        <v>5157</v>
      </c>
      <c r="R639" s="7" t="s">
        <v>5193</v>
      </c>
      <c r="S639" s="14" t="s">
        <v>5194</v>
      </c>
      <c r="T639" s="3" t="s">
        <v>50</v>
      </c>
      <c r="U639" s="3"/>
      <c r="V639" s="3">
        <v>6094414</v>
      </c>
      <c r="W639" s="3">
        <v>16.3679937051087</v>
      </c>
      <c r="X639" s="5" t="str">
        <f>_xlfn.DISPIMG("ID_04163C0E5136448280F0093E08721DE8",1)</f>
        <v>=DISPIMG("ID_04163C0E5136448280F0093E08721DE8",1)</v>
      </c>
      <c r="Y639" s="24" t="s">
        <v>51</v>
      </c>
      <c r="Z639" s="24" t="s">
        <v>52</v>
      </c>
      <c r="AA639" s="5">
        <v>0.45</v>
      </c>
      <c r="AB639" s="5">
        <v>0.835</v>
      </c>
      <c r="AF639" s="10"/>
    </row>
    <row r="640" s="5" customFormat="1" customHeight="1" spans="1:32">
      <c r="A640" s="6" t="s">
        <v>5195</v>
      </c>
      <c r="B640" s="6" t="s">
        <v>5196</v>
      </c>
      <c r="C640" s="6" t="s">
        <v>5197</v>
      </c>
      <c r="D640" s="5" t="s">
        <v>5198</v>
      </c>
      <c r="E640" s="5">
        <v>1</v>
      </c>
      <c r="F640" s="7" t="s">
        <v>41</v>
      </c>
      <c r="G640" s="7" t="s">
        <v>42</v>
      </c>
      <c r="H640" s="5">
        <v>853.2129</v>
      </c>
      <c r="I640" s="14" t="s">
        <v>5199</v>
      </c>
      <c r="J640" s="8" t="s">
        <v>44</v>
      </c>
      <c r="K640" s="8"/>
      <c r="L640" s="8" t="s">
        <v>45</v>
      </c>
      <c r="M640" s="8"/>
      <c r="N640" s="8" t="s">
        <v>46</v>
      </c>
      <c r="O640" s="5">
        <v>1221</v>
      </c>
      <c r="P640" s="14" t="s">
        <v>5200</v>
      </c>
      <c r="Q640" s="9" t="s">
        <v>5157</v>
      </c>
      <c r="R640" s="7" t="s">
        <v>5201</v>
      </c>
      <c r="S640" s="14" t="s">
        <v>5202</v>
      </c>
      <c r="T640" s="3" t="s">
        <v>50</v>
      </c>
      <c r="U640" s="3"/>
      <c r="V640" s="3">
        <v>7274237</v>
      </c>
      <c r="W640" s="3">
        <v>14.7430025964211</v>
      </c>
      <c r="X640" s="5" t="str">
        <f>_xlfn.DISPIMG("ID_7640D735C9A049688453A608978FBCD5",1)</f>
        <v>=DISPIMG("ID_7640D735C9A049688453A608978FBCD5",1)</v>
      </c>
      <c r="Y640" s="24" t="s">
        <v>51</v>
      </c>
      <c r="Z640" s="24" t="s">
        <v>52</v>
      </c>
      <c r="AA640" s="5">
        <v>0.4</v>
      </c>
      <c r="AB640" s="5">
        <v>0.86</v>
      </c>
      <c r="AF640" s="10"/>
    </row>
    <row r="641" s="6" customFormat="1" customHeight="1" spans="1:37">
      <c r="A641" s="6" t="s">
        <v>5203</v>
      </c>
      <c r="B641" s="6" t="s">
        <v>5204</v>
      </c>
      <c r="C641" s="6" t="s">
        <v>5205</v>
      </c>
      <c r="D641" s="5" t="s">
        <v>5206</v>
      </c>
      <c r="E641" s="5">
        <v>1</v>
      </c>
      <c r="F641" s="7" t="s">
        <v>41</v>
      </c>
      <c r="G641" s="7" t="s">
        <v>211</v>
      </c>
      <c r="H641" s="5">
        <v>18533.2011</v>
      </c>
      <c r="I641" s="14" t="s">
        <v>5207</v>
      </c>
      <c r="J641" s="8" t="s">
        <v>470</v>
      </c>
      <c r="K641" s="8" t="s">
        <v>471</v>
      </c>
      <c r="L641" s="8" t="s">
        <v>472</v>
      </c>
      <c r="M641" s="8" t="s">
        <v>482</v>
      </c>
      <c r="N641" s="8" t="s">
        <v>46</v>
      </c>
      <c r="O641" s="5">
        <v>400</v>
      </c>
      <c r="P641" s="14" t="s">
        <v>5208</v>
      </c>
      <c r="Q641" s="9" t="s">
        <v>5157</v>
      </c>
      <c r="R641" s="7" t="s">
        <v>5209</v>
      </c>
      <c r="S641" s="14" t="s">
        <v>5210</v>
      </c>
      <c r="T641" s="3" t="s">
        <v>50</v>
      </c>
      <c r="U641" s="3"/>
      <c r="V641" s="3">
        <v>160895800</v>
      </c>
      <c r="W641" s="3">
        <v>13.1851000095175</v>
      </c>
      <c r="X641" s="5" t="str">
        <f>_xlfn.DISPIMG("ID_9AB11292D1C94A0B91CDCD68BBD44BAA",1)</f>
        <v>=DISPIMG("ID_9AB11292D1C94A0B91CDCD68BBD44BAA",1)</v>
      </c>
      <c r="Y641" s="24" t="s">
        <v>218</v>
      </c>
      <c r="Z641" s="24" t="s">
        <v>52</v>
      </c>
      <c r="AA641" s="5">
        <v>0.45</v>
      </c>
      <c r="AB641" s="5">
        <v>0.85</v>
      </c>
      <c r="AC641" s="5"/>
      <c r="AD641" s="5"/>
      <c r="AE641" s="5"/>
      <c r="AF641" s="5"/>
      <c r="AG641" s="5"/>
      <c r="AH641" s="5"/>
      <c r="AI641" s="5"/>
      <c r="AJ641" s="5"/>
      <c r="AK641" s="5"/>
    </row>
    <row r="642" s="6" customFormat="1" hidden="1" customHeight="1" spans="1:37">
      <c r="A642" s="6" t="s">
        <v>5211</v>
      </c>
      <c r="B642" s="6" t="s">
        <v>5212</v>
      </c>
      <c r="C642" s="6" t="s">
        <v>5213</v>
      </c>
      <c r="D642" s="5" t="s">
        <v>5214</v>
      </c>
      <c r="E642" s="5">
        <v>2</v>
      </c>
      <c r="F642" s="7" t="s">
        <v>65</v>
      </c>
      <c r="G642" s="7" t="s">
        <v>66</v>
      </c>
      <c r="H642" s="5">
        <v>523.403</v>
      </c>
      <c r="I642" s="14" t="s">
        <v>5215</v>
      </c>
      <c r="J642" s="8" t="s">
        <v>46</v>
      </c>
      <c r="K642" s="8"/>
      <c r="L642" s="8" t="s">
        <v>46</v>
      </c>
      <c r="M642" s="8"/>
      <c r="N642" s="8" t="s">
        <v>46</v>
      </c>
      <c r="O642" s="5">
        <v>12</v>
      </c>
      <c r="P642" s="14" t="s">
        <v>5216</v>
      </c>
      <c r="Q642" s="9" t="s">
        <v>5157</v>
      </c>
      <c r="R642" s="8" t="s">
        <v>46</v>
      </c>
      <c r="S642" s="14" t="s">
        <v>5217</v>
      </c>
      <c r="T642" s="3" t="s">
        <v>50</v>
      </c>
      <c r="U642" s="3"/>
      <c r="V642" s="3">
        <v>5105214</v>
      </c>
      <c r="W642" s="3">
        <v>2.46112460188421</v>
      </c>
      <c r="X642" s="5" t="str">
        <f>_xlfn.DISPIMG("ID_D54F421F819649AC9063A1715594F225",1)</f>
        <v>=DISPIMG("ID_D54F421F819649AC9063A1715594F225",1)</v>
      </c>
      <c r="Y642" s="5" t="s">
        <v>321</v>
      </c>
      <c r="Z642" s="5" t="s">
        <v>322</v>
      </c>
      <c r="AA642" s="5"/>
      <c r="AB642" s="5"/>
      <c r="AC642" s="5"/>
      <c r="AD642" s="5"/>
      <c r="AE642" s="5"/>
      <c r="AF642" s="5"/>
      <c r="AG642" s="5"/>
      <c r="AH642" s="5"/>
      <c r="AI642" s="5"/>
      <c r="AJ642" s="5">
        <v>0.95</v>
      </c>
      <c r="AK642" s="6">
        <v>1</v>
      </c>
    </row>
    <row r="643" s="6" customFormat="1" hidden="1" customHeight="1" spans="1:37">
      <c r="A643" s="6" t="s">
        <v>5218</v>
      </c>
      <c r="B643" s="6" t="s">
        <v>5219</v>
      </c>
      <c r="C643" s="6" t="s">
        <v>5220</v>
      </c>
      <c r="D643" s="4" t="s">
        <v>5221</v>
      </c>
      <c r="E643" s="4">
        <v>0</v>
      </c>
      <c r="F643" s="6" t="s">
        <v>193</v>
      </c>
      <c r="G643" s="6" t="s">
        <v>211</v>
      </c>
      <c r="H643" s="4">
        <v>146</v>
      </c>
      <c r="I643" s="1" t="s">
        <v>5222</v>
      </c>
      <c r="J643" s="6" t="s">
        <v>2866</v>
      </c>
      <c r="L643" s="6" t="s">
        <v>46</v>
      </c>
      <c r="N643" s="6" t="s">
        <v>252</v>
      </c>
      <c r="O643" s="4">
        <v>10</v>
      </c>
      <c r="P643" s="1" t="s">
        <v>5223</v>
      </c>
      <c r="Q643" s="9" t="s">
        <v>5224</v>
      </c>
      <c r="R643" s="6" t="s">
        <v>46</v>
      </c>
      <c r="S643" s="1" t="s">
        <v>5225</v>
      </c>
      <c r="T643" s="20" t="s">
        <v>50</v>
      </c>
      <c r="U643" s="20"/>
      <c r="V643" s="20"/>
      <c r="W643" s="20"/>
      <c r="X643" s="4"/>
      <c r="Y643" s="4"/>
      <c r="Z643" s="4"/>
      <c r="AA643" s="4"/>
      <c r="AB643" s="4"/>
      <c r="AC643" s="4"/>
      <c r="AD643" s="4"/>
      <c r="AE643" s="4"/>
      <c r="AF643" s="4"/>
      <c r="AG643" s="4"/>
      <c r="AH643" s="4"/>
      <c r="AI643" s="4"/>
      <c r="AJ643" s="4"/>
      <c r="AK643" s="6">
        <v>1</v>
      </c>
    </row>
    <row r="644" s="4" customFormat="1" customHeight="1" spans="1:23">
      <c r="A644" s="6" t="s">
        <v>5226</v>
      </c>
      <c r="B644" s="6" t="s">
        <v>5227</v>
      </c>
      <c r="C644" s="6" t="s">
        <v>5228</v>
      </c>
      <c r="D644" s="4" t="s">
        <v>5229</v>
      </c>
      <c r="E644" s="4">
        <v>0</v>
      </c>
      <c r="F644" s="6" t="s">
        <v>267</v>
      </c>
      <c r="G644" s="6" t="s">
        <v>211</v>
      </c>
      <c r="H644" s="4">
        <v>58783.624</v>
      </c>
      <c r="I644" s="1" t="s">
        <v>5230</v>
      </c>
      <c r="J644" s="6" t="s">
        <v>5231</v>
      </c>
      <c r="K644" s="6"/>
      <c r="L644" s="6" t="s">
        <v>271</v>
      </c>
      <c r="M644" s="6"/>
      <c r="N644" s="6" t="s">
        <v>46</v>
      </c>
      <c r="O644" s="4">
        <v>6</v>
      </c>
      <c r="P644" s="1" t="s">
        <v>5232</v>
      </c>
      <c r="Q644" s="9" t="s">
        <v>5224</v>
      </c>
      <c r="R644" s="6" t="s">
        <v>46</v>
      </c>
      <c r="S644" s="1" t="s">
        <v>5233</v>
      </c>
      <c r="T644" s="20" t="s">
        <v>89</v>
      </c>
      <c r="U644" s="20"/>
      <c r="V644" s="20"/>
      <c r="W644" s="20"/>
    </row>
    <row r="645" s="5" customFormat="1" customHeight="1" spans="1:34">
      <c r="A645" s="6" t="s">
        <v>5234</v>
      </c>
      <c r="B645" s="6" t="s">
        <v>5235</v>
      </c>
      <c r="C645" s="6" t="s">
        <v>5236</v>
      </c>
      <c r="D645" s="5" t="s">
        <v>5237</v>
      </c>
      <c r="E645" s="5">
        <v>2</v>
      </c>
      <c r="F645" s="7" t="s">
        <v>65</v>
      </c>
      <c r="G645" s="7" t="s">
        <v>66</v>
      </c>
      <c r="H645" s="5">
        <v>567.2712</v>
      </c>
      <c r="I645" s="14" t="s">
        <v>5238</v>
      </c>
      <c r="J645" s="8" t="s">
        <v>5239</v>
      </c>
      <c r="K645" s="8"/>
      <c r="L645" s="8" t="s">
        <v>1177</v>
      </c>
      <c r="M645" s="8"/>
      <c r="N645" s="8" t="s">
        <v>46</v>
      </c>
      <c r="O645" s="5">
        <v>14</v>
      </c>
      <c r="P645" s="15" t="s">
        <v>5240</v>
      </c>
      <c r="Q645" s="9" t="s">
        <v>5241</v>
      </c>
      <c r="R645" s="8" t="s">
        <v>46</v>
      </c>
      <c r="S645" s="14" t="s">
        <v>5242</v>
      </c>
      <c r="T645" s="3" t="s">
        <v>50</v>
      </c>
      <c r="U645" s="3">
        <f>100-100*(V645/(H645*10000*AH645*(1-0.01*AG645))-AF645)/(1-AF645)</f>
        <v>8.91613674739182</v>
      </c>
      <c r="V645" s="3">
        <v>4926410</v>
      </c>
      <c r="W645" s="3">
        <v>13.1560001635902</v>
      </c>
      <c r="X645" s="5" t="str">
        <f>_xlfn.DISPIMG("ID_5A60A3D4B55448A9A4901BDCD5E34437",1)</f>
        <v>=DISPIMG("ID_5A60A3D4B55448A9A4901BDCD5E34437",1)</v>
      </c>
      <c r="Y645" s="24" t="s">
        <v>1465</v>
      </c>
      <c r="Z645" s="24" t="s">
        <v>834</v>
      </c>
      <c r="AF645" s="10">
        <v>0.3</v>
      </c>
      <c r="AG645" s="5">
        <v>2.5</v>
      </c>
      <c r="AH645" s="5">
        <v>0.95</v>
      </c>
    </row>
    <row r="646" s="5" customFormat="1" hidden="1" customHeight="1" spans="1:37">
      <c r="A646" s="6" t="s">
        <v>5243</v>
      </c>
      <c r="B646" s="6" t="s">
        <v>5244</v>
      </c>
      <c r="C646" s="6" t="s">
        <v>5245</v>
      </c>
      <c r="D646" s="5" t="s">
        <v>5246</v>
      </c>
      <c r="E646" s="5">
        <v>1</v>
      </c>
      <c r="F646" s="7" t="s">
        <v>141</v>
      </c>
      <c r="G646" s="7" t="s">
        <v>211</v>
      </c>
      <c r="H646" s="5">
        <v>187.96</v>
      </c>
      <c r="I646" s="14" t="s">
        <v>5247</v>
      </c>
      <c r="J646" s="8" t="s">
        <v>1718</v>
      </c>
      <c r="K646" s="8"/>
      <c r="L646" s="8" t="s">
        <v>46</v>
      </c>
      <c r="M646" s="8"/>
      <c r="N646" s="8" t="s">
        <v>46</v>
      </c>
      <c r="O646" s="5">
        <v>33</v>
      </c>
      <c r="P646" s="14" t="s">
        <v>5248</v>
      </c>
      <c r="Q646" s="9" t="s">
        <v>5249</v>
      </c>
      <c r="R646" s="7" t="s">
        <v>5250</v>
      </c>
      <c r="S646" s="14" t="s">
        <v>5251</v>
      </c>
      <c r="T646" s="3" t="s">
        <v>50</v>
      </c>
      <c r="U646" s="3"/>
      <c r="V646" s="3">
        <v>1503680</v>
      </c>
      <c r="W646" s="3">
        <v>20</v>
      </c>
      <c r="X646" s="5" t="str">
        <f>_xlfn.DISPIMG("ID_D627C67CC9F04F54B31E26B8218E19A1",1)</f>
        <v>=DISPIMG("ID_D627C67CC9F04F54B31E26B8218E19A1",1)</v>
      </c>
      <c r="Y646" s="5" t="s">
        <v>304</v>
      </c>
      <c r="Z646" s="5" t="s">
        <v>305</v>
      </c>
      <c r="AC646" s="5">
        <v>2.5</v>
      </c>
      <c r="AF646" s="10"/>
      <c r="AK646" s="6">
        <v>1</v>
      </c>
    </row>
    <row r="647" s="5" customFormat="1" customHeight="1" spans="1:32">
      <c r="A647" s="6" t="s">
        <v>5252</v>
      </c>
      <c r="B647" s="6" t="s">
        <v>5253</v>
      </c>
      <c r="C647" s="6" t="s">
        <v>5254</v>
      </c>
      <c r="D647" s="5" t="s">
        <v>5255</v>
      </c>
      <c r="E647" s="5">
        <v>1</v>
      </c>
      <c r="F647" s="7" t="s">
        <v>41</v>
      </c>
      <c r="G647" s="7" t="s">
        <v>42</v>
      </c>
      <c r="H647" s="5">
        <v>2232.3185</v>
      </c>
      <c r="I647" s="14" t="s">
        <v>5256</v>
      </c>
      <c r="J647" s="8" t="s">
        <v>525</v>
      </c>
      <c r="K647" s="8"/>
      <c r="L647" s="8" t="s">
        <v>279</v>
      </c>
      <c r="M647" s="8"/>
      <c r="N647" s="8" t="s">
        <v>429</v>
      </c>
      <c r="O647" s="5">
        <v>528</v>
      </c>
      <c r="P647" s="14" t="s">
        <v>5257</v>
      </c>
      <c r="Q647" s="9" t="s">
        <v>5249</v>
      </c>
      <c r="R647" s="7" t="s">
        <v>5258</v>
      </c>
      <c r="S647" s="14" t="s">
        <v>5259</v>
      </c>
      <c r="T647" s="3" t="s">
        <v>50</v>
      </c>
      <c r="U647" s="3"/>
      <c r="V647" s="3">
        <v>18840015</v>
      </c>
      <c r="W647" s="3">
        <v>15.6033738017223</v>
      </c>
      <c r="X647" s="5" t="str">
        <f>_xlfn.DISPIMG("ID_A94918A1F04C4DA1BC47F20B9891CAC3",1)</f>
        <v>=DISPIMG("ID_A94918A1F04C4DA1BC47F20B9891CAC3",1)</v>
      </c>
      <c r="Y647" s="24" t="s">
        <v>51</v>
      </c>
      <c r="Z647" s="24" t="s">
        <v>52</v>
      </c>
      <c r="AA647" s="5">
        <v>0.45</v>
      </c>
      <c r="AB647" s="5">
        <v>0.85</v>
      </c>
      <c r="AF647" s="10"/>
    </row>
    <row r="648" s="5" customFormat="1" customHeight="1" spans="1:37">
      <c r="A648" s="6" t="s">
        <v>5260</v>
      </c>
      <c r="B648" s="6" t="s">
        <v>5261</v>
      </c>
      <c r="C648" s="6" t="s">
        <v>5262</v>
      </c>
      <c r="D648" s="4" t="s">
        <v>5263</v>
      </c>
      <c r="E648" s="4">
        <v>0</v>
      </c>
      <c r="F648" s="6" t="s">
        <v>267</v>
      </c>
      <c r="G648" s="6" t="s">
        <v>211</v>
      </c>
      <c r="H648" s="4">
        <v>1240.1692</v>
      </c>
      <c r="I648" s="1" t="s">
        <v>5264</v>
      </c>
      <c r="J648" s="6" t="s">
        <v>5265</v>
      </c>
      <c r="K648" s="6"/>
      <c r="L648" s="6" t="s">
        <v>5266</v>
      </c>
      <c r="M648" s="6"/>
      <c r="N648" s="6" t="s">
        <v>46</v>
      </c>
      <c r="O648" s="4">
        <v>7</v>
      </c>
      <c r="P648" s="1" t="s">
        <v>5267</v>
      </c>
      <c r="Q648" s="9" t="s">
        <v>5268</v>
      </c>
      <c r="R648" s="6" t="s">
        <v>46</v>
      </c>
      <c r="S648" s="1" t="s">
        <v>5269</v>
      </c>
      <c r="T648" s="20" t="s">
        <v>89</v>
      </c>
      <c r="U648" s="20"/>
      <c r="V648" s="20"/>
      <c r="W648" s="20"/>
      <c r="X648" s="4"/>
      <c r="Y648" s="4"/>
      <c r="Z648" s="4"/>
      <c r="AA648" s="4"/>
      <c r="AB648" s="4"/>
      <c r="AC648" s="4"/>
      <c r="AD648" s="4"/>
      <c r="AE648" s="4"/>
      <c r="AF648" s="27"/>
      <c r="AG648" s="4"/>
      <c r="AH648" s="4"/>
      <c r="AI648" s="4"/>
      <c r="AJ648" s="4"/>
      <c r="AK648" s="4"/>
    </row>
    <row r="649" s="5" customFormat="1" customHeight="1" spans="1:32">
      <c r="A649" s="6" t="s">
        <v>5270</v>
      </c>
      <c r="B649" s="6" t="s">
        <v>5271</v>
      </c>
      <c r="C649" s="6" t="s">
        <v>5272</v>
      </c>
      <c r="D649" s="5" t="s">
        <v>5273</v>
      </c>
      <c r="E649" s="5">
        <v>1</v>
      </c>
      <c r="F649" s="7" t="s">
        <v>41</v>
      </c>
      <c r="G649" s="7" t="s">
        <v>42</v>
      </c>
      <c r="H649" s="5">
        <v>642.6243</v>
      </c>
      <c r="I649" s="14" t="s">
        <v>5274</v>
      </c>
      <c r="J649" s="8" t="s">
        <v>44</v>
      </c>
      <c r="K649" s="8"/>
      <c r="L649" s="8" t="s">
        <v>45</v>
      </c>
      <c r="M649" s="8"/>
      <c r="N649" s="8" t="s">
        <v>429</v>
      </c>
      <c r="O649" s="5">
        <v>1904</v>
      </c>
      <c r="P649" s="14" t="s">
        <v>5275</v>
      </c>
      <c r="Q649" s="9" t="s">
        <v>5268</v>
      </c>
      <c r="R649" s="7" t="s">
        <v>5276</v>
      </c>
      <c r="S649" s="14" t="s">
        <v>5277</v>
      </c>
      <c r="T649" s="3" t="s">
        <v>50</v>
      </c>
      <c r="U649" s="3"/>
      <c r="V649" s="3">
        <v>5419893</v>
      </c>
      <c r="W649" s="3">
        <v>15.6600053872846</v>
      </c>
      <c r="X649" s="5" t="str">
        <f>_xlfn.DISPIMG("ID_143A73E05E014FFBBBC6542007284C39",1)</f>
        <v>=DISPIMG("ID_143A73E05E014FFBBBC6542007284C39",1)</v>
      </c>
      <c r="Y649" s="24" t="s">
        <v>51</v>
      </c>
      <c r="Z649" s="24" t="s">
        <v>52</v>
      </c>
      <c r="AA649" s="5">
        <v>0.4</v>
      </c>
      <c r="AB649" s="5">
        <v>0.845</v>
      </c>
      <c r="AF649" s="10"/>
    </row>
    <row r="650" s="5" customFormat="1" customHeight="1" spans="1:37">
      <c r="A650" s="6" t="s">
        <v>5278</v>
      </c>
      <c r="B650" s="6" t="s">
        <v>5279</v>
      </c>
      <c r="C650" s="6" t="s">
        <v>5280</v>
      </c>
      <c r="D650" s="4" t="s">
        <v>5281</v>
      </c>
      <c r="E650" s="4">
        <v>0</v>
      </c>
      <c r="F650" s="6" t="s">
        <v>1128</v>
      </c>
      <c r="G650" s="6" t="s">
        <v>2754</v>
      </c>
      <c r="H650" s="4">
        <v>470</v>
      </c>
      <c r="I650" s="1" t="s">
        <v>5282</v>
      </c>
      <c r="J650" s="6" t="s">
        <v>46</v>
      </c>
      <c r="K650" s="6"/>
      <c r="L650" s="6" t="s">
        <v>46</v>
      </c>
      <c r="M650" s="6"/>
      <c r="N650" s="6" t="s">
        <v>46</v>
      </c>
      <c r="O650" s="4">
        <v>5</v>
      </c>
      <c r="P650" s="1" t="s">
        <v>5283</v>
      </c>
      <c r="Q650" s="9" t="s">
        <v>5284</v>
      </c>
      <c r="R650" s="6" t="s">
        <v>46</v>
      </c>
      <c r="S650" s="1" t="s">
        <v>5285</v>
      </c>
      <c r="T650" s="20" t="s">
        <v>50</v>
      </c>
      <c r="U650" s="20"/>
      <c r="V650" s="20"/>
      <c r="W650" s="20"/>
      <c r="X650" s="4"/>
      <c r="Y650" s="4"/>
      <c r="Z650" s="4"/>
      <c r="AA650" s="4"/>
      <c r="AB650" s="4"/>
      <c r="AC650" s="4"/>
      <c r="AD650" s="4"/>
      <c r="AE650" s="4"/>
      <c r="AF650" s="27"/>
      <c r="AG650" s="4"/>
      <c r="AH650" s="4"/>
      <c r="AI650" s="4"/>
      <c r="AJ650" s="4"/>
      <c r="AK650" s="4"/>
    </row>
    <row r="651" s="5" customFormat="1" hidden="1" customHeight="1" spans="1:37">
      <c r="A651" s="6" t="s">
        <v>5286</v>
      </c>
      <c r="B651" s="6" t="s">
        <v>5287</v>
      </c>
      <c r="C651" s="6" t="s">
        <v>5288</v>
      </c>
      <c r="D651" s="4" t="s">
        <v>5289</v>
      </c>
      <c r="E651" s="4">
        <v>0</v>
      </c>
      <c r="F651" s="6" t="s">
        <v>193</v>
      </c>
      <c r="G651" s="6" t="s">
        <v>211</v>
      </c>
      <c r="H651" s="4">
        <v>1123.2416</v>
      </c>
      <c r="I651" s="1" t="s">
        <v>5290</v>
      </c>
      <c r="J651" s="6" t="s">
        <v>5291</v>
      </c>
      <c r="K651" s="6"/>
      <c r="L651" s="6" t="s">
        <v>46</v>
      </c>
      <c r="M651" s="6"/>
      <c r="N651" s="6" t="s">
        <v>46</v>
      </c>
      <c r="O651" s="4">
        <v>5</v>
      </c>
      <c r="P651" s="1" t="s">
        <v>5292</v>
      </c>
      <c r="Q651" s="9" t="s">
        <v>5284</v>
      </c>
      <c r="R651" s="6" t="s">
        <v>46</v>
      </c>
      <c r="S651" s="1" t="s">
        <v>5293</v>
      </c>
      <c r="T651" s="20" t="s">
        <v>50</v>
      </c>
      <c r="U651" s="20"/>
      <c r="V651" s="20"/>
      <c r="W651" s="20"/>
      <c r="X651" s="4"/>
      <c r="Y651" s="4"/>
      <c r="Z651" s="4"/>
      <c r="AA651" s="4"/>
      <c r="AB651" s="4"/>
      <c r="AC651" s="4"/>
      <c r="AD651" s="4"/>
      <c r="AE651" s="4"/>
      <c r="AF651" s="27"/>
      <c r="AG651" s="4"/>
      <c r="AH651" s="4"/>
      <c r="AI651" s="4"/>
      <c r="AJ651" s="4"/>
      <c r="AK651" s="6">
        <v>1</v>
      </c>
    </row>
    <row r="652" s="5" customFormat="1" hidden="1" customHeight="1" spans="1:37">
      <c r="A652" s="6" t="s">
        <v>5294</v>
      </c>
      <c r="B652" s="6" t="s">
        <v>5295</v>
      </c>
      <c r="C652" s="6" t="s">
        <v>5296</v>
      </c>
      <c r="D652" s="5" t="s">
        <v>5297</v>
      </c>
      <c r="E652" s="5">
        <v>1</v>
      </c>
      <c r="F652" s="7" t="s">
        <v>141</v>
      </c>
      <c r="G652" s="7" t="s">
        <v>211</v>
      </c>
      <c r="H652" s="5">
        <v>204.7164</v>
      </c>
      <c r="I652" s="14" t="s">
        <v>5298</v>
      </c>
      <c r="J652" s="8" t="s">
        <v>1333</v>
      </c>
      <c r="K652" s="8"/>
      <c r="L652" s="8" t="s">
        <v>46</v>
      </c>
      <c r="M652" s="8"/>
      <c r="N652" s="8" t="s">
        <v>46</v>
      </c>
      <c r="O652" s="5">
        <v>53</v>
      </c>
      <c r="P652" s="14" t="s">
        <v>5299</v>
      </c>
      <c r="Q652" s="9" t="s">
        <v>5284</v>
      </c>
      <c r="R652" s="7" t="s">
        <v>5300</v>
      </c>
      <c r="S652" s="14" t="s">
        <v>5301</v>
      </c>
      <c r="T652" s="3" t="s">
        <v>50</v>
      </c>
      <c r="U652" s="3"/>
      <c r="V652" s="3">
        <v>1791269</v>
      </c>
      <c r="W652" s="3">
        <v>12.4999755759675</v>
      </c>
      <c r="X652" s="5" t="str">
        <f>_xlfn.DISPIMG("ID_19F8321B5528475087BCB08C9CCF63ED",1)</f>
        <v>=DISPIMG("ID_19F8321B5528475087BCB08C9CCF63ED",1)</v>
      </c>
      <c r="Y652" s="5" t="s">
        <v>304</v>
      </c>
      <c r="Z652" s="5" t="s">
        <v>305</v>
      </c>
      <c r="AC652" s="5">
        <v>4.5</v>
      </c>
      <c r="AF652" s="10"/>
      <c r="AK652" s="6">
        <v>1</v>
      </c>
    </row>
    <row r="653" s="5" customFormat="1" customHeight="1" spans="1:32">
      <c r="A653" s="6" t="s">
        <v>5302</v>
      </c>
      <c r="B653" s="6" t="s">
        <v>5303</v>
      </c>
      <c r="C653" s="6" t="s">
        <v>5304</v>
      </c>
      <c r="D653" s="5" t="s">
        <v>5305</v>
      </c>
      <c r="E653" s="5">
        <v>1</v>
      </c>
      <c r="F653" s="7" t="s">
        <v>41</v>
      </c>
      <c r="G653" s="7" t="s">
        <v>211</v>
      </c>
      <c r="H653" s="5">
        <v>5451.9662</v>
      </c>
      <c r="I653" s="14" t="s">
        <v>5306</v>
      </c>
      <c r="J653" s="8" t="s">
        <v>470</v>
      </c>
      <c r="K653" s="8" t="s">
        <v>471</v>
      </c>
      <c r="L653" s="8" t="s">
        <v>472</v>
      </c>
      <c r="M653" s="8" t="s">
        <v>473</v>
      </c>
      <c r="N653" s="8" t="s">
        <v>46</v>
      </c>
      <c r="O653" s="5">
        <v>268</v>
      </c>
      <c r="P653" s="14" t="s">
        <v>5307</v>
      </c>
      <c r="Q653" s="9" t="s">
        <v>5284</v>
      </c>
      <c r="R653" s="7" t="s">
        <v>5308</v>
      </c>
      <c r="S653" s="14" t="s">
        <v>5309</v>
      </c>
      <c r="T653" s="3" t="s">
        <v>50</v>
      </c>
      <c r="U653" s="3"/>
      <c r="V653" s="3">
        <v>47988603</v>
      </c>
      <c r="W653" s="3">
        <v>11.9792727254985</v>
      </c>
      <c r="X653" s="5" t="str">
        <f>_xlfn.DISPIMG("ID_E882177BFF5642019AB7FD9299D1176B",1)</f>
        <v>=DISPIMG("ID_E882177BFF5642019AB7FD9299D1176B",1)</v>
      </c>
      <c r="Y653" s="24" t="s">
        <v>218</v>
      </c>
      <c r="Z653" s="24" t="s">
        <v>52</v>
      </c>
      <c r="AA653" s="5">
        <v>0.55</v>
      </c>
      <c r="AB653" s="5">
        <v>0.91</v>
      </c>
      <c r="AF653" s="10"/>
    </row>
    <row r="654" s="4" customFormat="1" hidden="1" customHeight="1" spans="1:37">
      <c r="A654" s="6" t="s">
        <v>5310</v>
      </c>
      <c r="B654" s="6" t="s">
        <v>5311</v>
      </c>
      <c r="C654" s="6" t="s">
        <v>5312</v>
      </c>
      <c r="D654" s="5" t="s">
        <v>5313</v>
      </c>
      <c r="E654" s="5">
        <v>1</v>
      </c>
      <c r="F654" s="7" t="s">
        <v>267</v>
      </c>
      <c r="G654" s="7" t="s">
        <v>211</v>
      </c>
      <c r="H654" s="5">
        <v>4114.28</v>
      </c>
      <c r="I654" s="14" t="s">
        <v>5314</v>
      </c>
      <c r="J654" s="8" t="s">
        <v>5315</v>
      </c>
      <c r="K654" s="8"/>
      <c r="L654" s="8" t="s">
        <v>214</v>
      </c>
      <c r="M654" s="8"/>
      <c r="N654" s="8" t="s">
        <v>46</v>
      </c>
      <c r="O654" s="5">
        <v>8</v>
      </c>
      <c r="P654" s="14" t="s">
        <v>5316</v>
      </c>
      <c r="Q654" s="9" t="s">
        <v>5317</v>
      </c>
      <c r="R654" s="7" t="s">
        <v>5318</v>
      </c>
      <c r="S654" s="14" t="s">
        <v>5319</v>
      </c>
      <c r="T654" s="3" t="s">
        <v>89</v>
      </c>
      <c r="U654" s="3"/>
      <c r="V654" s="3">
        <v>33511778</v>
      </c>
      <c r="W654" s="3">
        <v>18.5476486772898</v>
      </c>
      <c r="X654" s="5" t="str">
        <f>_xlfn.DISPIMG("ID_9F15DB87E16A4178B856548482114650",1)</f>
        <v>=DISPIMG("ID_9F15DB87E16A4178B856548482114650",1)</v>
      </c>
      <c r="Y654" s="5" t="s">
        <v>3721</v>
      </c>
      <c r="Z654" s="5"/>
      <c r="AA654" s="5"/>
      <c r="AB654" s="5"/>
      <c r="AC654" s="5">
        <v>4</v>
      </c>
      <c r="AD654" s="5"/>
      <c r="AE654" s="5"/>
      <c r="AF654" s="5"/>
      <c r="AG654" s="5"/>
      <c r="AH654" s="5"/>
      <c r="AI654" s="5"/>
      <c r="AJ654" s="5"/>
      <c r="AK654" s="5" t="s">
        <v>5320</v>
      </c>
    </row>
    <row r="655" s="4" customFormat="1" hidden="1" customHeight="1" spans="1:37">
      <c r="A655" s="6" t="s">
        <v>5321</v>
      </c>
      <c r="B655" s="6" t="s">
        <v>5322</v>
      </c>
      <c r="C655" s="6" t="s">
        <v>5323</v>
      </c>
      <c r="D655" s="4" t="s">
        <v>5324</v>
      </c>
      <c r="E655" s="4">
        <v>0</v>
      </c>
      <c r="F655" s="6" t="s">
        <v>193</v>
      </c>
      <c r="G655" s="6" t="s">
        <v>211</v>
      </c>
      <c r="H655" s="4">
        <v>0</v>
      </c>
      <c r="I655" s="1" t="s">
        <v>5325</v>
      </c>
      <c r="J655" s="6" t="s">
        <v>3276</v>
      </c>
      <c r="K655" s="6"/>
      <c r="L655" s="6" t="s">
        <v>46</v>
      </c>
      <c r="M655" s="6"/>
      <c r="N655" s="6" t="s">
        <v>252</v>
      </c>
      <c r="O655" s="4">
        <v>4</v>
      </c>
      <c r="P655" s="1" t="s">
        <v>5326</v>
      </c>
      <c r="Q655" s="9" t="s">
        <v>5327</v>
      </c>
      <c r="R655" s="6" t="s">
        <v>46</v>
      </c>
      <c r="S655" s="1" t="s">
        <v>5328</v>
      </c>
      <c r="T655" s="20" t="s">
        <v>50</v>
      </c>
      <c r="U655" s="20"/>
      <c r="V655" s="20"/>
      <c r="W655" s="20"/>
      <c r="AK655" s="6">
        <v>1</v>
      </c>
    </row>
    <row r="656" s="4" customFormat="1" hidden="1" customHeight="1" spans="1:37">
      <c r="A656" s="6" t="s">
        <v>5329</v>
      </c>
      <c r="B656" s="6" t="s">
        <v>5330</v>
      </c>
      <c r="C656" s="6" t="s">
        <v>5331</v>
      </c>
      <c r="D656" s="4" t="s">
        <v>5332</v>
      </c>
      <c r="E656" s="4">
        <v>0</v>
      </c>
      <c r="F656" s="6" t="s">
        <v>193</v>
      </c>
      <c r="G656" s="6" t="s">
        <v>42</v>
      </c>
      <c r="H656" s="4">
        <v>1168.3636</v>
      </c>
      <c r="I656" s="1" t="s">
        <v>5333</v>
      </c>
      <c r="J656" s="6" t="s">
        <v>5334</v>
      </c>
      <c r="K656" s="6"/>
      <c r="L656" s="6" t="s">
        <v>46</v>
      </c>
      <c r="M656" s="6"/>
      <c r="N656" s="6" t="s">
        <v>252</v>
      </c>
      <c r="O656" s="4">
        <v>20</v>
      </c>
      <c r="P656" s="1" t="s">
        <v>5335</v>
      </c>
      <c r="Q656" s="9" t="s">
        <v>5327</v>
      </c>
      <c r="R656" s="6" t="s">
        <v>46</v>
      </c>
      <c r="S656" s="1" t="s">
        <v>5336</v>
      </c>
      <c r="T656" s="20" t="s">
        <v>89</v>
      </c>
      <c r="U656" s="20"/>
      <c r="V656" s="20"/>
      <c r="W656" s="20"/>
      <c r="AK656" s="6">
        <v>1</v>
      </c>
    </row>
    <row r="657" s="6" customFormat="1" hidden="1" customHeight="1" spans="1:37">
      <c r="A657" s="6" t="s">
        <v>5337</v>
      </c>
      <c r="B657" s="6" t="s">
        <v>5338</v>
      </c>
      <c r="C657" s="6" t="s">
        <v>5339</v>
      </c>
      <c r="D657" s="4" t="s">
        <v>5340</v>
      </c>
      <c r="E657" s="4">
        <v>0</v>
      </c>
      <c r="F657" s="6" t="s">
        <v>267</v>
      </c>
      <c r="G657" s="6" t="s">
        <v>211</v>
      </c>
      <c r="H657" s="4">
        <v>1357.8332</v>
      </c>
      <c r="I657" s="1" t="s">
        <v>5341</v>
      </c>
      <c r="J657" s="6" t="s">
        <v>730</v>
      </c>
      <c r="L657" s="6" t="s">
        <v>46</v>
      </c>
      <c r="N657" s="6" t="s">
        <v>5342</v>
      </c>
      <c r="O657" s="4">
        <v>8</v>
      </c>
      <c r="P657" s="1" t="s">
        <v>5343</v>
      </c>
      <c r="Q657" s="9" t="s">
        <v>5327</v>
      </c>
      <c r="R657" s="6" t="s">
        <v>46</v>
      </c>
      <c r="S657" s="1" t="s">
        <v>5344</v>
      </c>
      <c r="T657" s="20" t="s">
        <v>89</v>
      </c>
      <c r="U657" s="20"/>
      <c r="V657" s="20"/>
      <c r="W657" s="20"/>
      <c r="X657" s="4"/>
      <c r="Y657" s="4"/>
      <c r="Z657" s="4"/>
      <c r="AA657" s="4"/>
      <c r="AB657" s="4"/>
      <c r="AC657" s="4"/>
      <c r="AD657" s="4"/>
      <c r="AE657" s="4"/>
      <c r="AF657" s="4"/>
      <c r="AG657" s="4"/>
      <c r="AH657" s="4"/>
      <c r="AI657" s="4"/>
      <c r="AJ657" s="4"/>
      <c r="AK657" s="6">
        <v>1</v>
      </c>
    </row>
    <row r="658" s="5" customFormat="1" customHeight="1" spans="1:35">
      <c r="A658" s="6" t="s">
        <v>5345</v>
      </c>
      <c r="B658" s="6" t="s">
        <v>5346</v>
      </c>
      <c r="C658" s="6" t="s">
        <v>5347</v>
      </c>
      <c r="D658" s="5" t="s">
        <v>5348</v>
      </c>
      <c r="E658" s="5">
        <v>2</v>
      </c>
      <c r="F658" s="7" t="s">
        <v>65</v>
      </c>
      <c r="G658" s="7" t="s">
        <v>66</v>
      </c>
      <c r="H658" s="5">
        <v>485.3496</v>
      </c>
      <c r="I658" s="14" t="s">
        <v>5349</v>
      </c>
      <c r="J658" s="8" t="s">
        <v>1176</v>
      </c>
      <c r="K658" s="8"/>
      <c r="L658" s="8" t="s">
        <v>3880</v>
      </c>
      <c r="M658" s="8"/>
      <c r="N658" s="8" t="s">
        <v>46</v>
      </c>
      <c r="O658" s="5">
        <v>133</v>
      </c>
      <c r="P658" s="14" t="s">
        <v>5350</v>
      </c>
      <c r="Q658" s="9" t="s">
        <v>5327</v>
      </c>
      <c r="R658" s="8" t="s">
        <v>46</v>
      </c>
      <c r="S658" s="14" t="s">
        <v>5351</v>
      </c>
      <c r="T658" s="3" t="s">
        <v>50</v>
      </c>
      <c r="U658" s="3">
        <f>100-100*(V658/(H658*10000*AH658*(1-0.01*AG658))-AF658)/(1-AF658)</f>
        <v>8.5115848493422</v>
      </c>
      <c r="V658" s="3">
        <v>4310870</v>
      </c>
      <c r="W658" s="3">
        <v>11.1801060513906</v>
      </c>
      <c r="X658" s="5" t="str">
        <f>_xlfn.DISPIMG("ID_FF31E3F3528B4E2AAB2E2D1FCC4B79D2",1)</f>
        <v>=DISPIMG("ID_FF31E3F3528B4E2AAB2E2D1FCC4B79D2",1)</v>
      </c>
      <c r="Y658" s="24" t="s">
        <v>5352</v>
      </c>
      <c r="Z658" s="24" t="s">
        <v>834</v>
      </c>
      <c r="AF658" s="10">
        <v>0.4</v>
      </c>
      <c r="AG658" s="5">
        <v>2.5</v>
      </c>
      <c r="AH658" s="5">
        <v>0.96</v>
      </c>
      <c r="AI658" s="5" t="s">
        <v>1189</v>
      </c>
    </row>
    <row r="659" s="5" customFormat="1" customHeight="1" spans="1:36">
      <c r="A659" s="6" t="s">
        <v>5353</v>
      </c>
      <c r="B659" s="6" t="s">
        <v>5354</v>
      </c>
      <c r="C659" s="6" t="s">
        <v>5355</v>
      </c>
      <c r="D659" s="5" t="s">
        <v>5356</v>
      </c>
      <c r="E659" s="5">
        <v>2</v>
      </c>
      <c r="F659" s="7" t="s">
        <v>65</v>
      </c>
      <c r="G659" s="7" t="s">
        <v>66</v>
      </c>
      <c r="H659" s="5">
        <v>385.1588</v>
      </c>
      <c r="I659" s="14" t="s">
        <v>5357</v>
      </c>
      <c r="J659" s="8" t="s">
        <v>46</v>
      </c>
      <c r="K659" s="8"/>
      <c r="L659" s="8" t="s">
        <v>46</v>
      </c>
      <c r="M659" s="8"/>
      <c r="N659" s="8" t="s">
        <v>46</v>
      </c>
      <c r="O659" s="5">
        <v>12</v>
      </c>
      <c r="P659" s="14" t="s">
        <v>5358</v>
      </c>
      <c r="Q659" s="9" t="s">
        <v>5327</v>
      </c>
      <c r="R659" s="8"/>
      <c r="S659" s="14" t="s">
        <v>5359</v>
      </c>
      <c r="T659" s="3" t="s">
        <v>50</v>
      </c>
      <c r="U659" s="3"/>
      <c r="V659" s="3">
        <v>3697670</v>
      </c>
      <c r="W659" s="3">
        <v>3.9962218181176</v>
      </c>
      <c r="X659" s="5" t="str">
        <f>_xlfn.DISPIMG("ID_A309B5AE4C684F659AD346861174383B",1)</f>
        <v>=DISPIMG("ID_A309B5AE4C684F659AD346861174383B",1)</v>
      </c>
      <c r="Y659" s="5" t="s">
        <v>321</v>
      </c>
      <c r="Z659" s="5" t="s">
        <v>322</v>
      </c>
      <c r="AF659" s="10"/>
      <c r="AJ659" s="5">
        <v>0.97</v>
      </c>
    </row>
    <row r="660" s="5" customFormat="1" hidden="1" customHeight="1" spans="1:37">
      <c r="A660" s="6" t="s">
        <v>5360</v>
      </c>
      <c r="B660" s="6" t="s">
        <v>5361</v>
      </c>
      <c r="C660" s="6" t="s">
        <v>5362</v>
      </c>
      <c r="D660" s="4" t="s">
        <v>5363</v>
      </c>
      <c r="E660" s="4">
        <v>0</v>
      </c>
      <c r="F660" s="6" t="s">
        <v>155</v>
      </c>
      <c r="G660" s="6" t="s">
        <v>768</v>
      </c>
      <c r="H660" s="4">
        <v>245.9101</v>
      </c>
      <c r="I660" s="1" t="s">
        <v>5364</v>
      </c>
      <c r="J660" s="6" t="s">
        <v>46</v>
      </c>
      <c r="K660" s="6"/>
      <c r="L660" s="6" t="s">
        <v>46</v>
      </c>
      <c r="M660" s="6"/>
      <c r="N660" s="6" t="s">
        <v>46</v>
      </c>
      <c r="O660" s="4">
        <v>3</v>
      </c>
      <c r="P660" s="1" t="s">
        <v>5365</v>
      </c>
      <c r="Q660" s="9" t="s">
        <v>5366</v>
      </c>
      <c r="R660" s="6" t="s">
        <v>46</v>
      </c>
      <c r="S660" s="1" t="s">
        <v>5367</v>
      </c>
      <c r="T660" s="20" t="s">
        <v>50</v>
      </c>
      <c r="U660" s="20"/>
      <c r="V660" s="20"/>
      <c r="W660" s="20"/>
      <c r="X660" s="4"/>
      <c r="Y660" s="4"/>
      <c r="Z660" s="4"/>
      <c r="AA660" s="4"/>
      <c r="AB660" s="4"/>
      <c r="AC660" s="4"/>
      <c r="AD660" s="4"/>
      <c r="AE660" s="4"/>
      <c r="AF660" s="27"/>
      <c r="AG660" s="4"/>
      <c r="AH660" s="4"/>
      <c r="AI660" s="4"/>
      <c r="AJ660" s="4"/>
      <c r="AK660" s="6">
        <v>1</v>
      </c>
    </row>
    <row r="661" s="5" customFormat="1" hidden="1" customHeight="1" spans="1:37">
      <c r="A661" s="6" t="s">
        <v>5368</v>
      </c>
      <c r="B661" s="6" t="s">
        <v>5369</v>
      </c>
      <c r="C661" s="6" t="s">
        <v>5370</v>
      </c>
      <c r="D661" s="5" t="s">
        <v>5371</v>
      </c>
      <c r="E661" s="5">
        <v>1</v>
      </c>
      <c r="F661" s="7" t="s">
        <v>141</v>
      </c>
      <c r="G661" s="7" t="s">
        <v>211</v>
      </c>
      <c r="H661" s="5">
        <v>184.7969</v>
      </c>
      <c r="I661" s="14" t="s">
        <v>5372</v>
      </c>
      <c r="J661" s="8" t="s">
        <v>1718</v>
      </c>
      <c r="K661" s="8"/>
      <c r="L661" s="8" t="s">
        <v>46</v>
      </c>
      <c r="M661" s="8"/>
      <c r="N661" s="8" t="s">
        <v>46</v>
      </c>
      <c r="O661" s="5">
        <v>17</v>
      </c>
      <c r="P661" s="14" t="s">
        <v>5373</v>
      </c>
      <c r="Q661" s="9" t="s">
        <v>5366</v>
      </c>
      <c r="R661" s="7" t="s">
        <v>5374</v>
      </c>
      <c r="S661" s="14" t="s">
        <v>5375</v>
      </c>
      <c r="T661" s="3" t="s">
        <v>50</v>
      </c>
      <c r="U661" s="3"/>
      <c r="V661" s="3">
        <v>1478375</v>
      </c>
      <c r="W661" s="3">
        <v>20.0000108226924</v>
      </c>
      <c r="X661" s="5" t="str">
        <f>_xlfn.DISPIMG("ID_A06F80A89F344922AD079B1E67A42779",1)</f>
        <v>=DISPIMG("ID_A06F80A89F344922AD079B1E67A42779",1)</v>
      </c>
      <c r="Y661" s="5" t="s">
        <v>304</v>
      </c>
      <c r="Z661" s="5" t="s">
        <v>305</v>
      </c>
      <c r="AC661" s="5">
        <v>5</v>
      </c>
      <c r="AF661" s="10"/>
      <c r="AK661" s="6">
        <v>1</v>
      </c>
    </row>
    <row r="662" s="4" customFormat="1" hidden="1" customHeight="1" spans="1:37">
      <c r="A662" s="6" t="s">
        <v>5376</v>
      </c>
      <c r="B662" s="6" t="s">
        <v>5377</v>
      </c>
      <c r="C662" s="6" t="s">
        <v>5378</v>
      </c>
      <c r="D662" s="5" t="s">
        <v>5379</v>
      </c>
      <c r="E662" s="5">
        <v>1</v>
      </c>
      <c r="F662" s="7" t="s">
        <v>141</v>
      </c>
      <c r="G662" s="7" t="s">
        <v>211</v>
      </c>
      <c r="H662" s="5">
        <v>178.81</v>
      </c>
      <c r="I662" s="14" t="s">
        <v>5380</v>
      </c>
      <c r="J662" s="8" t="s">
        <v>4867</v>
      </c>
      <c r="K662" s="8"/>
      <c r="L662" s="8" t="s">
        <v>46</v>
      </c>
      <c r="M662" s="8"/>
      <c r="N662" s="8" t="s">
        <v>280</v>
      </c>
      <c r="O662" s="5">
        <v>52</v>
      </c>
      <c r="P662" s="14" t="s">
        <v>5381</v>
      </c>
      <c r="Q662" s="9" t="s">
        <v>5382</v>
      </c>
      <c r="R662" s="7" t="s">
        <v>5383</v>
      </c>
      <c r="S662" s="14" t="s">
        <v>5384</v>
      </c>
      <c r="T662" s="3" t="s">
        <v>50</v>
      </c>
      <c r="U662" s="3"/>
      <c r="V662" s="3">
        <v>1546706</v>
      </c>
      <c r="W662" s="3">
        <v>13.5000279626419</v>
      </c>
      <c r="X662" s="5" t="str">
        <f>_xlfn.DISPIMG("ID_54C2FD15760D4846943B777B7DCDBFC1",1)</f>
        <v>=DISPIMG("ID_54C2FD15760D4846943B777B7DCDBFC1",1)</v>
      </c>
      <c r="Y662" s="5" t="s">
        <v>304</v>
      </c>
      <c r="Z662" s="5" t="s">
        <v>305</v>
      </c>
      <c r="AA662" s="5"/>
      <c r="AB662" s="5"/>
      <c r="AC662" s="5">
        <v>5</v>
      </c>
      <c r="AD662" s="5"/>
      <c r="AE662" s="5"/>
      <c r="AF662" s="5"/>
      <c r="AG662" s="5"/>
      <c r="AH662" s="5"/>
      <c r="AI662" s="5"/>
      <c r="AJ662" s="5"/>
      <c r="AK662" s="6">
        <v>1</v>
      </c>
    </row>
    <row r="663" s="5" customFormat="1" customHeight="1" spans="1:32">
      <c r="A663" s="6" t="s">
        <v>5385</v>
      </c>
      <c r="B663" s="6" t="s">
        <v>5386</v>
      </c>
      <c r="C663" s="6" t="s">
        <v>5387</v>
      </c>
      <c r="D663" s="5" t="s">
        <v>5388</v>
      </c>
      <c r="E663" s="5">
        <v>1</v>
      </c>
      <c r="F663" s="7" t="s">
        <v>41</v>
      </c>
      <c r="G663" s="7" t="s">
        <v>211</v>
      </c>
      <c r="H663" s="5">
        <v>5648.464</v>
      </c>
      <c r="I663" s="14" t="s">
        <v>5389</v>
      </c>
      <c r="J663" s="8" t="s">
        <v>470</v>
      </c>
      <c r="K663" s="8" t="s">
        <v>482</v>
      </c>
      <c r="L663" s="8" t="s">
        <v>472</v>
      </c>
      <c r="M663" s="8" t="s">
        <v>482</v>
      </c>
      <c r="N663" s="8" t="s">
        <v>280</v>
      </c>
      <c r="O663" s="5">
        <v>61</v>
      </c>
      <c r="P663" s="14" t="s">
        <v>5390</v>
      </c>
      <c r="Q663" s="9" t="s">
        <v>5382</v>
      </c>
      <c r="R663" s="7" t="s">
        <v>5391</v>
      </c>
      <c r="S663" s="14" t="s">
        <v>5392</v>
      </c>
      <c r="T663" s="3" t="s">
        <v>50</v>
      </c>
      <c r="U663" s="3"/>
      <c r="V663" s="3">
        <v>50474674</v>
      </c>
      <c r="W663" s="3">
        <v>10.6400005381994</v>
      </c>
      <c r="X663" s="5" t="str">
        <f>_xlfn.DISPIMG("ID_56D351ACD75847C68E88F75D709A50EA",1)</f>
        <v>=DISPIMG("ID_56D351ACD75847C68E88F75D709A50EA",1)</v>
      </c>
      <c r="Y663" s="24" t="s">
        <v>218</v>
      </c>
      <c r="Z663" s="24" t="s">
        <v>52</v>
      </c>
      <c r="AA663" s="5">
        <v>0.4</v>
      </c>
      <c r="AB663" s="5">
        <v>0.92</v>
      </c>
      <c r="AF663" s="10"/>
    </row>
    <row r="664" s="5" customFormat="1" hidden="1" customHeight="1" spans="1:37">
      <c r="A664" s="6" t="s">
        <v>5393</v>
      </c>
      <c r="B664" s="6" t="s">
        <v>5394</v>
      </c>
      <c r="C664" s="6" t="s">
        <v>5395</v>
      </c>
      <c r="D664" s="4" t="s">
        <v>5396</v>
      </c>
      <c r="E664" s="4">
        <v>0</v>
      </c>
      <c r="F664" s="6" t="s">
        <v>267</v>
      </c>
      <c r="G664" s="6" t="s">
        <v>268</v>
      </c>
      <c r="H664" s="4">
        <v>213.5818</v>
      </c>
      <c r="I664" s="1" t="s">
        <v>5397</v>
      </c>
      <c r="J664" s="6" t="s">
        <v>5398</v>
      </c>
      <c r="K664" s="6"/>
      <c r="L664" s="6" t="s">
        <v>46</v>
      </c>
      <c r="M664" s="6"/>
      <c r="N664" s="6" t="s">
        <v>46</v>
      </c>
      <c r="O664" s="4">
        <v>5</v>
      </c>
      <c r="P664" s="1" t="s">
        <v>5399</v>
      </c>
      <c r="Q664" s="9" t="s">
        <v>5400</v>
      </c>
      <c r="R664" s="6" t="s">
        <v>46</v>
      </c>
      <c r="S664" s="1" t="s">
        <v>5401</v>
      </c>
      <c r="T664" s="20" t="s">
        <v>89</v>
      </c>
      <c r="U664" s="20"/>
      <c r="V664" s="20"/>
      <c r="W664" s="20"/>
      <c r="X664" s="4"/>
      <c r="Y664" s="4"/>
      <c r="Z664" s="4"/>
      <c r="AA664" s="4"/>
      <c r="AB664" s="4"/>
      <c r="AC664" s="4"/>
      <c r="AD664" s="4"/>
      <c r="AE664" s="4"/>
      <c r="AF664" s="27"/>
      <c r="AG664" s="4"/>
      <c r="AH664" s="4"/>
      <c r="AI664" s="4"/>
      <c r="AJ664" s="4"/>
      <c r="AK664" s="6">
        <v>1</v>
      </c>
    </row>
    <row r="665" s="5" customFormat="1" customHeight="1" spans="1:37">
      <c r="A665" s="6" t="s">
        <v>5402</v>
      </c>
      <c r="B665" s="6" t="s">
        <v>5403</v>
      </c>
      <c r="C665" s="6" t="s">
        <v>5404</v>
      </c>
      <c r="D665" s="4" t="s">
        <v>5405</v>
      </c>
      <c r="E665" s="4">
        <v>0</v>
      </c>
      <c r="F665" s="6" t="s">
        <v>41</v>
      </c>
      <c r="G665" s="6" t="s">
        <v>211</v>
      </c>
      <c r="H665" s="4">
        <v>156416.8237</v>
      </c>
      <c r="I665" s="1" t="s">
        <v>5406</v>
      </c>
      <c r="J665" s="6" t="s">
        <v>4799</v>
      </c>
      <c r="K665" s="6"/>
      <c r="L665" s="6" t="s">
        <v>271</v>
      </c>
      <c r="M665" s="6"/>
      <c r="N665" s="6" t="s">
        <v>252</v>
      </c>
      <c r="O665" s="4">
        <v>22</v>
      </c>
      <c r="P665" s="1" t="s">
        <v>5407</v>
      </c>
      <c r="Q665" s="9" t="s">
        <v>5400</v>
      </c>
      <c r="R665" s="6" t="s">
        <v>46</v>
      </c>
      <c r="S665" s="1" t="s">
        <v>5408</v>
      </c>
      <c r="T665" s="20" t="s">
        <v>50</v>
      </c>
      <c r="U665" s="20"/>
      <c r="V665" s="20"/>
      <c r="W665" s="20"/>
      <c r="X665" s="4"/>
      <c r="Y665" s="4"/>
      <c r="Z665" s="4"/>
      <c r="AA665" s="4"/>
      <c r="AB665" s="4"/>
      <c r="AC665" s="4"/>
      <c r="AD665" s="4"/>
      <c r="AE665" s="4"/>
      <c r="AF665" s="27"/>
      <c r="AG665" s="4"/>
      <c r="AH665" s="4"/>
      <c r="AI665" s="4"/>
      <c r="AJ665" s="4"/>
      <c r="AK665" s="4"/>
    </row>
    <row r="666" s="4" customFormat="1" hidden="1" customHeight="1" spans="1:37">
      <c r="A666" s="6" t="s">
        <v>5409</v>
      </c>
      <c r="B666" s="6" t="s">
        <v>5410</v>
      </c>
      <c r="C666" s="6" t="s">
        <v>5411</v>
      </c>
      <c r="D666" s="4" t="s">
        <v>5412</v>
      </c>
      <c r="E666" s="4">
        <v>0</v>
      </c>
      <c r="F666" s="6" t="s">
        <v>193</v>
      </c>
      <c r="G666" s="6" t="s">
        <v>211</v>
      </c>
      <c r="H666" s="4">
        <v>222.31</v>
      </c>
      <c r="I666" s="1" t="s">
        <v>5413</v>
      </c>
      <c r="J666" s="6" t="s">
        <v>900</v>
      </c>
      <c r="K666" s="6"/>
      <c r="L666" s="6" t="s">
        <v>46</v>
      </c>
      <c r="M666" s="6"/>
      <c r="N666" s="6" t="s">
        <v>429</v>
      </c>
      <c r="O666" s="4">
        <v>6</v>
      </c>
      <c r="P666" s="1" t="s">
        <v>5414</v>
      </c>
      <c r="Q666" s="9" t="s">
        <v>5415</v>
      </c>
      <c r="R666" s="6" t="s">
        <v>46</v>
      </c>
      <c r="S666" s="1" t="s">
        <v>5416</v>
      </c>
      <c r="T666" s="20" t="s">
        <v>50</v>
      </c>
      <c r="U666" s="20"/>
      <c r="V666" s="20"/>
      <c r="W666" s="20"/>
      <c r="AK666" s="6">
        <v>1</v>
      </c>
    </row>
    <row r="667" s="4" customFormat="1" customHeight="1" spans="1:37">
      <c r="A667" s="6" t="s">
        <v>5417</v>
      </c>
      <c r="B667" s="6" t="s">
        <v>5418</v>
      </c>
      <c r="C667" s="6" t="s">
        <v>5419</v>
      </c>
      <c r="D667" s="5" t="s">
        <v>5420</v>
      </c>
      <c r="E667" s="5">
        <v>1</v>
      </c>
      <c r="F667" s="7" t="s">
        <v>41</v>
      </c>
      <c r="G667" s="7" t="s">
        <v>211</v>
      </c>
      <c r="H667" s="5">
        <v>850.6483</v>
      </c>
      <c r="I667" s="14" t="s">
        <v>5421</v>
      </c>
      <c r="J667" s="8" t="s">
        <v>1039</v>
      </c>
      <c r="K667" s="8"/>
      <c r="L667" s="8" t="s">
        <v>214</v>
      </c>
      <c r="M667" s="8"/>
      <c r="N667" s="8" t="s">
        <v>46</v>
      </c>
      <c r="O667" s="5">
        <v>404</v>
      </c>
      <c r="P667" s="14" t="s">
        <v>5422</v>
      </c>
      <c r="Q667" s="9" t="s">
        <v>5423</v>
      </c>
      <c r="R667" s="7" t="s">
        <v>5424</v>
      </c>
      <c r="S667" s="14" t="s">
        <v>5425</v>
      </c>
      <c r="T667" s="3" t="s">
        <v>50</v>
      </c>
      <c r="U667" s="3"/>
      <c r="V667" s="3">
        <v>7599331</v>
      </c>
      <c r="W667" s="3">
        <v>10.6642427898815</v>
      </c>
      <c r="X667" s="5" t="str">
        <f>_xlfn.DISPIMG("ID_80311B9C724940339C39A921029C0BB7",1)</f>
        <v>=DISPIMG("ID_80311B9C724940339C39A921029C0BB7",1)</v>
      </c>
      <c r="Y667" s="24" t="s">
        <v>51</v>
      </c>
      <c r="Z667" s="24" t="s">
        <v>52</v>
      </c>
      <c r="AA667" s="5">
        <v>0.6</v>
      </c>
      <c r="AB667" s="5">
        <v>0.89</v>
      </c>
      <c r="AC667" s="5"/>
      <c r="AD667" s="5"/>
      <c r="AE667" s="5"/>
      <c r="AF667" s="5"/>
      <c r="AG667" s="5"/>
      <c r="AH667" s="5"/>
      <c r="AI667" s="5"/>
      <c r="AJ667" s="5"/>
      <c r="AK667" s="5"/>
    </row>
    <row r="668" s="6" customFormat="1" hidden="1" customHeight="1" spans="1:37">
      <c r="A668" s="6" t="s">
        <v>5426</v>
      </c>
      <c r="B668" s="6" t="s">
        <v>5427</v>
      </c>
      <c r="C668" s="6" t="s">
        <v>5428</v>
      </c>
      <c r="D668" s="4" t="s">
        <v>5429</v>
      </c>
      <c r="E668" s="4">
        <v>0</v>
      </c>
      <c r="F668" s="6" t="s">
        <v>193</v>
      </c>
      <c r="G668" s="6" t="s">
        <v>211</v>
      </c>
      <c r="H668" s="4">
        <v>0</v>
      </c>
      <c r="I668" s="1" t="s">
        <v>5430</v>
      </c>
      <c r="J668" s="6" t="s">
        <v>3276</v>
      </c>
      <c r="L668" s="6" t="s">
        <v>46</v>
      </c>
      <c r="N668" s="6" t="s">
        <v>252</v>
      </c>
      <c r="O668" s="4">
        <v>11</v>
      </c>
      <c r="P668" s="1" t="s">
        <v>5431</v>
      </c>
      <c r="Q668" s="9" t="s">
        <v>5432</v>
      </c>
      <c r="R668" s="6" t="s">
        <v>46</v>
      </c>
      <c r="S668" s="1" t="s">
        <v>5433</v>
      </c>
      <c r="T668" s="20" t="s">
        <v>50</v>
      </c>
      <c r="U668" s="20"/>
      <c r="V668" s="20"/>
      <c r="W668" s="20"/>
      <c r="X668" s="4"/>
      <c r="Y668" s="4"/>
      <c r="Z668" s="4"/>
      <c r="AA668" s="4"/>
      <c r="AB668" s="4"/>
      <c r="AC668" s="4"/>
      <c r="AD668" s="4"/>
      <c r="AE668" s="4"/>
      <c r="AF668" s="4"/>
      <c r="AG668" s="4"/>
      <c r="AH668" s="4"/>
      <c r="AI668" s="4"/>
      <c r="AJ668" s="4"/>
      <c r="AK668" s="6">
        <v>1</v>
      </c>
    </row>
    <row r="669" s="5" customFormat="1" hidden="1" customHeight="1" spans="1:37">
      <c r="A669" s="6" t="s">
        <v>5434</v>
      </c>
      <c r="B669" s="6" t="s">
        <v>5435</v>
      </c>
      <c r="C669" s="6" t="s">
        <v>5436</v>
      </c>
      <c r="D669" s="4" t="s">
        <v>5437</v>
      </c>
      <c r="E669" s="4">
        <v>0</v>
      </c>
      <c r="F669" s="6" t="s">
        <v>155</v>
      </c>
      <c r="G669" s="6" t="s">
        <v>768</v>
      </c>
      <c r="H669" s="4">
        <v>350</v>
      </c>
      <c r="I669" s="1" t="s">
        <v>5438</v>
      </c>
      <c r="J669" s="6" t="s">
        <v>46</v>
      </c>
      <c r="K669" s="6"/>
      <c r="L669" s="6" t="s">
        <v>46</v>
      </c>
      <c r="M669" s="6"/>
      <c r="N669" s="6" t="s">
        <v>46</v>
      </c>
      <c r="O669" s="4">
        <v>24</v>
      </c>
      <c r="P669" s="1" t="s">
        <v>5439</v>
      </c>
      <c r="Q669" s="9" t="s">
        <v>5432</v>
      </c>
      <c r="R669" s="6" t="s">
        <v>46</v>
      </c>
      <c r="S669" s="1" t="s">
        <v>5440</v>
      </c>
      <c r="T669" s="20" t="s">
        <v>50</v>
      </c>
      <c r="U669" s="20"/>
      <c r="V669" s="20"/>
      <c r="W669" s="20"/>
      <c r="X669" s="4"/>
      <c r="Y669" s="4"/>
      <c r="Z669" s="4"/>
      <c r="AA669" s="4"/>
      <c r="AB669" s="4"/>
      <c r="AC669" s="4"/>
      <c r="AD669" s="4"/>
      <c r="AE669" s="4"/>
      <c r="AF669" s="27"/>
      <c r="AG669" s="4"/>
      <c r="AH669" s="4"/>
      <c r="AI669" s="4"/>
      <c r="AJ669" s="4"/>
      <c r="AK669" s="6">
        <v>1</v>
      </c>
    </row>
    <row r="670" s="5" customFormat="1" hidden="1" customHeight="1" spans="1:37">
      <c r="A670" s="6" t="s">
        <v>5441</v>
      </c>
      <c r="B670" s="6" t="s">
        <v>5442</v>
      </c>
      <c r="C670" s="6" t="s">
        <v>5443</v>
      </c>
      <c r="D670" s="5" t="s">
        <v>5444</v>
      </c>
      <c r="E670" s="5">
        <v>1</v>
      </c>
      <c r="F670" s="7" t="s">
        <v>141</v>
      </c>
      <c r="G670" s="7" t="s">
        <v>42</v>
      </c>
      <c r="H670" s="5">
        <v>239.5163</v>
      </c>
      <c r="I670" s="14" t="s">
        <v>5445</v>
      </c>
      <c r="J670" s="8" t="s">
        <v>4089</v>
      </c>
      <c r="K670" s="8"/>
      <c r="L670" s="8" t="s">
        <v>46</v>
      </c>
      <c r="M670" s="8"/>
      <c r="N670" s="8" t="s">
        <v>46</v>
      </c>
      <c r="O670" s="5">
        <v>59</v>
      </c>
      <c r="P670" s="14" t="s">
        <v>5446</v>
      </c>
      <c r="Q670" s="9" t="s">
        <v>5432</v>
      </c>
      <c r="R670" s="7" t="s">
        <v>5447</v>
      </c>
      <c r="S670" s="14" t="s">
        <v>5448</v>
      </c>
      <c r="T670" s="3" t="s">
        <v>50</v>
      </c>
      <c r="U670" s="3"/>
      <c r="V670" s="3">
        <v>2091816</v>
      </c>
      <c r="W670" s="3">
        <v>12.6649835522676</v>
      </c>
      <c r="X670" s="5" t="str">
        <f>_xlfn.DISPIMG("ID_39C0CBE581E84A29867A24A5A8B3207C",1)</f>
        <v>=DISPIMG("ID_39C0CBE581E84A29867A24A5A8B3207C",1)</v>
      </c>
      <c r="Y670" s="5" t="s">
        <v>304</v>
      </c>
      <c r="Z670" s="5" t="s">
        <v>305</v>
      </c>
      <c r="AC670" s="5">
        <v>3</v>
      </c>
      <c r="AF670" s="10"/>
      <c r="AK670" s="6">
        <v>1</v>
      </c>
    </row>
    <row r="671" s="5" customFormat="1" customHeight="1" spans="1:32">
      <c r="A671" s="6" t="s">
        <v>5449</v>
      </c>
      <c r="B671" s="6" t="s">
        <v>5450</v>
      </c>
      <c r="C671" s="6" t="s">
        <v>5451</v>
      </c>
      <c r="D671" s="5" t="s">
        <v>5452</v>
      </c>
      <c r="E671" s="5">
        <v>1</v>
      </c>
      <c r="F671" s="7" t="s">
        <v>41</v>
      </c>
      <c r="G671" s="7" t="s">
        <v>211</v>
      </c>
      <c r="H671" s="5">
        <v>3663.4809</v>
      </c>
      <c r="I671" s="14" t="s">
        <v>5453</v>
      </c>
      <c r="J671" s="8" t="s">
        <v>470</v>
      </c>
      <c r="K671" s="8" t="s">
        <v>471</v>
      </c>
      <c r="L671" s="8" t="s">
        <v>472</v>
      </c>
      <c r="M671" s="8" t="s">
        <v>473</v>
      </c>
      <c r="N671" s="8" t="s">
        <v>252</v>
      </c>
      <c r="O671" s="5">
        <v>144</v>
      </c>
      <c r="P671" s="14" t="s">
        <v>5454</v>
      </c>
      <c r="Q671" s="9" t="s">
        <v>5432</v>
      </c>
      <c r="R671" s="7" t="s">
        <v>5455</v>
      </c>
      <c r="S671" s="14" t="s">
        <v>5456</v>
      </c>
      <c r="T671" s="3" t="s">
        <v>89</v>
      </c>
      <c r="U671" s="3"/>
      <c r="V671" s="3">
        <v>33213081</v>
      </c>
      <c r="W671" s="3">
        <v>9.34010055846066</v>
      </c>
      <c r="X671" s="5" t="str">
        <f>_xlfn.DISPIMG("ID_5C8AB31D6FEA4CCA9D7A7127B5511669",1)</f>
        <v>=DISPIMG("ID_5C8AB31D6FEA4CCA9D7A7127B5511669",1)</v>
      </c>
      <c r="Y671" s="24" t="s">
        <v>218</v>
      </c>
      <c r="Z671" s="24" t="s">
        <v>52</v>
      </c>
      <c r="AA671" s="5">
        <v>0.55</v>
      </c>
      <c r="AB671" s="5">
        <v>0.925</v>
      </c>
      <c r="AF671" s="10"/>
    </row>
    <row r="672" s="5" customFormat="1" hidden="1" customHeight="1" spans="1:37">
      <c r="A672" s="6" t="s">
        <v>5457</v>
      </c>
      <c r="B672" s="6" t="s">
        <v>5458</v>
      </c>
      <c r="C672" s="6" t="s">
        <v>5459</v>
      </c>
      <c r="D672" s="4" t="s">
        <v>5460</v>
      </c>
      <c r="E672" s="4">
        <v>0</v>
      </c>
      <c r="F672" s="6" t="s">
        <v>193</v>
      </c>
      <c r="G672" s="6" t="s">
        <v>211</v>
      </c>
      <c r="H672" s="4">
        <v>596.2288</v>
      </c>
      <c r="I672" s="1" t="s">
        <v>5461</v>
      </c>
      <c r="J672" s="6" t="s">
        <v>5462</v>
      </c>
      <c r="K672" s="6"/>
      <c r="L672" s="6" t="s">
        <v>46</v>
      </c>
      <c r="M672" s="6"/>
      <c r="N672" s="6" t="s">
        <v>46</v>
      </c>
      <c r="O672" s="4">
        <v>4</v>
      </c>
      <c r="P672" s="1" t="s">
        <v>5463</v>
      </c>
      <c r="Q672" s="9" t="s">
        <v>5464</v>
      </c>
      <c r="R672" s="6" t="s">
        <v>46</v>
      </c>
      <c r="S672" s="1" t="s">
        <v>5465</v>
      </c>
      <c r="T672" s="20" t="s">
        <v>50</v>
      </c>
      <c r="U672" s="20"/>
      <c r="V672" s="20"/>
      <c r="W672" s="20"/>
      <c r="X672" s="4"/>
      <c r="Y672" s="4"/>
      <c r="Z672" s="4"/>
      <c r="AA672" s="4"/>
      <c r="AB672" s="4"/>
      <c r="AC672" s="4"/>
      <c r="AD672" s="4"/>
      <c r="AE672" s="4"/>
      <c r="AF672" s="27"/>
      <c r="AG672" s="4"/>
      <c r="AH672" s="4"/>
      <c r="AI672" s="4"/>
      <c r="AJ672" s="4"/>
      <c r="AK672" s="6">
        <v>1</v>
      </c>
    </row>
    <row r="673" s="6" customFormat="1" hidden="1" customHeight="1" spans="1:37">
      <c r="A673" s="6" t="s">
        <v>5466</v>
      </c>
      <c r="B673" s="6" t="s">
        <v>5467</v>
      </c>
      <c r="C673" s="6" t="s">
        <v>5468</v>
      </c>
      <c r="D673" s="4" t="s">
        <v>5469</v>
      </c>
      <c r="E673" s="4">
        <v>0</v>
      </c>
      <c r="F673" s="6" t="s">
        <v>193</v>
      </c>
      <c r="G673" s="6" t="s">
        <v>211</v>
      </c>
      <c r="H673" s="4">
        <v>488.9887</v>
      </c>
      <c r="I673" s="1" t="s">
        <v>5470</v>
      </c>
      <c r="J673" s="6" t="s">
        <v>5462</v>
      </c>
      <c r="L673" s="6" t="s">
        <v>46</v>
      </c>
      <c r="N673" s="6" t="s">
        <v>46</v>
      </c>
      <c r="O673" s="4">
        <v>4</v>
      </c>
      <c r="P673" s="1" t="s">
        <v>5471</v>
      </c>
      <c r="Q673" s="9" t="s">
        <v>5464</v>
      </c>
      <c r="R673" s="6" t="s">
        <v>46</v>
      </c>
      <c r="S673" s="1" t="s">
        <v>5472</v>
      </c>
      <c r="T673" s="20" t="s">
        <v>50</v>
      </c>
      <c r="U673" s="20"/>
      <c r="V673" s="20"/>
      <c r="W673" s="20"/>
      <c r="X673" s="4"/>
      <c r="Y673" s="4"/>
      <c r="Z673" s="4"/>
      <c r="AA673" s="4"/>
      <c r="AB673" s="4"/>
      <c r="AC673" s="4"/>
      <c r="AD673" s="4"/>
      <c r="AE673" s="4"/>
      <c r="AF673" s="4"/>
      <c r="AG673" s="4"/>
      <c r="AH673" s="4"/>
      <c r="AI673" s="4"/>
      <c r="AJ673" s="4"/>
      <c r="AK673" s="6">
        <v>1</v>
      </c>
    </row>
    <row r="674" s="4" customFormat="1" customHeight="1" spans="1:37">
      <c r="A674" s="6" t="s">
        <v>5473</v>
      </c>
      <c r="B674" s="6" t="s">
        <v>5474</v>
      </c>
      <c r="C674" s="6" t="s">
        <v>5475</v>
      </c>
      <c r="D674" s="5" t="s">
        <v>5476</v>
      </c>
      <c r="E674" s="5">
        <v>1</v>
      </c>
      <c r="F674" s="7" t="s">
        <v>148</v>
      </c>
      <c r="G674" s="7" t="s">
        <v>570</v>
      </c>
      <c r="H674" s="5">
        <v>569.0755</v>
      </c>
      <c r="I674" s="14" t="s">
        <v>5477</v>
      </c>
      <c r="J674" s="8" t="s">
        <v>46</v>
      </c>
      <c r="K674" s="8"/>
      <c r="L674" s="8" t="s">
        <v>46</v>
      </c>
      <c r="M674" s="8"/>
      <c r="N674" s="8" t="s">
        <v>252</v>
      </c>
      <c r="O674" s="5">
        <v>186</v>
      </c>
      <c r="P674" s="14" t="s">
        <v>5478</v>
      </c>
      <c r="Q674" s="9" t="s">
        <v>5479</v>
      </c>
      <c r="R674" s="7" t="s">
        <v>5480</v>
      </c>
      <c r="S674" s="14" t="s">
        <v>5481</v>
      </c>
      <c r="T674" s="3" t="s">
        <v>50</v>
      </c>
      <c r="U674" s="3"/>
      <c r="V674" s="3">
        <v>4680407</v>
      </c>
      <c r="W674" s="3">
        <v>17.7541995745731</v>
      </c>
      <c r="X674" s="5" t="str">
        <f>_xlfn.DISPIMG("ID_1767C4EC757548668A99DCDE4513B476",1)</f>
        <v>=DISPIMG("ID_1767C4EC757548668A99DCDE4513B476",1)</v>
      </c>
      <c r="Y674" s="24" t="s">
        <v>5117</v>
      </c>
      <c r="Z674" s="24" t="s">
        <v>3647</v>
      </c>
      <c r="AA674" s="5"/>
      <c r="AB674" s="5"/>
      <c r="AC674" s="5"/>
      <c r="AD674" s="5">
        <v>0</v>
      </c>
      <c r="AE674" s="5">
        <v>9</v>
      </c>
      <c r="AF674" s="5"/>
      <c r="AG674" s="5"/>
      <c r="AH674" s="5"/>
      <c r="AI674" s="5"/>
      <c r="AJ674" s="5"/>
      <c r="AK674" s="5"/>
    </row>
    <row r="675" s="5" customFormat="1" customHeight="1" spans="1:32">
      <c r="A675" s="6" t="s">
        <v>5482</v>
      </c>
      <c r="B675" s="6" t="s">
        <v>5483</v>
      </c>
      <c r="C675" s="6" t="s">
        <v>5484</v>
      </c>
      <c r="D675" s="5" t="s">
        <v>5485</v>
      </c>
      <c r="E675" s="5">
        <v>1</v>
      </c>
      <c r="F675" s="7" t="s">
        <v>41</v>
      </c>
      <c r="G675" s="7" t="s">
        <v>42</v>
      </c>
      <c r="H675" s="5">
        <v>1439.7911</v>
      </c>
      <c r="I675" s="14" t="s">
        <v>5486</v>
      </c>
      <c r="J675" s="8" t="s">
        <v>933</v>
      </c>
      <c r="K675" s="8"/>
      <c r="L675" s="8" t="s">
        <v>516</v>
      </c>
      <c r="M675" s="8"/>
      <c r="N675" s="8" t="s">
        <v>46</v>
      </c>
      <c r="O675" s="5">
        <v>839</v>
      </c>
      <c r="P675" s="14" t="s">
        <v>5487</v>
      </c>
      <c r="Q675" s="9" t="s">
        <v>5479</v>
      </c>
      <c r="R675" s="7" t="s">
        <v>5488</v>
      </c>
      <c r="S675" s="14" t="s">
        <v>5489</v>
      </c>
      <c r="T675" s="3" t="s">
        <v>50</v>
      </c>
      <c r="U675" s="3"/>
      <c r="V675" s="3">
        <v>11860980</v>
      </c>
      <c r="W675" s="3">
        <v>17.6201325317263</v>
      </c>
      <c r="X675" s="5" t="str">
        <f>_xlfn.DISPIMG("ID_DECE2B70E8B6442EB981519DF652B83B",1)</f>
        <v>=DISPIMG("ID_DECE2B70E8B6442EB981519DF652B83B",1)</v>
      </c>
      <c r="Y675" s="24" t="s">
        <v>51</v>
      </c>
      <c r="Z675" s="24" t="s">
        <v>52</v>
      </c>
      <c r="AA675" s="5">
        <v>0.45</v>
      </c>
      <c r="AB675" s="5">
        <v>0.815</v>
      </c>
      <c r="AF675" s="10"/>
    </row>
    <row r="676" s="6" customFormat="1" hidden="1" customHeight="1" spans="1:37">
      <c r="A676" s="6" t="s">
        <v>5490</v>
      </c>
      <c r="B676" s="6" t="s">
        <v>5491</v>
      </c>
      <c r="C676" s="6" t="s">
        <v>5492</v>
      </c>
      <c r="D676" s="4" t="s">
        <v>5493</v>
      </c>
      <c r="E676" s="4">
        <v>0</v>
      </c>
      <c r="F676" s="6" t="s">
        <v>193</v>
      </c>
      <c r="G676" s="6" t="s">
        <v>211</v>
      </c>
      <c r="H676" s="4">
        <v>174.244</v>
      </c>
      <c r="I676" s="1" t="s">
        <v>5494</v>
      </c>
      <c r="J676" s="6" t="s">
        <v>3515</v>
      </c>
      <c r="L676" s="6" t="s">
        <v>46</v>
      </c>
      <c r="N676" s="6" t="s">
        <v>429</v>
      </c>
      <c r="O676" s="4">
        <v>12</v>
      </c>
      <c r="P676" s="1" t="s">
        <v>5495</v>
      </c>
      <c r="Q676" s="9" t="s">
        <v>5496</v>
      </c>
      <c r="R676" s="6" t="s">
        <v>46</v>
      </c>
      <c r="S676" s="1" t="s">
        <v>5497</v>
      </c>
      <c r="T676" s="20" t="s">
        <v>50</v>
      </c>
      <c r="U676" s="20"/>
      <c r="V676" s="20"/>
      <c r="W676" s="20"/>
      <c r="X676" s="4"/>
      <c r="Y676" s="4"/>
      <c r="Z676" s="4"/>
      <c r="AA676" s="4"/>
      <c r="AB676" s="4"/>
      <c r="AC676" s="4"/>
      <c r="AD676" s="4"/>
      <c r="AE676" s="4"/>
      <c r="AF676" s="4"/>
      <c r="AG676" s="4"/>
      <c r="AH676" s="4"/>
      <c r="AI676" s="4"/>
      <c r="AJ676" s="4"/>
      <c r="AK676" s="6">
        <v>1</v>
      </c>
    </row>
    <row r="677" s="5" customFormat="1" customHeight="1" spans="1:32">
      <c r="A677" s="6" t="s">
        <v>5498</v>
      </c>
      <c r="B677" s="6" t="s">
        <v>5499</v>
      </c>
      <c r="C677" s="6" t="s">
        <v>5500</v>
      </c>
      <c r="D677" s="5" t="s">
        <v>5501</v>
      </c>
      <c r="E677" s="5">
        <v>1</v>
      </c>
      <c r="F677" s="7" t="s">
        <v>41</v>
      </c>
      <c r="G677" s="7" t="s">
        <v>42</v>
      </c>
      <c r="H677" s="5">
        <v>439.1787</v>
      </c>
      <c r="I677" s="14" t="s">
        <v>5502</v>
      </c>
      <c r="J677" s="8" t="s">
        <v>44</v>
      </c>
      <c r="K677" s="8"/>
      <c r="L677" s="8" t="s">
        <v>45</v>
      </c>
      <c r="M677" s="8"/>
      <c r="N677" s="8" t="s">
        <v>46</v>
      </c>
      <c r="O677" s="5">
        <v>482</v>
      </c>
      <c r="P677" s="14" t="s">
        <v>5503</v>
      </c>
      <c r="Q677" s="9" t="s">
        <v>5504</v>
      </c>
      <c r="R677" s="7" t="s">
        <v>5505</v>
      </c>
      <c r="S677" s="14" t="s">
        <v>5506</v>
      </c>
      <c r="T677" s="3" t="s">
        <v>50</v>
      </c>
      <c r="U677" s="3"/>
      <c r="V677" s="3">
        <v>3699418</v>
      </c>
      <c r="W677" s="3">
        <v>15.7650860572246</v>
      </c>
      <c r="X677" s="5" t="str">
        <f>_xlfn.DISPIMG("ID_B1A1FD68E35F4AD791A46A1EFDC43269",1)</f>
        <v>=DISPIMG("ID_B1A1FD68E35F4AD791A46A1EFDC43269",1)</v>
      </c>
      <c r="Y677" s="24" t="s">
        <v>51</v>
      </c>
      <c r="Z677" s="24" t="s">
        <v>52</v>
      </c>
      <c r="AA677" s="5">
        <v>0.5</v>
      </c>
      <c r="AB677" s="5">
        <v>0.845</v>
      </c>
      <c r="AF677" s="10"/>
    </row>
    <row r="678" s="5" customFormat="1" customHeight="1" spans="1:34">
      <c r="A678" s="6" t="s">
        <v>5507</v>
      </c>
      <c r="B678" s="6" t="s">
        <v>5508</v>
      </c>
      <c r="C678" s="6" t="s">
        <v>5509</v>
      </c>
      <c r="D678" s="5" t="s">
        <v>5510</v>
      </c>
      <c r="E678" s="5">
        <v>2</v>
      </c>
      <c r="F678" s="7" t="s">
        <v>65</v>
      </c>
      <c r="G678" s="7" t="s">
        <v>66</v>
      </c>
      <c r="H678" s="5">
        <v>885.7447</v>
      </c>
      <c r="I678" s="14" t="s">
        <v>5511</v>
      </c>
      <c r="J678" s="8" t="s">
        <v>46</v>
      </c>
      <c r="K678" s="8"/>
      <c r="L678" s="8" t="s">
        <v>46</v>
      </c>
      <c r="M678" s="8"/>
      <c r="N678" s="8" t="s">
        <v>46</v>
      </c>
      <c r="O678" s="5">
        <v>8</v>
      </c>
      <c r="P678" s="14" t="s">
        <v>5512</v>
      </c>
      <c r="Q678" s="9" t="s">
        <v>5513</v>
      </c>
      <c r="R678" s="8" t="s">
        <v>46</v>
      </c>
      <c r="S678" s="14" t="s">
        <v>5514</v>
      </c>
      <c r="T678" s="3" t="s">
        <v>89</v>
      </c>
      <c r="U678" s="3"/>
      <c r="V678" s="3">
        <v>8028000</v>
      </c>
      <c r="W678" s="3">
        <v>9.3644026320451</v>
      </c>
      <c r="X678" s="5" t="str">
        <f>_xlfn.DISPIMG("ID_415F8D3395D841DA9BC23EBB45CCDC1A",1)</f>
        <v>=DISPIMG("ID_415F8D3395D841DA9BC23EBB45CCDC1A",1)</v>
      </c>
      <c r="Y678" s="24" t="s">
        <v>1446</v>
      </c>
      <c r="Z678" s="24" t="s">
        <v>834</v>
      </c>
      <c r="AF678" s="10">
        <v>0.4</v>
      </c>
      <c r="AG678" s="5">
        <v>1</v>
      </c>
      <c r="AH678" s="5">
        <v>0.95</v>
      </c>
    </row>
    <row r="679" s="6" customFormat="1" customHeight="1" spans="1:37">
      <c r="A679" s="6" t="s">
        <v>5515</v>
      </c>
      <c r="B679" s="6" t="s">
        <v>5516</v>
      </c>
      <c r="C679" s="6" t="s">
        <v>5517</v>
      </c>
      <c r="D679" s="5" t="s">
        <v>5518</v>
      </c>
      <c r="E679" s="5">
        <v>1</v>
      </c>
      <c r="F679" s="7" t="s">
        <v>41</v>
      </c>
      <c r="G679" s="7" t="s">
        <v>211</v>
      </c>
      <c r="H679" s="5">
        <v>1260.1303</v>
      </c>
      <c r="I679" s="14" t="s">
        <v>5519</v>
      </c>
      <c r="J679" s="8" t="s">
        <v>470</v>
      </c>
      <c r="K679" s="8" t="s">
        <v>473</v>
      </c>
      <c r="L679" s="8" t="s">
        <v>472</v>
      </c>
      <c r="M679" s="8" t="s">
        <v>482</v>
      </c>
      <c r="N679" s="8" t="s">
        <v>46</v>
      </c>
      <c r="O679" s="5">
        <v>195</v>
      </c>
      <c r="P679" s="14" t="s">
        <v>5520</v>
      </c>
      <c r="Q679" s="9" t="s">
        <v>5513</v>
      </c>
      <c r="R679" s="7" t="s">
        <v>5521</v>
      </c>
      <c r="S679" s="14" t="s">
        <v>5522</v>
      </c>
      <c r="T679" s="3" t="s">
        <v>50</v>
      </c>
      <c r="U679" s="3"/>
      <c r="V679" s="3">
        <v>11485584</v>
      </c>
      <c r="W679" s="3">
        <v>8.85399708268264</v>
      </c>
      <c r="X679" s="5" t="str">
        <f>_xlfn.DISPIMG("ID_DC6EBD30DCEC4BBD9CE69F8A1CE312C1",1)</f>
        <v>=DISPIMG("ID_DC6EBD30DCEC4BBD9CE69F8A1CE312C1",1)</v>
      </c>
      <c r="Y679" s="24" t="s">
        <v>218</v>
      </c>
      <c r="Z679" s="24" t="s">
        <v>52</v>
      </c>
      <c r="AA679" s="5">
        <v>0.6</v>
      </c>
      <c r="AB679" s="5">
        <v>0.935</v>
      </c>
      <c r="AC679" s="5"/>
      <c r="AD679" s="5"/>
      <c r="AE679" s="5"/>
      <c r="AF679" s="5"/>
      <c r="AG679" s="5"/>
      <c r="AH679" s="5"/>
      <c r="AI679" s="5"/>
      <c r="AJ679" s="5"/>
      <c r="AK679" s="5"/>
    </row>
    <row r="680" s="5" customFormat="1" hidden="1" customHeight="1" spans="1:37">
      <c r="A680" s="6" t="s">
        <v>5523</v>
      </c>
      <c r="B680" s="6" t="s">
        <v>5524</v>
      </c>
      <c r="C680" s="6" t="s">
        <v>5525</v>
      </c>
      <c r="D680" s="5" t="s">
        <v>5526</v>
      </c>
      <c r="E680" s="5">
        <v>2</v>
      </c>
      <c r="F680" s="7" t="s">
        <v>155</v>
      </c>
      <c r="G680" s="7" t="s">
        <v>768</v>
      </c>
      <c r="H680" s="5">
        <v>147.0333</v>
      </c>
      <c r="I680" s="15" t="s">
        <v>5527</v>
      </c>
      <c r="J680" s="8" t="s">
        <v>5528</v>
      </c>
      <c r="K680" s="8"/>
      <c r="L680" s="8" t="s">
        <v>46</v>
      </c>
      <c r="M680" s="8"/>
      <c r="N680" s="8" t="s">
        <v>5529</v>
      </c>
      <c r="O680" s="5">
        <v>10</v>
      </c>
      <c r="P680" s="14" t="s">
        <v>5530</v>
      </c>
      <c r="Q680" s="9" t="s">
        <v>5513</v>
      </c>
      <c r="R680" s="8" t="s">
        <v>46</v>
      </c>
      <c r="S680" s="14" t="s">
        <v>5531</v>
      </c>
      <c r="T680" s="3" t="s">
        <v>50</v>
      </c>
      <c r="U680" s="3"/>
      <c r="V680" s="3">
        <v>1386500</v>
      </c>
      <c r="W680" s="3">
        <f>100-100*V680/H680/10000</f>
        <v>5.70163357552336</v>
      </c>
      <c r="X680" s="5" t="str">
        <f>_xlfn.DISPIMG("ID_65471487F22B42AD97443E1D3E95D6AC",1)</f>
        <v>=DISPIMG("ID_65471487F22B42AD97443E1D3E95D6AC",1)</v>
      </c>
      <c r="Y680" s="5" t="s">
        <v>5532</v>
      </c>
      <c r="AD680" s="5">
        <v>2</v>
      </c>
      <c r="AF680" s="10"/>
      <c r="AK680" s="6">
        <v>1</v>
      </c>
    </row>
    <row r="681" s="5" customFormat="1" hidden="1" customHeight="1" spans="1:37">
      <c r="A681" s="6" t="s">
        <v>5533</v>
      </c>
      <c r="B681" s="6" t="s">
        <v>5534</v>
      </c>
      <c r="C681" s="6">
        <v>1.32011e+16</v>
      </c>
      <c r="D681" s="6" t="s">
        <v>5535</v>
      </c>
      <c r="E681" s="6">
        <v>0</v>
      </c>
      <c r="F681" s="6" t="s">
        <v>1128</v>
      </c>
      <c r="G681" s="6" t="s">
        <v>2754</v>
      </c>
      <c r="H681" s="6" t="e">
        <v>#N/A</v>
      </c>
      <c r="I681" s="6" t="e">
        <v>#N/A</v>
      </c>
      <c r="J681" s="6" t="e">
        <v>#N/A</v>
      </c>
      <c r="K681" s="6"/>
      <c r="L681" s="6" t="e">
        <v>#N/A</v>
      </c>
      <c r="M681" s="6"/>
      <c r="N681" s="6" t="e">
        <v>#N/A</v>
      </c>
      <c r="O681" s="6">
        <v>5</v>
      </c>
      <c r="P681" s="16" t="s">
        <v>5536</v>
      </c>
      <c r="Q681" s="9" t="s">
        <v>5513</v>
      </c>
      <c r="R681" s="6" t="s">
        <v>46</v>
      </c>
      <c r="S681" s="1" t="s">
        <v>5537</v>
      </c>
      <c r="T681" s="6" t="e">
        <v>#N/A</v>
      </c>
      <c r="U681" s="6"/>
      <c r="V681" s="6"/>
      <c r="W681" s="6"/>
      <c r="X681" s="6"/>
      <c r="Y681" s="6"/>
      <c r="Z681" s="6"/>
      <c r="AA681" s="6"/>
      <c r="AB681" s="6"/>
      <c r="AC681" s="6"/>
      <c r="AD681" s="6"/>
      <c r="AE681" s="6"/>
      <c r="AF681" s="25"/>
      <c r="AG681" s="6"/>
      <c r="AH681" s="6"/>
      <c r="AI681" s="6"/>
      <c r="AJ681" s="6"/>
      <c r="AK681" s="6">
        <v>1</v>
      </c>
    </row>
    <row r="682" s="5" customFormat="1" customHeight="1" spans="1:37">
      <c r="A682" s="6" t="s">
        <v>5538</v>
      </c>
      <c r="B682" s="6" t="s">
        <v>5539</v>
      </c>
      <c r="C682" s="6" t="s">
        <v>5540</v>
      </c>
      <c r="D682" s="4" t="s">
        <v>5541</v>
      </c>
      <c r="E682" s="4">
        <v>0</v>
      </c>
      <c r="F682" s="6" t="s">
        <v>41</v>
      </c>
      <c r="G682" s="6" t="s">
        <v>768</v>
      </c>
      <c r="H682" s="4">
        <v>464.7794</v>
      </c>
      <c r="I682" s="1" t="s">
        <v>5542</v>
      </c>
      <c r="J682" s="6" t="s">
        <v>1221</v>
      </c>
      <c r="K682" s="6"/>
      <c r="L682" s="6" t="s">
        <v>1222</v>
      </c>
      <c r="M682" s="6"/>
      <c r="N682" s="6" t="s">
        <v>46</v>
      </c>
      <c r="O682" s="4">
        <v>238</v>
      </c>
      <c r="P682" s="1" t="s">
        <v>5543</v>
      </c>
      <c r="Q682" s="9" t="s">
        <v>5513</v>
      </c>
      <c r="R682" s="6" t="s">
        <v>46</v>
      </c>
      <c r="S682" s="1" t="s">
        <v>5544</v>
      </c>
      <c r="T682" s="20" t="s">
        <v>50</v>
      </c>
      <c r="U682" s="20"/>
      <c r="V682" s="20"/>
      <c r="W682" s="20"/>
      <c r="X682" s="4"/>
      <c r="Y682" s="4"/>
      <c r="Z682" s="4"/>
      <c r="AA682" s="4"/>
      <c r="AB682" s="4"/>
      <c r="AC682" s="4"/>
      <c r="AD682" s="4"/>
      <c r="AE682" s="4"/>
      <c r="AF682" s="27"/>
      <c r="AG682" s="4"/>
      <c r="AH682" s="4"/>
      <c r="AI682" s="4"/>
      <c r="AJ682" s="4"/>
      <c r="AK682" s="4"/>
    </row>
    <row r="683" s="5" customFormat="1" hidden="1" customHeight="1" spans="1:37">
      <c r="A683" s="6" t="s">
        <v>5545</v>
      </c>
      <c r="B683" s="6" t="s">
        <v>5546</v>
      </c>
      <c r="C683" s="6" t="s">
        <v>5547</v>
      </c>
      <c r="D683" s="5" t="s">
        <v>5548</v>
      </c>
      <c r="E683" s="5">
        <v>1</v>
      </c>
      <c r="F683" s="7" t="s">
        <v>141</v>
      </c>
      <c r="G683" s="7" t="s">
        <v>211</v>
      </c>
      <c r="H683" s="5">
        <v>126.2745</v>
      </c>
      <c r="I683" s="14" t="s">
        <v>5549</v>
      </c>
      <c r="J683" s="8" t="s">
        <v>3314</v>
      </c>
      <c r="K683" s="8"/>
      <c r="L683" s="8" t="s">
        <v>46</v>
      </c>
      <c r="M683" s="8"/>
      <c r="N683" s="8" t="s">
        <v>46</v>
      </c>
      <c r="O683" s="5">
        <v>14</v>
      </c>
      <c r="P683" s="14" t="s">
        <v>5550</v>
      </c>
      <c r="Q683" s="9" t="s">
        <v>5551</v>
      </c>
      <c r="R683" s="7" t="s">
        <v>5552</v>
      </c>
      <c r="S683" s="14" t="s">
        <v>5553</v>
      </c>
      <c r="T683" s="3" t="s">
        <v>50</v>
      </c>
      <c r="U683" s="3"/>
      <c r="V683" s="3">
        <v>1010196</v>
      </c>
      <c r="W683" s="3">
        <v>20</v>
      </c>
      <c r="X683" s="5" t="str">
        <f>_xlfn.DISPIMG("ID_F9A0A75348DB427CB10C9C14B7444BD3",1)</f>
        <v>=DISPIMG("ID_F9A0A75348DB427CB10C9C14B7444BD3",1)</v>
      </c>
      <c r="Y683" s="5" t="s">
        <v>304</v>
      </c>
      <c r="Z683" s="5" t="s">
        <v>305</v>
      </c>
      <c r="AC683" s="5">
        <v>5</v>
      </c>
      <c r="AF683" s="10"/>
      <c r="AK683" s="6">
        <v>1</v>
      </c>
    </row>
    <row r="684" s="6" customFormat="1" customHeight="1" spans="1:37">
      <c r="A684" s="6" t="s">
        <v>5554</v>
      </c>
      <c r="B684" s="6" t="s">
        <v>5555</v>
      </c>
      <c r="C684" s="6" t="s">
        <v>5556</v>
      </c>
      <c r="D684" s="5" t="s">
        <v>5557</v>
      </c>
      <c r="E684" s="5">
        <v>1</v>
      </c>
      <c r="F684" s="7" t="s">
        <v>41</v>
      </c>
      <c r="G684" s="7" t="s">
        <v>42</v>
      </c>
      <c r="H684" s="5">
        <v>1145.4909</v>
      </c>
      <c r="I684" s="14" t="s">
        <v>5558</v>
      </c>
      <c r="J684" s="8" t="s">
        <v>44</v>
      </c>
      <c r="K684" s="8"/>
      <c r="L684" s="8" t="s">
        <v>45</v>
      </c>
      <c r="M684" s="8"/>
      <c r="N684" s="8" t="s">
        <v>280</v>
      </c>
      <c r="O684" s="5">
        <v>749</v>
      </c>
      <c r="P684" s="14" t="s">
        <v>5559</v>
      </c>
      <c r="Q684" s="9" t="s">
        <v>5551</v>
      </c>
      <c r="R684" s="7" t="s">
        <v>5560</v>
      </c>
      <c r="S684" s="14" t="s">
        <v>5561</v>
      </c>
      <c r="T684" s="3" t="s">
        <v>50</v>
      </c>
      <c r="U684" s="3"/>
      <c r="V684" s="3">
        <v>9689296</v>
      </c>
      <c r="W684" s="3">
        <v>15.4135925479635</v>
      </c>
      <c r="X684" s="5" t="str">
        <f>_xlfn.DISPIMG("ID_196FD80E391E4ECF9BE1F5C200D24FC1",1)</f>
        <v>=DISPIMG("ID_196FD80E391E4ECF9BE1F5C200D24FC1",1)</v>
      </c>
      <c r="Y684" s="24" t="s">
        <v>51</v>
      </c>
      <c r="Z684" s="24" t="s">
        <v>52</v>
      </c>
      <c r="AA684" s="5">
        <v>0.5</v>
      </c>
      <c r="AB684" s="5">
        <v>0.855</v>
      </c>
      <c r="AC684" s="5"/>
      <c r="AD684" s="5"/>
      <c r="AE684" s="5"/>
      <c r="AF684" s="5"/>
      <c r="AG684" s="5"/>
      <c r="AH684" s="5"/>
      <c r="AI684" s="5"/>
      <c r="AJ684" s="5"/>
      <c r="AK684" s="5"/>
    </row>
    <row r="685" s="5" customFormat="1" customHeight="1" spans="1:32">
      <c r="A685" s="6" t="s">
        <v>5562</v>
      </c>
      <c r="B685" s="6" t="s">
        <v>5563</v>
      </c>
      <c r="C685" s="6" t="s">
        <v>5564</v>
      </c>
      <c r="D685" s="5" t="s">
        <v>5565</v>
      </c>
      <c r="E685" s="5">
        <v>1</v>
      </c>
      <c r="F685" s="7" t="s">
        <v>41</v>
      </c>
      <c r="G685" s="7" t="s">
        <v>211</v>
      </c>
      <c r="H685" s="5">
        <v>508.241</v>
      </c>
      <c r="I685" s="15" t="s">
        <v>5566</v>
      </c>
      <c r="J685" s="8" t="s">
        <v>534</v>
      </c>
      <c r="K685" s="8" t="s">
        <v>473</v>
      </c>
      <c r="L685" s="8" t="s">
        <v>472</v>
      </c>
      <c r="M685" s="8" t="s">
        <v>473</v>
      </c>
      <c r="N685" s="8" t="s">
        <v>1301</v>
      </c>
      <c r="O685" s="5">
        <v>1151</v>
      </c>
      <c r="P685" s="15" t="s">
        <v>5567</v>
      </c>
      <c r="Q685" s="9" t="s">
        <v>5551</v>
      </c>
      <c r="R685" s="7" t="s">
        <v>5568</v>
      </c>
      <c r="S685" s="14" t="s">
        <v>5569</v>
      </c>
      <c r="T685" s="3" t="s">
        <v>50</v>
      </c>
      <c r="U685" s="3"/>
      <c r="V685" s="3">
        <v>4482020</v>
      </c>
      <c r="W685" s="3">
        <v>11.8130965427819</v>
      </c>
      <c r="X685" s="5" t="str">
        <f>_xlfn.DISPIMG("ID_0FB15548D2144F32B5C18C11A76EF9DC",1)</f>
        <v>=DISPIMG("ID_0FB15548D2144F32B5C18C11A76EF9DC",1)</v>
      </c>
      <c r="Y685" s="24" t="s">
        <v>218</v>
      </c>
      <c r="Z685" s="24" t="s">
        <v>52</v>
      </c>
      <c r="AA685" s="5">
        <v>0.5</v>
      </c>
      <c r="AB685" s="5">
        <v>0.875</v>
      </c>
      <c r="AF685" s="10"/>
    </row>
    <row r="686" s="5" customFormat="1" customHeight="1" spans="1:34">
      <c r="A686" s="6" t="s">
        <v>5570</v>
      </c>
      <c r="B686" s="6" t="s">
        <v>5571</v>
      </c>
      <c r="C686" s="6" t="s">
        <v>5572</v>
      </c>
      <c r="D686" s="5" t="s">
        <v>5573</v>
      </c>
      <c r="E686" s="5">
        <v>2</v>
      </c>
      <c r="F686" s="7" t="s">
        <v>65</v>
      </c>
      <c r="G686" s="7" t="s">
        <v>66</v>
      </c>
      <c r="H686" s="5">
        <v>540.9035</v>
      </c>
      <c r="I686" s="14" t="s">
        <v>5574</v>
      </c>
      <c r="J686" s="8" t="s">
        <v>46</v>
      </c>
      <c r="K686" s="8"/>
      <c r="L686" s="8" t="s">
        <v>46</v>
      </c>
      <c r="M686" s="8"/>
      <c r="N686" s="8" t="s">
        <v>46</v>
      </c>
      <c r="O686" s="5">
        <v>4</v>
      </c>
      <c r="P686" s="14" t="s">
        <v>5575</v>
      </c>
      <c r="Q686" s="9" t="s">
        <v>5551</v>
      </c>
      <c r="R686" s="8" t="s">
        <v>46</v>
      </c>
      <c r="S686" s="14" t="s">
        <v>5576</v>
      </c>
      <c r="T686" s="3" t="s">
        <v>50</v>
      </c>
      <c r="U686" s="3"/>
      <c r="V686" s="3">
        <v>5040046</v>
      </c>
      <c r="W686" s="3">
        <v>6.82171588832389</v>
      </c>
      <c r="X686" s="5" t="str">
        <f>_xlfn.DISPIMG("ID_D2E8DEBE104745629BF9751E9ED5D59F",1)</f>
        <v>=DISPIMG("ID_D2E8DEBE104745629BF9751E9ED5D59F",1)</v>
      </c>
      <c r="Y686" s="24" t="s">
        <v>1446</v>
      </c>
      <c r="Z686" s="24" t="s">
        <v>834</v>
      </c>
      <c r="AF686" s="10">
        <v>0.45</v>
      </c>
      <c r="AG686" s="5">
        <v>1</v>
      </c>
      <c r="AH686" s="5">
        <v>0.96</v>
      </c>
    </row>
    <row r="687" s="5" customFormat="1" customHeight="1" spans="1:37">
      <c r="A687" s="6" t="s">
        <v>5577</v>
      </c>
      <c r="B687" s="6" t="s">
        <v>5578</v>
      </c>
      <c r="C687" s="6" t="s">
        <v>5579</v>
      </c>
      <c r="D687" s="4" t="s">
        <v>5580</v>
      </c>
      <c r="E687" s="4">
        <v>0</v>
      </c>
      <c r="F687" s="6" t="s">
        <v>267</v>
      </c>
      <c r="G687" s="6" t="s">
        <v>268</v>
      </c>
      <c r="H687" s="4">
        <v>1971.87</v>
      </c>
      <c r="I687" s="1" t="s">
        <v>5581</v>
      </c>
      <c r="J687" s="6" t="s">
        <v>46</v>
      </c>
      <c r="K687" s="6"/>
      <c r="L687" s="6" t="s">
        <v>46</v>
      </c>
      <c r="M687" s="6"/>
      <c r="N687" s="6" t="s">
        <v>4958</v>
      </c>
      <c r="O687" s="4">
        <v>7</v>
      </c>
      <c r="P687" s="1" t="s">
        <v>5582</v>
      </c>
      <c r="Q687" s="9" t="s">
        <v>5551</v>
      </c>
      <c r="R687" s="6" t="s">
        <v>46</v>
      </c>
      <c r="S687" s="1" t="s">
        <v>5583</v>
      </c>
      <c r="T687" s="20" t="s">
        <v>50</v>
      </c>
      <c r="U687" s="20"/>
      <c r="V687" s="20"/>
      <c r="W687" s="20"/>
      <c r="X687" s="4"/>
      <c r="Y687" s="4"/>
      <c r="Z687" s="4"/>
      <c r="AA687" s="4"/>
      <c r="AB687" s="4"/>
      <c r="AC687" s="4"/>
      <c r="AD687" s="4"/>
      <c r="AE687" s="4"/>
      <c r="AF687" s="27"/>
      <c r="AG687" s="4"/>
      <c r="AH687" s="4"/>
      <c r="AI687" s="4"/>
      <c r="AJ687" s="4"/>
      <c r="AK687" s="4"/>
    </row>
    <row r="688" s="5" customFormat="1" hidden="1" customHeight="1" spans="1:37">
      <c r="A688" s="6" t="s">
        <v>5584</v>
      </c>
      <c r="B688" s="6" t="s">
        <v>5585</v>
      </c>
      <c r="C688" s="6" t="s">
        <v>5586</v>
      </c>
      <c r="D688" s="4" t="s">
        <v>5587</v>
      </c>
      <c r="E688" s="4">
        <v>0</v>
      </c>
      <c r="F688" s="6" t="s">
        <v>193</v>
      </c>
      <c r="G688" s="6" t="s">
        <v>211</v>
      </c>
      <c r="H688" s="4">
        <v>0</v>
      </c>
      <c r="I688" s="1" t="s">
        <v>5588</v>
      </c>
      <c r="J688" s="6" t="s">
        <v>5589</v>
      </c>
      <c r="K688" s="6"/>
      <c r="L688" s="6" t="s">
        <v>46</v>
      </c>
      <c r="M688" s="6"/>
      <c r="N688" s="6" t="s">
        <v>46</v>
      </c>
      <c r="O688" s="4">
        <v>4</v>
      </c>
      <c r="P688" s="1" t="s">
        <v>5590</v>
      </c>
      <c r="Q688" s="9" t="s">
        <v>5551</v>
      </c>
      <c r="R688" s="6" t="s">
        <v>46</v>
      </c>
      <c r="S688" s="1" t="s">
        <v>5591</v>
      </c>
      <c r="T688" s="20" t="s">
        <v>50</v>
      </c>
      <c r="U688" s="20"/>
      <c r="V688" s="20"/>
      <c r="W688" s="20"/>
      <c r="X688" s="4"/>
      <c r="Y688" s="4"/>
      <c r="Z688" s="4"/>
      <c r="AA688" s="4"/>
      <c r="AB688" s="4"/>
      <c r="AC688" s="4"/>
      <c r="AD688" s="4"/>
      <c r="AE688" s="4"/>
      <c r="AF688" s="27"/>
      <c r="AG688" s="4"/>
      <c r="AH688" s="4"/>
      <c r="AI688" s="4"/>
      <c r="AJ688" s="4"/>
      <c r="AK688" s="6">
        <v>1</v>
      </c>
    </row>
    <row r="689" s="5" customFormat="1" customHeight="1" spans="1:37">
      <c r="A689" s="6" t="s">
        <v>5592</v>
      </c>
      <c r="B689" s="6" t="s">
        <v>5593</v>
      </c>
      <c r="C689" s="6" t="s">
        <v>5594</v>
      </c>
      <c r="D689" s="4" t="s">
        <v>5595</v>
      </c>
      <c r="E689" s="4">
        <v>0</v>
      </c>
      <c r="F689" s="6" t="s">
        <v>41</v>
      </c>
      <c r="G689" s="6" t="s">
        <v>211</v>
      </c>
      <c r="H689" s="4">
        <v>31868.7424</v>
      </c>
      <c r="I689" s="1" t="s">
        <v>5596</v>
      </c>
      <c r="J689" s="6" t="s">
        <v>3092</v>
      </c>
      <c r="K689" s="6"/>
      <c r="L689" s="6" t="s">
        <v>271</v>
      </c>
      <c r="M689" s="6"/>
      <c r="N689" s="6" t="s">
        <v>46</v>
      </c>
      <c r="O689" s="4">
        <v>26</v>
      </c>
      <c r="P689" s="1" t="s">
        <v>5597</v>
      </c>
      <c r="Q689" s="9" t="s">
        <v>5598</v>
      </c>
      <c r="R689" s="6" t="s">
        <v>46</v>
      </c>
      <c r="S689" s="1" t="s">
        <v>5599</v>
      </c>
      <c r="T689" s="20" t="s">
        <v>50</v>
      </c>
      <c r="U689" s="20"/>
      <c r="V689" s="20"/>
      <c r="W689" s="20"/>
      <c r="X689" s="4"/>
      <c r="Y689" s="4"/>
      <c r="Z689" s="4"/>
      <c r="AA689" s="4"/>
      <c r="AB689" s="4"/>
      <c r="AC689" s="4"/>
      <c r="AD689" s="4"/>
      <c r="AE689" s="4"/>
      <c r="AF689" s="27"/>
      <c r="AG689" s="4"/>
      <c r="AH689" s="4"/>
      <c r="AI689" s="4"/>
      <c r="AJ689" s="4"/>
      <c r="AK689" s="4"/>
    </row>
    <row r="690" s="5" customFormat="1" hidden="1" customHeight="1" spans="1:37">
      <c r="A690" s="6" t="s">
        <v>5600</v>
      </c>
      <c r="B690" s="6" t="s">
        <v>5601</v>
      </c>
      <c r="C690" s="6" t="s">
        <v>5602</v>
      </c>
      <c r="D690" s="4" t="s">
        <v>3202</v>
      </c>
      <c r="E690" s="4">
        <v>0</v>
      </c>
      <c r="F690" s="6" t="s">
        <v>267</v>
      </c>
      <c r="G690" s="6" t="s">
        <v>211</v>
      </c>
      <c r="H690" s="4">
        <v>3483.4346</v>
      </c>
      <c r="I690" s="1" t="s">
        <v>5603</v>
      </c>
      <c r="J690" s="6" t="s">
        <v>5604</v>
      </c>
      <c r="K690" s="6"/>
      <c r="L690" s="6" t="s">
        <v>271</v>
      </c>
      <c r="M690" s="6"/>
      <c r="N690" s="6" t="s">
        <v>5605</v>
      </c>
      <c r="O690" s="4">
        <v>4</v>
      </c>
      <c r="P690" s="1" t="s">
        <v>5606</v>
      </c>
      <c r="Q690" s="9" t="s">
        <v>5607</v>
      </c>
      <c r="R690" s="6" t="s">
        <v>46</v>
      </c>
      <c r="S690" s="1" t="s">
        <v>3206</v>
      </c>
      <c r="T690" s="20" t="s">
        <v>89</v>
      </c>
      <c r="U690" s="20"/>
      <c r="V690" s="20"/>
      <c r="W690" s="20"/>
      <c r="X690" s="4"/>
      <c r="Y690" s="4"/>
      <c r="Z690" s="4"/>
      <c r="AA690" s="4"/>
      <c r="AB690" s="4"/>
      <c r="AC690" s="4"/>
      <c r="AD690" s="4"/>
      <c r="AE690" s="4"/>
      <c r="AF690" s="27"/>
      <c r="AG690" s="4"/>
      <c r="AH690" s="4"/>
      <c r="AI690" s="4"/>
      <c r="AJ690" s="4"/>
      <c r="AK690" s="6">
        <v>1</v>
      </c>
    </row>
    <row r="691" s="6" customFormat="1" hidden="1" customHeight="1" spans="1:37">
      <c r="A691" s="6" t="s">
        <v>5608</v>
      </c>
      <c r="B691" s="6" t="s">
        <v>5609</v>
      </c>
      <c r="C691" s="6" t="s">
        <v>5610</v>
      </c>
      <c r="D691" s="4" t="s">
        <v>5611</v>
      </c>
      <c r="E691" s="4">
        <v>0</v>
      </c>
      <c r="F691" s="6" t="s">
        <v>267</v>
      </c>
      <c r="G691" s="6" t="s">
        <v>211</v>
      </c>
      <c r="H691" s="4">
        <v>4365.3856</v>
      </c>
      <c r="I691" s="1" t="s">
        <v>5612</v>
      </c>
      <c r="J691" s="6" t="s">
        <v>5613</v>
      </c>
      <c r="L691" s="6" t="s">
        <v>271</v>
      </c>
      <c r="N691" s="6" t="s">
        <v>5605</v>
      </c>
      <c r="O691" s="4">
        <v>4</v>
      </c>
      <c r="P691" s="1" t="s">
        <v>5614</v>
      </c>
      <c r="Q691" s="9" t="s">
        <v>5607</v>
      </c>
      <c r="R691" s="6" t="s">
        <v>46</v>
      </c>
      <c r="S691" s="1" t="s">
        <v>5615</v>
      </c>
      <c r="T691" s="20" t="s">
        <v>89</v>
      </c>
      <c r="U691" s="20"/>
      <c r="V691" s="20"/>
      <c r="W691" s="20"/>
      <c r="X691" s="4"/>
      <c r="Y691" s="4"/>
      <c r="Z691" s="4"/>
      <c r="AA691" s="4"/>
      <c r="AB691" s="4"/>
      <c r="AC691" s="4"/>
      <c r="AD691" s="4"/>
      <c r="AE691" s="4"/>
      <c r="AF691" s="4"/>
      <c r="AG691" s="4"/>
      <c r="AH691" s="4"/>
      <c r="AI691" s="4"/>
      <c r="AJ691" s="4"/>
      <c r="AK691" s="6">
        <v>1</v>
      </c>
    </row>
    <row r="692" s="6" customFormat="1" hidden="1" customHeight="1" spans="1:16384">
      <c r="A692" s="6" t="s">
        <v>5616</v>
      </c>
      <c r="B692" s="6" t="s">
        <v>5617</v>
      </c>
      <c r="C692" s="6" t="s">
        <v>5618</v>
      </c>
      <c r="D692" s="4" t="s">
        <v>5619</v>
      </c>
      <c r="E692" s="4">
        <v>0</v>
      </c>
      <c r="F692" s="6" t="s">
        <v>193</v>
      </c>
      <c r="G692" s="6" t="s">
        <v>42</v>
      </c>
      <c r="H692" s="4">
        <v>642.533</v>
      </c>
      <c r="I692" s="1" t="s">
        <v>5620</v>
      </c>
      <c r="J692" s="6" t="s">
        <v>5621</v>
      </c>
      <c r="L692" s="6" t="s">
        <v>46</v>
      </c>
      <c r="N692" s="6" t="s">
        <v>252</v>
      </c>
      <c r="O692" s="4">
        <v>16</v>
      </c>
      <c r="P692" s="1" t="s">
        <v>5622</v>
      </c>
      <c r="Q692" s="9" t="s">
        <v>5607</v>
      </c>
      <c r="R692" s="6" t="s">
        <v>46</v>
      </c>
      <c r="S692" s="1" t="s">
        <v>5623</v>
      </c>
      <c r="T692" s="20" t="s">
        <v>50</v>
      </c>
      <c r="U692" s="20"/>
      <c r="V692" s="20"/>
      <c r="W692" s="20"/>
      <c r="X692" s="4"/>
      <c r="Y692" s="4"/>
      <c r="Z692" s="4"/>
      <c r="AA692" s="4"/>
      <c r="AB692" s="4"/>
      <c r="AC692" s="4"/>
      <c r="AD692" s="4"/>
      <c r="AE692" s="4"/>
      <c r="AF692" s="4"/>
      <c r="AG692" s="4"/>
      <c r="AH692" s="4"/>
      <c r="AI692" s="4"/>
      <c r="AJ692" s="4"/>
      <c r="AK692" s="6">
        <v>1</v>
      </c>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c r="DV692" s="13"/>
      <c r="DW692" s="13"/>
      <c r="DX692" s="13"/>
      <c r="DY692" s="13"/>
      <c r="DZ692" s="13"/>
      <c r="EA692" s="13"/>
      <c r="EB692" s="13"/>
      <c r="EC692" s="13"/>
      <c r="ED692" s="13"/>
      <c r="EE692" s="13"/>
      <c r="EF692" s="13"/>
      <c r="EG692" s="13"/>
      <c r="EH692" s="13"/>
      <c r="EI692" s="13"/>
      <c r="EJ692" s="13"/>
      <c r="EK692" s="13"/>
      <c r="EL692" s="13"/>
      <c r="EM692" s="13"/>
      <c r="EN692" s="13"/>
      <c r="EO692" s="13"/>
      <c r="EP692" s="13"/>
      <c r="EQ692" s="13"/>
      <c r="ER692" s="13"/>
      <c r="ES692" s="13"/>
      <c r="ET692" s="13"/>
      <c r="EU692" s="13"/>
      <c r="EV692" s="13"/>
      <c r="EW692" s="13"/>
      <c r="EX692" s="13"/>
      <c r="EY692" s="13"/>
      <c r="EZ692" s="13"/>
      <c r="FA692" s="13"/>
      <c r="FB692" s="13"/>
      <c r="FC692" s="13"/>
      <c r="FD692" s="13"/>
      <c r="FE692" s="13"/>
      <c r="FF692" s="13"/>
      <c r="FG692" s="13"/>
      <c r="FH692" s="13"/>
      <c r="FI692" s="13"/>
      <c r="FJ692" s="13"/>
      <c r="FK692" s="13"/>
      <c r="FL692" s="13"/>
      <c r="FM692" s="13"/>
      <c r="FN692" s="13"/>
      <c r="FO692" s="13"/>
      <c r="FP692" s="13"/>
      <c r="FQ692" s="13"/>
      <c r="FR692" s="13"/>
      <c r="FS692" s="13"/>
      <c r="FT692" s="13"/>
      <c r="FU692" s="13"/>
      <c r="FV692" s="13"/>
      <c r="FW692" s="13"/>
      <c r="FX692" s="13"/>
      <c r="FY692" s="13"/>
      <c r="FZ692" s="13"/>
      <c r="GA692" s="13"/>
      <c r="GB692" s="13"/>
      <c r="GC692" s="13"/>
      <c r="GD692" s="13"/>
      <c r="GE692" s="13"/>
      <c r="GF692" s="13"/>
      <c r="GG692" s="13"/>
      <c r="GH692" s="13"/>
      <c r="GI692" s="13"/>
      <c r="GJ692" s="13"/>
      <c r="GK692" s="13"/>
      <c r="GL692" s="13"/>
      <c r="GM692" s="13"/>
      <c r="GN692" s="13"/>
      <c r="GO692" s="13"/>
      <c r="GP692" s="13"/>
      <c r="GQ692" s="13"/>
      <c r="GR692" s="13"/>
      <c r="GS692" s="13"/>
      <c r="GT692" s="13"/>
      <c r="GU692" s="13"/>
      <c r="GV692" s="13"/>
      <c r="GW692" s="13"/>
      <c r="GX692" s="13"/>
      <c r="GY692" s="13"/>
      <c r="GZ692" s="13"/>
      <c r="HA692" s="13"/>
      <c r="HB692" s="13"/>
      <c r="HC692" s="13"/>
      <c r="HD692" s="13"/>
      <c r="HE692" s="13"/>
      <c r="HF692" s="13"/>
      <c r="HG692" s="13"/>
      <c r="HH692" s="13"/>
      <c r="HI692" s="13"/>
      <c r="HJ692" s="13"/>
      <c r="HK692" s="13"/>
      <c r="HL692" s="13"/>
      <c r="HM692" s="13"/>
      <c r="HN692" s="13"/>
      <c r="HO692" s="13"/>
      <c r="HP692" s="13"/>
      <c r="HQ692" s="13"/>
      <c r="HR692" s="13"/>
      <c r="HS692" s="13"/>
      <c r="HT692" s="13"/>
      <c r="HU692" s="13"/>
      <c r="HV692" s="13"/>
      <c r="HW692" s="13"/>
      <c r="HX692" s="13"/>
      <c r="HY692" s="13"/>
      <c r="HZ692" s="13"/>
      <c r="IA692" s="13"/>
      <c r="IB692" s="13"/>
      <c r="IC692" s="13"/>
      <c r="ID692" s="13"/>
      <c r="IE692" s="13"/>
      <c r="IF692" s="13"/>
      <c r="IG692" s="13"/>
      <c r="IH692" s="13"/>
      <c r="II692" s="13"/>
      <c r="IJ692" s="13"/>
      <c r="IK692" s="13"/>
      <c r="IL692" s="13"/>
      <c r="IM692" s="13"/>
      <c r="IN692" s="13"/>
      <c r="IO692" s="13"/>
      <c r="IP692" s="13"/>
      <c r="IQ692" s="13"/>
      <c r="IR692" s="13"/>
      <c r="IS692" s="13"/>
      <c r="IT692" s="13"/>
      <c r="IU692" s="13"/>
      <c r="IV692" s="13"/>
      <c r="IW692" s="13"/>
      <c r="IX692" s="13"/>
      <c r="IY692" s="13"/>
      <c r="IZ692" s="13"/>
      <c r="JA692" s="13"/>
      <c r="JB692" s="13"/>
      <c r="JC692" s="13"/>
      <c r="JD692" s="13"/>
      <c r="JE692" s="13"/>
      <c r="JF692" s="13"/>
      <c r="JG692" s="13"/>
      <c r="JH692" s="13"/>
      <c r="JI692" s="13"/>
      <c r="JJ692" s="13"/>
      <c r="JK692" s="13"/>
      <c r="JL692" s="13"/>
      <c r="JM692" s="13"/>
      <c r="JN692" s="13"/>
      <c r="JO692" s="13"/>
      <c r="JP692" s="13"/>
      <c r="JQ692" s="13"/>
      <c r="JR692" s="13"/>
      <c r="JS692" s="13"/>
      <c r="JT692" s="13"/>
      <c r="JU692" s="13"/>
      <c r="JV692" s="13"/>
      <c r="JW692" s="13"/>
      <c r="JX692" s="13"/>
      <c r="JY692" s="13"/>
      <c r="JZ692" s="13"/>
      <c r="KA692" s="13"/>
      <c r="KB692" s="13"/>
      <c r="KC692" s="13"/>
      <c r="KD692" s="13"/>
      <c r="KE692" s="13"/>
      <c r="KF692" s="13"/>
      <c r="KG692" s="13"/>
      <c r="KH692" s="13"/>
      <c r="KI692" s="13"/>
      <c r="KJ692" s="13"/>
      <c r="KK692" s="13"/>
      <c r="KL692" s="13"/>
      <c r="KM692" s="13"/>
      <c r="KN692" s="13"/>
      <c r="KO692" s="13"/>
      <c r="KP692" s="13"/>
      <c r="KQ692" s="13"/>
      <c r="KR692" s="13"/>
      <c r="KS692" s="13"/>
      <c r="KT692" s="13"/>
      <c r="KU692" s="13"/>
      <c r="KV692" s="13"/>
      <c r="KW692" s="13"/>
      <c r="KX692" s="13"/>
      <c r="KY692" s="13"/>
      <c r="KZ692" s="13"/>
      <c r="LA692" s="13"/>
      <c r="LB692" s="13"/>
      <c r="LC692" s="13"/>
      <c r="LD692" s="13"/>
      <c r="LE692" s="13"/>
      <c r="LF692" s="13"/>
      <c r="LG692" s="13"/>
      <c r="LH692" s="13"/>
      <c r="LI692" s="13"/>
      <c r="LJ692" s="13"/>
      <c r="LK692" s="13"/>
      <c r="LL692" s="13"/>
      <c r="LM692" s="13"/>
      <c r="LN692" s="13"/>
      <c r="LO692" s="13"/>
      <c r="LP692" s="13"/>
      <c r="LQ692" s="13"/>
      <c r="LR692" s="13"/>
      <c r="LS692" s="13"/>
      <c r="LT692" s="13"/>
      <c r="LU692" s="13"/>
      <c r="LV692" s="13"/>
      <c r="LW692" s="13"/>
      <c r="LX692" s="13"/>
      <c r="LY692" s="13"/>
      <c r="LZ692" s="13"/>
      <c r="MA692" s="13"/>
      <c r="MB692" s="13"/>
      <c r="MC692" s="13"/>
      <c r="MD692" s="13"/>
      <c r="ME692" s="13"/>
      <c r="MF692" s="13"/>
      <c r="MG692" s="13"/>
      <c r="MH692" s="13"/>
      <c r="MI692" s="13"/>
      <c r="MJ692" s="13"/>
      <c r="MK692" s="13"/>
      <c r="ML692" s="13"/>
      <c r="MM692" s="13"/>
      <c r="MN692" s="13"/>
      <c r="MO692" s="13"/>
      <c r="MP692" s="13"/>
      <c r="MQ692" s="13"/>
      <c r="MR692" s="13"/>
      <c r="MS692" s="13"/>
      <c r="MT692" s="13"/>
      <c r="MU692" s="13"/>
      <c r="MV692" s="13"/>
      <c r="MW692" s="13"/>
      <c r="MX692" s="13"/>
      <c r="MY692" s="13"/>
      <c r="MZ692" s="13"/>
      <c r="NA692" s="13"/>
      <c r="NB692" s="13"/>
      <c r="NC692" s="13"/>
      <c r="ND692" s="13"/>
      <c r="NE692" s="13"/>
      <c r="NF692" s="13"/>
      <c r="NG692" s="13"/>
      <c r="NH692" s="13"/>
      <c r="NI692" s="13"/>
      <c r="NJ692" s="13"/>
      <c r="NK692" s="13"/>
      <c r="NL692" s="13"/>
      <c r="NM692" s="13"/>
      <c r="NN692" s="13"/>
      <c r="NO692" s="13"/>
      <c r="NP692" s="13"/>
      <c r="NQ692" s="13"/>
      <c r="NR692" s="13"/>
      <c r="NS692" s="13"/>
      <c r="NT692" s="13"/>
      <c r="NU692" s="13"/>
      <c r="NV692" s="13"/>
      <c r="NW692" s="13"/>
      <c r="NX692" s="13"/>
      <c r="NY692" s="13"/>
      <c r="NZ692" s="13"/>
      <c r="OA692" s="13"/>
      <c r="OB692" s="13"/>
      <c r="OC692" s="13"/>
      <c r="OD692" s="13"/>
      <c r="OE692" s="13"/>
      <c r="OF692" s="13"/>
      <c r="OG692" s="13"/>
      <c r="OH692" s="13"/>
      <c r="OI692" s="13"/>
      <c r="OJ692" s="13"/>
      <c r="OK692" s="13"/>
      <c r="OL692" s="13"/>
      <c r="OM692" s="13"/>
      <c r="ON692" s="13"/>
      <c r="OO692" s="13"/>
      <c r="OP692" s="13"/>
      <c r="OQ692" s="13"/>
      <c r="OR692" s="13"/>
      <c r="OS692" s="13"/>
      <c r="OT692" s="13"/>
      <c r="OU692" s="13"/>
      <c r="OV692" s="13"/>
      <c r="OW692" s="13"/>
      <c r="OX692" s="13"/>
      <c r="OY692" s="13"/>
      <c r="OZ692" s="13"/>
      <c r="PA692" s="13"/>
      <c r="PB692" s="13"/>
      <c r="PC692" s="13"/>
      <c r="PD692" s="13"/>
      <c r="PE692" s="13"/>
      <c r="PF692" s="13"/>
      <c r="PG692" s="13"/>
      <c r="PH692" s="13"/>
      <c r="PI692" s="13"/>
      <c r="PJ692" s="13"/>
      <c r="PK692" s="13"/>
      <c r="PL692" s="13"/>
      <c r="PM692" s="13"/>
      <c r="PN692" s="13"/>
      <c r="PO692" s="13"/>
      <c r="PP692" s="13"/>
      <c r="PQ692" s="13"/>
      <c r="PR692" s="13"/>
      <c r="PS692" s="13"/>
      <c r="PT692" s="13"/>
      <c r="PU692" s="13"/>
      <c r="PV692" s="13"/>
      <c r="PW692" s="13"/>
      <c r="PX692" s="13"/>
      <c r="PY692" s="13"/>
      <c r="PZ692" s="13"/>
      <c r="QA692" s="13"/>
      <c r="QB692" s="13"/>
      <c r="QC692" s="13"/>
      <c r="QD692" s="13"/>
      <c r="QE692" s="13"/>
      <c r="QF692" s="13"/>
      <c r="QG692" s="13"/>
      <c r="QH692" s="13"/>
      <c r="QI692" s="13"/>
      <c r="QJ692" s="13"/>
      <c r="QK692" s="13"/>
      <c r="QL692" s="13"/>
      <c r="QM692" s="13"/>
      <c r="QN692" s="13"/>
      <c r="QO692" s="13"/>
      <c r="QP692" s="13"/>
      <c r="QQ692" s="13"/>
      <c r="QR692" s="13"/>
      <c r="QS692" s="13"/>
      <c r="QT692" s="13"/>
      <c r="QU692" s="13"/>
      <c r="QV692" s="13"/>
      <c r="QW692" s="13"/>
      <c r="QX692" s="13"/>
      <c r="QY692" s="13"/>
      <c r="QZ692" s="13"/>
      <c r="RA692" s="13"/>
      <c r="RB692" s="13"/>
      <c r="RC692" s="13"/>
      <c r="RD692" s="13"/>
      <c r="RE692" s="13"/>
      <c r="RF692" s="13"/>
      <c r="RG692" s="13"/>
      <c r="RH692" s="13"/>
      <c r="RI692" s="13"/>
      <c r="RJ692" s="13"/>
      <c r="RK692" s="13"/>
      <c r="RL692" s="13"/>
      <c r="RM692" s="13"/>
      <c r="RN692" s="13"/>
      <c r="RO692" s="13"/>
      <c r="RP692" s="13"/>
      <c r="RQ692" s="13"/>
      <c r="RR692" s="13"/>
      <c r="RS692" s="13"/>
      <c r="RT692" s="13"/>
      <c r="RU692" s="13"/>
      <c r="RV692" s="13"/>
      <c r="RW692" s="13"/>
      <c r="RX692" s="13"/>
      <c r="RY692" s="13"/>
      <c r="RZ692" s="13"/>
      <c r="SA692" s="13"/>
      <c r="SB692" s="13"/>
      <c r="SC692" s="13"/>
      <c r="SD692" s="13"/>
      <c r="SE692" s="13"/>
      <c r="SF692" s="13"/>
      <c r="SG692" s="13"/>
      <c r="SH692" s="13"/>
      <c r="SI692" s="13"/>
      <c r="SJ692" s="13"/>
      <c r="SK692" s="13"/>
      <c r="SL692" s="13"/>
      <c r="SM692" s="13"/>
      <c r="SN692" s="13"/>
      <c r="SO692" s="13"/>
      <c r="SP692" s="13"/>
      <c r="SQ692" s="13"/>
      <c r="SR692" s="13"/>
      <c r="SS692" s="13"/>
      <c r="ST692" s="13"/>
      <c r="SU692" s="13"/>
      <c r="SV692" s="13"/>
      <c r="SW692" s="13"/>
      <c r="SX692" s="13"/>
      <c r="SY692" s="13"/>
      <c r="SZ692" s="13"/>
      <c r="TA692" s="13"/>
      <c r="TB692" s="13"/>
      <c r="TC692" s="13"/>
      <c r="TD692" s="13"/>
      <c r="TE692" s="13"/>
      <c r="TF692" s="13"/>
      <c r="TG692" s="13"/>
      <c r="TH692" s="13"/>
      <c r="TI692" s="13"/>
      <c r="TJ692" s="13"/>
      <c r="TK692" s="13"/>
      <c r="TL692" s="13"/>
      <c r="TM692" s="13"/>
      <c r="TN692" s="13"/>
      <c r="TO692" s="13"/>
      <c r="TP692" s="13"/>
      <c r="TQ692" s="13"/>
      <c r="TR692" s="13"/>
      <c r="TS692" s="13"/>
      <c r="TT692" s="13"/>
      <c r="TU692" s="13"/>
      <c r="TV692" s="13"/>
      <c r="TW692" s="13"/>
      <c r="TX692" s="13"/>
      <c r="TY692" s="13"/>
      <c r="TZ692" s="13"/>
      <c r="UA692" s="13"/>
      <c r="UB692" s="13"/>
      <c r="UC692" s="13"/>
      <c r="UD692" s="13"/>
      <c r="UE692" s="13"/>
      <c r="UF692" s="13"/>
      <c r="UG692" s="13"/>
      <c r="UH692" s="13"/>
      <c r="UI692" s="13"/>
      <c r="UJ692" s="13"/>
      <c r="UK692" s="13"/>
      <c r="UL692" s="13"/>
      <c r="UM692" s="13"/>
      <c r="UN692" s="13"/>
      <c r="UO692" s="13"/>
      <c r="UP692" s="13"/>
      <c r="UQ692" s="13"/>
      <c r="UR692" s="13"/>
      <c r="US692" s="13"/>
      <c r="UT692" s="13"/>
      <c r="UU692" s="13"/>
      <c r="UV692" s="13"/>
      <c r="UW692" s="13"/>
      <c r="UX692" s="13"/>
      <c r="UY692" s="13"/>
      <c r="UZ692" s="13"/>
      <c r="VA692" s="13"/>
      <c r="VB692" s="13"/>
      <c r="VC692" s="13"/>
      <c r="VD692" s="13"/>
      <c r="VE692" s="13"/>
      <c r="VF692" s="13"/>
      <c r="VG692" s="13"/>
      <c r="VH692" s="13"/>
      <c r="VI692" s="13"/>
      <c r="VJ692" s="13"/>
      <c r="VK692" s="13"/>
      <c r="VL692" s="13"/>
      <c r="VM692" s="13"/>
      <c r="VN692" s="13"/>
      <c r="VO692" s="13"/>
      <c r="VP692" s="13"/>
      <c r="VQ692" s="13"/>
      <c r="VR692" s="13"/>
      <c r="VS692" s="13"/>
      <c r="VT692" s="13"/>
      <c r="VU692" s="13"/>
      <c r="VV692" s="13"/>
      <c r="VW692" s="13"/>
      <c r="VX692" s="13"/>
      <c r="VY692" s="13"/>
      <c r="VZ692" s="13"/>
      <c r="WA692" s="13"/>
      <c r="WB692" s="13"/>
      <c r="WC692" s="13"/>
      <c r="WD692" s="13"/>
      <c r="WE692" s="13"/>
      <c r="WF692" s="13"/>
      <c r="WG692" s="13"/>
      <c r="WH692" s="13"/>
      <c r="WI692" s="13"/>
      <c r="WJ692" s="13"/>
      <c r="WK692" s="13"/>
      <c r="WL692" s="13"/>
      <c r="WM692" s="13"/>
      <c r="WN692" s="13"/>
      <c r="WO692" s="13"/>
      <c r="WP692" s="13"/>
      <c r="WQ692" s="13"/>
      <c r="WR692" s="13"/>
      <c r="WS692" s="13"/>
      <c r="WT692" s="13"/>
      <c r="WU692" s="13"/>
      <c r="WV692" s="13"/>
      <c r="WW692" s="13"/>
      <c r="WX692" s="13"/>
      <c r="WY692" s="13"/>
      <c r="WZ692" s="13"/>
      <c r="XA692" s="13"/>
      <c r="XB692" s="13"/>
      <c r="XC692" s="13"/>
      <c r="XD692" s="13"/>
      <c r="XE692" s="13"/>
      <c r="XF692" s="13"/>
      <c r="XG692" s="13"/>
      <c r="XH692" s="13"/>
      <c r="XI692" s="13"/>
      <c r="XJ692" s="13"/>
      <c r="XK692" s="13"/>
      <c r="XL692" s="13"/>
      <c r="XM692" s="13"/>
      <c r="XN692" s="13"/>
      <c r="XO692" s="13"/>
      <c r="XP692" s="13"/>
      <c r="XQ692" s="13"/>
      <c r="XR692" s="13"/>
      <c r="XS692" s="13"/>
      <c r="XT692" s="13"/>
      <c r="XU692" s="13"/>
      <c r="XV692" s="13"/>
      <c r="XW692" s="13"/>
      <c r="XX692" s="13"/>
      <c r="XY692" s="13"/>
      <c r="XZ692" s="13"/>
      <c r="YA692" s="13"/>
      <c r="YB692" s="13"/>
      <c r="YC692" s="13"/>
      <c r="YD692" s="13"/>
      <c r="YE692" s="13"/>
      <c r="YF692" s="13"/>
      <c r="YG692" s="13"/>
      <c r="YH692" s="13"/>
      <c r="YI692" s="13"/>
      <c r="YJ692" s="13"/>
      <c r="YK692" s="13"/>
      <c r="YL692" s="13"/>
      <c r="YM692" s="13"/>
      <c r="YN692" s="13"/>
      <c r="YO692" s="13"/>
      <c r="YP692" s="13"/>
      <c r="YQ692" s="13"/>
      <c r="YR692" s="13"/>
      <c r="YS692" s="13"/>
      <c r="YT692" s="13"/>
      <c r="YU692" s="13"/>
      <c r="YV692" s="13"/>
      <c r="YW692" s="13"/>
      <c r="YX692" s="13"/>
      <c r="YY692" s="13"/>
      <c r="YZ692" s="13"/>
      <c r="ZA692" s="13"/>
      <c r="ZB692" s="13"/>
      <c r="ZC692" s="13"/>
      <c r="ZD692" s="13"/>
      <c r="ZE692" s="13"/>
      <c r="ZF692" s="13"/>
      <c r="ZG692" s="13"/>
      <c r="ZH692" s="13"/>
      <c r="ZI692" s="13"/>
      <c r="ZJ692" s="13"/>
      <c r="ZK692" s="13"/>
      <c r="ZL692" s="13"/>
      <c r="ZM692" s="13"/>
      <c r="ZN692" s="13"/>
      <c r="ZO692" s="13"/>
      <c r="ZP692" s="13"/>
      <c r="ZQ692" s="13"/>
      <c r="ZR692" s="13"/>
      <c r="ZS692" s="13"/>
      <c r="ZT692" s="13"/>
      <c r="ZU692" s="13"/>
      <c r="ZV692" s="13"/>
      <c r="ZW692" s="13"/>
      <c r="ZX692" s="13"/>
      <c r="ZY692" s="13"/>
      <c r="ZZ692" s="13"/>
      <c r="AAA692" s="13"/>
      <c r="AAB692" s="13"/>
      <c r="AAC692" s="13"/>
      <c r="AAD692" s="13"/>
      <c r="AAE692" s="13"/>
      <c r="AAF692" s="13"/>
      <c r="AAG692" s="13"/>
      <c r="AAH692" s="13"/>
      <c r="AAI692" s="13"/>
      <c r="AAJ692" s="13"/>
      <c r="AAK692" s="13"/>
      <c r="AAL692" s="13"/>
      <c r="AAM692" s="13"/>
      <c r="AAN692" s="13"/>
      <c r="AAO692" s="13"/>
      <c r="AAP692" s="13"/>
      <c r="AAQ692" s="13"/>
      <c r="AAR692" s="13"/>
      <c r="AAS692" s="13"/>
      <c r="AAT692" s="13"/>
      <c r="AAU692" s="13"/>
      <c r="AAV692" s="13"/>
      <c r="AAW692" s="13"/>
      <c r="AAX692" s="13"/>
      <c r="AAY692" s="13"/>
      <c r="AAZ692" s="13"/>
      <c r="ABA692" s="13"/>
      <c r="ABB692" s="13"/>
      <c r="ABC692" s="13"/>
      <c r="ABD692" s="13"/>
      <c r="ABE692" s="13"/>
      <c r="ABF692" s="13"/>
      <c r="ABG692" s="13"/>
      <c r="ABH692" s="13"/>
      <c r="ABI692" s="13"/>
      <c r="ABJ692" s="13"/>
      <c r="ABK692" s="13"/>
      <c r="ABL692" s="13"/>
      <c r="ABM692" s="13"/>
      <c r="ABN692" s="13"/>
      <c r="ABO692" s="13"/>
      <c r="ABP692" s="13"/>
      <c r="ABQ692" s="13"/>
      <c r="ABR692" s="13"/>
      <c r="ABS692" s="13"/>
      <c r="ABT692" s="13"/>
      <c r="ABU692" s="13"/>
      <c r="ABV692" s="13"/>
      <c r="ABW692" s="13"/>
      <c r="ABX692" s="13"/>
      <c r="ABY692" s="13"/>
      <c r="ABZ692" s="13"/>
      <c r="ACA692" s="13"/>
      <c r="ACB692" s="13"/>
      <c r="ACC692" s="13"/>
      <c r="ACD692" s="13"/>
      <c r="ACE692" s="13"/>
      <c r="ACF692" s="13"/>
      <c r="ACG692" s="13"/>
      <c r="ACH692" s="13"/>
      <c r="ACI692" s="13"/>
      <c r="ACJ692" s="13"/>
      <c r="ACK692" s="13"/>
      <c r="ACL692" s="13"/>
      <c r="ACM692" s="13"/>
      <c r="ACN692" s="13"/>
      <c r="ACO692" s="13"/>
      <c r="ACP692" s="13"/>
      <c r="ACQ692" s="13"/>
      <c r="ACR692" s="13"/>
      <c r="ACS692" s="13"/>
      <c r="ACT692" s="13"/>
      <c r="ACU692" s="13"/>
      <c r="ACV692" s="13"/>
      <c r="ACW692" s="13"/>
      <c r="ACX692" s="13"/>
      <c r="ACY692" s="13"/>
      <c r="ACZ692" s="13"/>
      <c r="ADA692" s="13"/>
      <c r="ADB692" s="13"/>
      <c r="ADC692" s="13"/>
      <c r="ADD692" s="13"/>
      <c r="ADE692" s="13"/>
      <c r="ADF692" s="13"/>
      <c r="ADG692" s="13"/>
      <c r="ADH692" s="13"/>
      <c r="ADI692" s="13"/>
      <c r="ADJ692" s="13"/>
      <c r="ADK692" s="13"/>
      <c r="ADL692" s="13"/>
      <c r="ADM692" s="13"/>
      <c r="ADN692" s="13"/>
      <c r="ADO692" s="13"/>
      <c r="ADP692" s="13"/>
      <c r="ADQ692" s="13"/>
      <c r="ADR692" s="13"/>
      <c r="ADS692" s="13"/>
      <c r="ADT692" s="13"/>
      <c r="ADU692" s="13"/>
      <c r="ADV692" s="13"/>
      <c r="ADW692" s="13"/>
      <c r="ADX692" s="13"/>
      <c r="ADY692" s="13"/>
      <c r="ADZ692" s="13"/>
      <c r="AEA692" s="13"/>
      <c r="AEB692" s="13"/>
      <c r="AEC692" s="13"/>
      <c r="AED692" s="13"/>
      <c r="AEE692" s="13"/>
      <c r="AEF692" s="13"/>
      <c r="AEG692" s="13"/>
      <c r="AEH692" s="13"/>
      <c r="AEI692" s="13"/>
      <c r="AEJ692" s="13"/>
      <c r="AEK692" s="13"/>
      <c r="AEL692" s="13"/>
      <c r="AEM692" s="13"/>
      <c r="AEN692" s="13"/>
      <c r="AEO692" s="13"/>
      <c r="AEP692" s="13"/>
      <c r="AEQ692" s="13"/>
      <c r="AER692" s="13"/>
      <c r="AES692" s="13"/>
      <c r="AET692" s="13"/>
      <c r="AEU692" s="13"/>
      <c r="AEV692" s="13"/>
      <c r="AEW692" s="13"/>
      <c r="AEX692" s="13"/>
      <c r="AEY692" s="13"/>
      <c r="AEZ692" s="13"/>
      <c r="AFA692" s="13"/>
      <c r="AFB692" s="13"/>
      <c r="AFC692" s="13"/>
      <c r="AFD692" s="13"/>
      <c r="AFE692" s="13"/>
      <c r="AFF692" s="13"/>
      <c r="AFG692" s="13"/>
      <c r="AFH692" s="13"/>
      <c r="AFI692" s="13"/>
      <c r="AFJ692" s="13"/>
      <c r="AFK692" s="13"/>
      <c r="AFL692" s="13"/>
      <c r="AFM692" s="13"/>
      <c r="AFN692" s="13"/>
      <c r="AFO692" s="13"/>
      <c r="AFP692" s="13"/>
      <c r="AFQ692" s="13"/>
      <c r="AFR692" s="13"/>
      <c r="AFS692" s="13"/>
      <c r="AFT692" s="13"/>
      <c r="AFU692" s="13"/>
      <c r="AFV692" s="13"/>
      <c r="AFW692" s="13"/>
      <c r="AFX692" s="13"/>
      <c r="AFY692" s="13"/>
      <c r="AFZ692" s="13"/>
      <c r="AGA692" s="13"/>
      <c r="AGB692" s="13"/>
      <c r="AGC692" s="13"/>
      <c r="AGD692" s="13"/>
      <c r="AGE692" s="13"/>
      <c r="AGF692" s="13"/>
      <c r="AGG692" s="13"/>
      <c r="AGH692" s="13"/>
      <c r="AGI692" s="13"/>
      <c r="AGJ692" s="13"/>
      <c r="AGK692" s="13"/>
      <c r="AGL692" s="13"/>
      <c r="AGM692" s="13"/>
      <c r="AGN692" s="13"/>
      <c r="AGO692" s="13"/>
      <c r="AGP692" s="13"/>
      <c r="AGQ692" s="13"/>
      <c r="AGR692" s="13"/>
      <c r="AGS692" s="13"/>
      <c r="AGT692" s="13"/>
      <c r="AGU692" s="13"/>
      <c r="AGV692" s="13"/>
      <c r="AGW692" s="13"/>
      <c r="AGX692" s="13"/>
      <c r="AGY692" s="13"/>
      <c r="AGZ692" s="13"/>
      <c r="AHA692" s="13"/>
      <c r="AHB692" s="13"/>
      <c r="AHC692" s="13"/>
      <c r="AHD692" s="13"/>
      <c r="AHE692" s="13"/>
      <c r="AHF692" s="13"/>
      <c r="AHG692" s="13"/>
      <c r="AHH692" s="13"/>
      <c r="AHI692" s="13"/>
      <c r="AHJ692" s="13"/>
      <c r="AHK692" s="13"/>
      <c r="AHL692" s="13"/>
      <c r="AHM692" s="13"/>
      <c r="AHN692" s="13"/>
      <c r="AHO692" s="13"/>
      <c r="AHP692" s="13"/>
      <c r="AHQ692" s="13"/>
      <c r="AHR692" s="13"/>
      <c r="AHS692" s="13"/>
      <c r="AHT692" s="13"/>
      <c r="AHU692" s="13"/>
      <c r="AHV692" s="13"/>
      <c r="AHW692" s="13"/>
      <c r="AHX692" s="13"/>
      <c r="AHY692" s="13"/>
      <c r="AHZ692" s="13"/>
      <c r="AIA692" s="13"/>
      <c r="AIB692" s="13"/>
      <c r="AIC692" s="13"/>
      <c r="AID692" s="13"/>
      <c r="AIE692" s="13"/>
      <c r="AIF692" s="13"/>
      <c r="AIG692" s="13"/>
      <c r="AIH692" s="13"/>
      <c r="AII692" s="13"/>
      <c r="AIJ692" s="13"/>
      <c r="AIK692" s="13"/>
      <c r="AIL692" s="13"/>
      <c r="AIM692" s="13"/>
      <c r="AIN692" s="13"/>
      <c r="AIO692" s="13"/>
      <c r="AIP692" s="13"/>
      <c r="AIQ692" s="13"/>
      <c r="AIR692" s="13"/>
      <c r="AIS692" s="13"/>
      <c r="AIT692" s="13"/>
      <c r="AIU692" s="13"/>
      <c r="AIV692" s="13"/>
      <c r="AIW692" s="13"/>
      <c r="AIX692" s="13"/>
      <c r="AIY692" s="13"/>
      <c r="AIZ692" s="13"/>
      <c r="AJA692" s="13"/>
      <c r="AJB692" s="13"/>
      <c r="AJC692" s="13"/>
      <c r="AJD692" s="13"/>
      <c r="AJE692" s="13"/>
      <c r="AJF692" s="13"/>
      <c r="AJG692" s="13"/>
      <c r="AJH692" s="13"/>
      <c r="AJI692" s="13"/>
      <c r="AJJ692" s="13"/>
      <c r="AJK692" s="13"/>
      <c r="AJL692" s="13"/>
      <c r="AJM692" s="13"/>
      <c r="AJN692" s="13"/>
      <c r="AJO692" s="13"/>
      <c r="AJP692" s="13"/>
      <c r="AJQ692" s="13"/>
      <c r="AJR692" s="13"/>
      <c r="AJS692" s="13"/>
      <c r="AJT692" s="13"/>
      <c r="AJU692" s="13"/>
      <c r="AJV692" s="13"/>
      <c r="AJW692" s="13"/>
      <c r="AJX692" s="13"/>
      <c r="AJY692" s="13"/>
      <c r="AJZ692" s="13"/>
      <c r="AKA692" s="13"/>
      <c r="AKB692" s="13"/>
      <c r="AKC692" s="13"/>
      <c r="AKD692" s="13"/>
      <c r="AKE692" s="13"/>
      <c r="AKF692" s="13"/>
      <c r="AKG692" s="13"/>
      <c r="AKH692" s="13"/>
      <c r="AKI692" s="13"/>
      <c r="AKJ692" s="13"/>
      <c r="AKK692" s="13"/>
      <c r="AKL692" s="13"/>
      <c r="AKM692" s="13"/>
      <c r="AKN692" s="13"/>
      <c r="AKO692" s="13"/>
      <c r="AKP692" s="13"/>
      <c r="AKQ692" s="13"/>
      <c r="AKR692" s="13"/>
      <c r="AKS692" s="13"/>
      <c r="AKT692" s="13"/>
      <c r="AKU692" s="13"/>
      <c r="AKV692" s="13"/>
      <c r="AKW692" s="13"/>
      <c r="AKX692" s="13"/>
      <c r="AKY692" s="13"/>
      <c r="AKZ692" s="13"/>
      <c r="ALA692" s="13"/>
      <c r="ALB692" s="13"/>
      <c r="ALC692" s="13"/>
      <c r="ALD692" s="13"/>
      <c r="ALE692" s="13"/>
      <c r="ALF692" s="13"/>
      <c r="ALG692" s="13"/>
      <c r="ALH692" s="13"/>
      <c r="ALI692" s="13"/>
      <c r="ALJ692" s="13"/>
      <c r="ALK692" s="13"/>
      <c r="ALL692" s="13"/>
      <c r="ALM692" s="13"/>
      <c r="ALN692" s="13"/>
      <c r="ALO692" s="13"/>
      <c r="ALP692" s="13"/>
      <c r="ALQ692" s="13"/>
      <c r="ALR692" s="13"/>
      <c r="ALS692" s="13"/>
      <c r="ALT692" s="13"/>
      <c r="ALU692" s="13"/>
      <c r="ALV692" s="13"/>
      <c r="ALW692" s="13"/>
      <c r="ALX692" s="13"/>
      <c r="ALY692" s="13"/>
      <c r="ALZ692" s="13"/>
      <c r="AMA692" s="13"/>
      <c r="AMB692" s="13"/>
      <c r="AMC692" s="13"/>
      <c r="AMD692" s="13"/>
      <c r="AME692" s="13"/>
      <c r="AMF692" s="13"/>
      <c r="AMG692" s="13"/>
      <c r="AMH692" s="13"/>
      <c r="AMI692" s="13"/>
      <c r="AMJ692" s="13"/>
      <c r="AMK692" s="13"/>
      <c r="AML692" s="13"/>
      <c r="AMM692" s="13"/>
      <c r="AMN692" s="13"/>
      <c r="AMO692" s="13"/>
      <c r="AMP692" s="13"/>
      <c r="AMQ692" s="13"/>
      <c r="AMR692" s="13"/>
      <c r="AMS692" s="13"/>
      <c r="AMT692" s="13"/>
      <c r="AMU692" s="13"/>
      <c r="AMV692" s="13"/>
      <c r="AMW692" s="13"/>
      <c r="AMX692" s="13"/>
      <c r="AMY692" s="13"/>
      <c r="AMZ692" s="13"/>
      <c r="ANA692" s="13"/>
      <c r="ANB692" s="13"/>
      <c r="ANC692" s="13"/>
      <c r="AND692" s="13"/>
      <c r="ANE692" s="13"/>
      <c r="ANF692" s="13"/>
      <c r="ANG692" s="13"/>
      <c r="ANH692" s="13"/>
      <c r="ANI692" s="13"/>
      <c r="ANJ692" s="13"/>
      <c r="ANK692" s="13"/>
      <c r="ANL692" s="13"/>
      <c r="ANM692" s="13"/>
      <c r="ANN692" s="13"/>
      <c r="ANO692" s="13"/>
      <c r="ANP692" s="13"/>
      <c r="ANQ692" s="13"/>
      <c r="ANR692" s="13"/>
      <c r="ANS692" s="13"/>
      <c r="ANT692" s="13"/>
      <c r="ANU692" s="13"/>
      <c r="ANV692" s="13"/>
      <c r="ANW692" s="13"/>
      <c r="ANX692" s="13"/>
      <c r="ANY692" s="13"/>
      <c r="ANZ692" s="13"/>
      <c r="AOA692" s="13"/>
      <c r="AOB692" s="13"/>
      <c r="AOC692" s="13"/>
      <c r="AOD692" s="13"/>
      <c r="AOE692" s="13"/>
      <c r="AOF692" s="13"/>
      <c r="AOG692" s="13"/>
      <c r="AOH692" s="13"/>
      <c r="AOI692" s="13"/>
      <c r="AOJ692" s="13"/>
      <c r="AOK692" s="13"/>
      <c r="AOL692" s="13"/>
      <c r="AOM692" s="13"/>
      <c r="AON692" s="13"/>
      <c r="AOO692" s="13"/>
      <c r="AOP692" s="13"/>
      <c r="AOQ692" s="13"/>
      <c r="AOR692" s="13"/>
      <c r="AOS692" s="13"/>
      <c r="AOT692" s="13"/>
      <c r="AOU692" s="13"/>
      <c r="AOV692" s="13"/>
      <c r="AOW692" s="13"/>
      <c r="AOX692" s="13"/>
      <c r="AOY692" s="13"/>
      <c r="AOZ692" s="13"/>
      <c r="APA692" s="13"/>
      <c r="APB692" s="13"/>
      <c r="APC692" s="13"/>
      <c r="APD692" s="13"/>
      <c r="APE692" s="13"/>
      <c r="APF692" s="13"/>
      <c r="APG692" s="13"/>
      <c r="APH692" s="13"/>
      <c r="API692" s="13"/>
      <c r="APJ692" s="13"/>
      <c r="APK692" s="13"/>
      <c r="APL692" s="13"/>
      <c r="APM692" s="13"/>
      <c r="APN692" s="13"/>
      <c r="APO692" s="13"/>
      <c r="APP692" s="13"/>
      <c r="APQ692" s="13"/>
      <c r="APR692" s="13"/>
      <c r="APS692" s="13"/>
      <c r="APT692" s="13"/>
      <c r="APU692" s="13"/>
      <c r="APV692" s="13"/>
      <c r="APW692" s="13"/>
      <c r="APX692" s="13"/>
      <c r="APY692" s="13"/>
      <c r="APZ692" s="13"/>
      <c r="AQA692" s="13"/>
      <c r="AQB692" s="13"/>
      <c r="AQC692" s="13"/>
      <c r="AQD692" s="13"/>
      <c r="AQE692" s="13"/>
      <c r="AQF692" s="13"/>
      <c r="AQG692" s="13"/>
      <c r="AQH692" s="13"/>
      <c r="AQI692" s="13"/>
      <c r="AQJ692" s="13"/>
      <c r="AQK692" s="13"/>
      <c r="AQL692" s="13"/>
      <c r="AQM692" s="13"/>
      <c r="AQN692" s="13"/>
      <c r="AQO692" s="13"/>
      <c r="AQP692" s="13"/>
      <c r="AQQ692" s="13"/>
      <c r="AQR692" s="13"/>
      <c r="AQS692" s="13"/>
      <c r="AQT692" s="13"/>
      <c r="AQU692" s="13"/>
      <c r="AQV692" s="13"/>
      <c r="AQW692" s="13"/>
      <c r="AQX692" s="13"/>
      <c r="AQY692" s="13"/>
      <c r="AQZ692" s="13"/>
      <c r="ARA692" s="13"/>
      <c r="ARB692" s="13"/>
      <c r="ARC692" s="13"/>
      <c r="ARD692" s="13"/>
      <c r="ARE692" s="13"/>
      <c r="ARF692" s="13"/>
      <c r="ARG692" s="13"/>
      <c r="ARH692" s="13"/>
      <c r="ARI692" s="13"/>
      <c r="ARJ692" s="13"/>
      <c r="ARK692" s="13"/>
      <c r="ARL692" s="13"/>
      <c r="ARM692" s="13"/>
      <c r="ARN692" s="13"/>
      <c r="ARO692" s="13"/>
      <c r="ARP692" s="13"/>
      <c r="ARQ692" s="13"/>
      <c r="ARR692" s="13"/>
      <c r="ARS692" s="13"/>
      <c r="ART692" s="13"/>
      <c r="ARU692" s="13"/>
      <c r="ARV692" s="13"/>
      <c r="ARW692" s="13"/>
      <c r="ARX692" s="13"/>
      <c r="ARY692" s="13"/>
      <c r="ARZ692" s="13"/>
      <c r="ASA692" s="13"/>
      <c r="ASB692" s="13"/>
      <c r="ASC692" s="13"/>
      <c r="ASD692" s="13"/>
      <c r="ASE692" s="13"/>
      <c r="ASF692" s="13"/>
      <c r="ASG692" s="13"/>
      <c r="ASH692" s="13"/>
      <c r="ASI692" s="13"/>
      <c r="ASJ692" s="13"/>
      <c r="ASK692" s="13"/>
      <c r="ASL692" s="13"/>
      <c r="ASM692" s="13"/>
      <c r="ASN692" s="13"/>
      <c r="ASO692" s="13"/>
      <c r="ASP692" s="13"/>
      <c r="ASQ692" s="13"/>
      <c r="ASR692" s="13"/>
      <c r="ASS692" s="13"/>
      <c r="AST692" s="13"/>
      <c r="ASU692" s="13"/>
      <c r="ASV692" s="13"/>
      <c r="ASW692" s="13"/>
      <c r="ASX692" s="13"/>
      <c r="ASY692" s="13"/>
      <c r="ASZ692" s="13"/>
      <c r="ATA692" s="13"/>
      <c r="ATB692" s="13"/>
      <c r="ATC692" s="13"/>
      <c r="ATD692" s="13"/>
      <c r="ATE692" s="13"/>
      <c r="ATF692" s="13"/>
      <c r="ATG692" s="13"/>
      <c r="ATH692" s="13"/>
      <c r="ATI692" s="13"/>
      <c r="ATJ692" s="13"/>
      <c r="ATK692" s="13"/>
      <c r="ATL692" s="13"/>
      <c r="ATM692" s="13"/>
      <c r="ATN692" s="13"/>
      <c r="ATO692" s="13"/>
      <c r="ATP692" s="13"/>
      <c r="ATQ692" s="13"/>
      <c r="ATR692" s="13"/>
      <c r="ATS692" s="13"/>
      <c r="ATT692" s="13"/>
      <c r="ATU692" s="13"/>
      <c r="ATV692" s="13"/>
      <c r="ATW692" s="13"/>
      <c r="ATX692" s="13"/>
      <c r="ATY692" s="13"/>
      <c r="ATZ692" s="13"/>
      <c r="AUA692" s="13"/>
      <c r="AUB692" s="13"/>
      <c r="AUC692" s="13"/>
      <c r="AUD692" s="13"/>
      <c r="AUE692" s="13"/>
      <c r="AUF692" s="13"/>
      <c r="AUG692" s="13"/>
      <c r="AUH692" s="13"/>
      <c r="AUI692" s="13"/>
      <c r="AUJ692" s="13"/>
      <c r="AUK692" s="13"/>
      <c r="AUL692" s="13"/>
      <c r="AUM692" s="13"/>
      <c r="AUN692" s="13"/>
      <c r="AUO692" s="13"/>
      <c r="AUP692" s="13"/>
      <c r="AUQ692" s="13"/>
      <c r="AUR692" s="13"/>
      <c r="AUS692" s="13"/>
      <c r="AUT692" s="13"/>
      <c r="AUU692" s="13"/>
      <c r="AUV692" s="13"/>
      <c r="AUW692" s="13"/>
      <c r="AUX692" s="13"/>
      <c r="AUY692" s="13"/>
      <c r="AUZ692" s="13"/>
      <c r="AVA692" s="13"/>
      <c r="AVB692" s="13"/>
      <c r="AVC692" s="13"/>
      <c r="AVD692" s="13"/>
      <c r="AVE692" s="13"/>
      <c r="AVF692" s="13"/>
      <c r="AVG692" s="13"/>
      <c r="AVH692" s="13"/>
      <c r="AVI692" s="13"/>
      <c r="AVJ692" s="13"/>
      <c r="AVK692" s="13"/>
      <c r="AVL692" s="13"/>
      <c r="AVM692" s="13"/>
      <c r="AVN692" s="13"/>
      <c r="AVO692" s="13"/>
      <c r="AVP692" s="13"/>
      <c r="AVQ692" s="13"/>
      <c r="AVR692" s="13"/>
      <c r="AVS692" s="13"/>
      <c r="AVT692" s="13"/>
      <c r="AVU692" s="13"/>
      <c r="AVV692" s="13"/>
      <c r="AVW692" s="13"/>
      <c r="AVX692" s="13"/>
      <c r="AVY692" s="13"/>
      <c r="AVZ692" s="13"/>
      <c r="AWA692" s="13"/>
      <c r="AWB692" s="13"/>
      <c r="AWC692" s="13"/>
      <c r="AWD692" s="13"/>
      <c r="AWE692" s="13"/>
      <c r="AWF692" s="13"/>
      <c r="AWG692" s="13"/>
      <c r="AWH692" s="13"/>
      <c r="AWI692" s="13"/>
      <c r="AWJ692" s="13"/>
      <c r="AWK692" s="13"/>
      <c r="AWL692" s="13"/>
      <c r="AWM692" s="13"/>
      <c r="AWN692" s="13"/>
      <c r="AWO692" s="13"/>
      <c r="AWP692" s="13"/>
      <c r="AWQ692" s="13"/>
      <c r="AWR692" s="13"/>
      <c r="AWS692" s="13"/>
      <c r="AWT692" s="13"/>
      <c r="AWU692" s="13"/>
      <c r="AWV692" s="13"/>
      <c r="AWW692" s="13"/>
      <c r="AWX692" s="13"/>
      <c r="AWY692" s="13"/>
      <c r="AWZ692" s="13"/>
      <c r="AXA692" s="13"/>
      <c r="AXB692" s="13"/>
      <c r="AXC692" s="13"/>
      <c r="AXD692" s="13"/>
      <c r="AXE692" s="13"/>
      <c r="AXF692" s="13"/>
      <c r="AXG692" s="13"/>
      <c r="AXH692" s="13"/>
      <c r="AXI692" s="13"/>
      <c r="AXJ692" s="13"/>
      <c r="AXK692" s="13"/>
      <c r="AXL692" s="13"/>
      <c r="AXM692" s="13"/>
      <c r="AXN692" s="13"/>
      <c r="AXO692" s="13"/>
      <c r="AXP692" s="13"/>
      <c r="AXQ692" s="13"/>
      <c r="AXR692" s="13"/>
      <c r="AXS692" s="13"/>
      <c r="AXT692" s="13"/>
      <c r="AXU692" s="13"/>
      <c r="AXV692" s="13"/>
      <c r="AXW692" s="13"/>
      <c r="AXX692" s="13"/>
      <c r="AXY692" s="13"/>
      <c r="AXZ692" s="13"/>
      <c r="AYA692" s="13"/>
      <c r="AYB692" s="13"/>
      <c r="AYC692" s="13"/>
      <c r="AYD692" s="13"/>
      <c r="AYE692" s="13"/>
      <c r="AYF692" s="13"/>
      <c r="AYG692" s="13"/>
      <c r="AYH692" s="13"/>
      <c r="AYI692" s="13"/>
      <c r="AYJ692" s="13"/>
      <c r="AYK692" s="13"/>
      <c r="AYL692" s="13"/>
      <c r="AYM692" s="13"/>
      <c r="AYN692" s="13"/>
      <c r="AYO692" s="13"/>
      <c r="AYP692" s="13"/>
      <c r="AYQ692" s="13"/>
      <c r="AYR692" s="13"/>
      <c r="AYS692" s="13"/>
      <c r="AYT692" s="13"/>
      <c r="AYU692" s="13"/>
      <c r="AYV692" s="13"/>
      <c r="AYW692" s="13"/>
      <c r="AYX692" s="13"/>
      <c r="AYY692" s="13"/>
      <c r="AYZ692" s="13"/>
      <c r="AZA692" s="13"/>
      <c r="AZB692" s="13"/>
      <c r="AZC692" s="13"/>
      <c r="AZD692" s="13"/>
      <c r="AZE692" s="13"/>
      <c r="AZF692" s="13"/>
      <c r="AZG692" s="13"/>
      <c r="AZH692" s="13"/>
      <c r="AZI692" s="13"/>
      <c r="AZJ692" s="13"/>
      <c r="AZK692" s="13"/>
      <c r="AZL692" s="13"/>
      <c r="AZM692" s="13"/>
      <c r="AZN692" s="13"/>
      <c r="AZO692" s="13"/>
      <c r="AZP692" s="13"/>
      <c r="AZQ692" s="13"/>
      <c r="AZR692" s="13"/>
      <c r="AZS692" s="13"/>
      <c r="AZT692" s="13"/>
      <c r="AZU692" s="13"/>
      <c r="AZV692" s="13"/>
      <c r="AZW692" s="13"/>
      <c r="AZX692" s="13"/>
      <c r="AZY692" s="13"/>
      <c r="AZZ692" s="13"/>
      <c r="BAA692" s="13"/>
      <c r="BAB692" s="13"/>
      <c r="BAC692" s="13"/>
      <c r="BAD692" s="13"/>
      <c r="BAE692" s="13"/>
      <c r="BAF692" s="13"/>
      <c r="BAG692" s="13"/>
      <c r="BAH692" s="13"/>
      <c r="BAI692" s="13"/>
      <c r="BAJ692" s="13"/>
      <c r="BAK692" s="13"/>
      <c r="BAL692" s="13"/>
      <c r="BAM692" s="13"/>
      <c r="BAN692" s="13"/>
      <c r="BAO692" s="13"/>
      <c r="BAP692" s="13"/>
      <c r="BAQ692" s="13"/>
      <c r="BAR692" s="13"/>
      <c r="BAS692" s="13"/>
      <c r="BAT692" s="13"/>
      <c r="BAU692" s="13"/>
      <c r="BAV692" s="13"/>
      <c r="BAW692" s="13"/>
      <c r="BAX692" s="13"/>
      <c r="BAY692" s="13"/>
      <c r="BAZ692" s="13"/>
      <c r="BBA692" s="13"/>
      <c r="BBB692" s="13"/>
      <c r="BBC692" s="13"/>
      <c r="BBD692" s="13"/>
      <c r="BBE692" s="13"/>
      <c r="BBF692" s="13"/>
      <c r="BBG692" s="13"/>
      <c r="BBH692" s="13"/>
      <c r="BBI692" s="13"/>
      <c r="BBJ692" s="13"/>
      <c r="BBK692" s="13"/>
      <c r="BBL692" s="13"/>
      <c r="BBM692" s="13"/>
      <c r="BBN692" s="13"/>
      <c r="BBO692" s="13"/>
      <c r="BBP692" s="13"/>
      <c r="BBQ692" s="13"/>
      <c r="BBR692" s="13"/>
      <c r="BBS692" s="13"/>
      <c r="BBT692" s="13"/>
      <c r="BBU692" s="13"/>
      <c r="BBV692" s="13"/>
      <c r="BBW692" s="13"/>
      <c r="BBX692" s="13"/>
      <c r="BBY692" s="13"/>
      <c r="BBZ692" s="13"/>
      <c r="BCA692" s="13"/>
      <c r="BCB692" s="13"/>
      <c r="BCC692" s="13"/>
      <c r="BCD692" s="13"/>
      <c r="BCE692" s="13"/>
      <c r="BCF692" s="13"/>
      <c r="BCG692" s="13"/>
      <c r="BCH692" s="13"/>
      <c r="BCI692" s="13"/>
      <c r="BCJ692" s="13"/>
      <c r="BCK692" s="13"/>
      <c r="BCL692" s="13"/>
      <c r="BCM692" s="13"/>
      <c r="BCN692" s="13"/>
      <c r="BCO692" s="13"/>
      <c r="BCP692" s="13"/>
      <c r="BCQ692" s="13"/>
      <c r="BCR692" s="13"/>
      <c r="BCS692" s="13"/>
      <c r="BCT692" s="13"/>
      <c r="BCU692" s="13"/>
      <c r="BCV692" s="13"/>
      <c r="BCW692" s="13"/>
      <c r="BCX692" s="13"/>
      <c r="BCY692" s="13"/>
      <c r="BCZ692" s="13"/>
      <c r="BDA692" s="13"/>
      <c r="BDB692" s="13"/>
      <c r="BDC692" s="13"/>
      <c r="BDD692" s="13"/>
      <c r="BDE692" s="13"/>
      <c r="BDF692" s="13"/>
      <c r="BDG692" s="13"/>
      <c r="BDH692" s="13"/>
      <c r="BDI692" s="13"/>
      <c r="BDJ692" s="13"/>
      <c r="BDK692" s="13"/>
      <c r="BDL692" s="13"/>
      <c r="BDM692" s="13"/>
      <c r="BDN692" s="13"/>
      <c r="BDO692" s="13"/>
      <c r="BDP692" s="13"/>
      <c r="BDQ692" s="13"/>
      <c r="BDR692" s="13"/>
      <c r="BDS692" s="13"/>
      <c r="BDT692" s="13"/>
      <c r="BDU692" s="13"/>
      <c r="BDV692" s="13"/>
      <c r="BDW692" s="13"/>
      <c r="BDX692" s="13"/>
      <c r="BDY692" s="13"/>
      <c r="BDZ692" s="13"/>
      <c r="BEA692" s="13"/>
      <c r="BEB692" s="13"/>
      <c r="BEC692" s="13"/>
      <c r="BED692" s="13"/>
      <c r="BEE692" s="13"/>
      <c r="BEF692" s="13"/>
      <c r="BEG692" s="13"/>
      <c r="BEH692" s="13"/>
      <c r="BEI692" s="13"/>
      <c r="BEJ692" s="13"/>
      <c r="BEK692" s="13"/>
      <c r="BEL692" s="13"/>
      <c r="BEM692" s="13"/>
      <c r="BEN692" s="13"/>
      <c r="BEO692" s="13"/>
      <c r="BEP692" s="13"/>
      <c r="BEQ692" s="13"/>
      <c r="BER692" s="13"/>
      <c r="BES692" s="13"/>
      <c r="BET692" s="13"/>
      <c r="BEU692" s="13"/>
      <c r="BEV692" s="13"/>
      <c r="BEW692" s="13"/>
      <c r="BEX692" s="13"/>
      <c r="BEY692" s="13"/>
      <c r="BEZ692" s="13"/>
      <c r="BFA692" s="13"/>
      <c r="BFB692" s="13"/>
      <c r="BFC692" s="13"/>
      <c r="BFD692" s="13"/>
      <c r="BFE692" s="13"/>
      <c r="BFF692" s="13"/>
      <c r="BFG692" s="13"/>
      <c r="BFH692" s="13"/>
      <c r="BFI692" s="13"/>
      <c r="BFJ692" s="13"/>
      <c r="BFK692" s="13"/>
      <c r="BFL692" s="13"/>
      <c r="BFM692" s="13"/>
      <c r="BFN692" s="13"/>
      <c r="BFO692" s="13"/>
      <c r="BFP692" s="13"/>
      <c r="BFQ692" s="13"/>
      <c r="BFR692" s="13"/>
      <c r="BFS692" s="13"/>
      <c r="BFT692" s="13"/>
      <c r="BFU692" s="13"/>
      <c r="BFV692" s="13"/>
      <c r="BFW692" s="13"/>
      <c r="BFX692" s="13"/>
      <c r="BFY692" s="13"/>
      <c r="BFZ692" s="13"/>
      <c r="BGA692" s="13"/>
      <c r="BGB692" s="13"/>
      <c r="BGC692" s="13"/>
      <c r="BGD692" s="13"/>
      <c r="BGE692" s="13"/>
      <c r="BGF692" s="13"/>
      <c r="BGG692" s="13"/>
      <c r="BGH692" s="13"/>
      <c r="BGI692" s="13"/>
      <c r="BGJ692" s="13"/>
      <c r="BGK692" s="13"/>
      <c r="BGL692" s="13"/>
      <c r="BGM692" s="13"/>
      <c r="BGN692" s="13"/>
      <c r="BGO692" s="13"/>
      <c r="BGP692" s="13"/>
      <c r="BGQ692" s="13"/>
      <c r="BGR692" s="13"/>
      <c r="BGS692" s="13"/>
      <c r="BGT692" s="13"/>
      <c r="BGU692" s="13"/>
      <c r="BGV692" s="13"/>
      <c r="BGW692" s="13"/>
      <c r="BGX692" s="13"/>
      <c r="BGY692" s="13"/>
      <c r="BGZ692" s="13"/>
      <c r="BHA692" s="13"/>
      <c r="BHB692" s="13"/>
      <c r="BHC692" s="13"/>
      <c r="BHD692" s="13"/>
      <c r="BHE692" s="13"/>
      <c r="BHF692" s="13"/>
      <c r="BHG692" s="13"/>
      <c r="BHH692" s="13"/>
      <c r="BHI692" s="13"/>
      <c r="BHJ692" s="13"/>
      <c r="BHK692" s="13"/>
      <c r="BHL692" s="13"/>
      <c r="BHM692" s="13"/>
      <c r="BHN692" s="13"/>
      <c r="BHO692" s="13"/>
      <c r="BHP692" s="13"/>
      <c r="BHQ692" s="13"/>
      <c r="BHR692" s="13"/>
      <c r="BHS692" s="13"/>
      <c r="BHT692" s="13"/>
      <c r="BHU692" s="13"/>
      <c r="BHV692" s="13"/>
      <c r="BHW692" s="13"/>
      <c r="BHX692" s="13"/>
      <c r="BHY692" s="13"/>
      <c r="BHZ692" s="13"/>
      <c r="BIA692" s="13"/>
      <c r="BIB692" s="13"/>
      <c r="BIC692" s="13"/>
      <c r="BID692" s="13"/>
      <c r="BIE692" s="13"/>
      <c r="BIF692" s="13"/>
      <c r="BIG692" s="13"/>
      <c r="BIH692" s="13"/>
      <c r="BII692" s="13"/>
      <c r="BIJ692" s="13"/>
      <c r="BIK692" s="13"/>
      <c r="BIL692" s="13"/>
      <c r="BIM692" s="13"/>
      <c r="BIN692" s="13"/>
      <c r="BIO692" s="13"/>
      <c r="BIP692" s="13"/>
      <c r="BIQ692" s="13"/>
      <c r="BIR692" s="13"/>
      <c r="BIS692" s="13"/>
      <c r="BIT692" s="13"/>
      <c r="BIU692" s="13"/>
      <c r="BIV692" s="13"/>
      <c r="BIW692" s="13"/>
      <c r="BIX692" s="13"/>
      <c r="BIY692" s="13"/>
      <c r="BIZ692" s="13"/>
      <c r="BJA692" s="13"/>
      <c r="BJB692" s="13"/>
      <c r="BJC692" s="13"/>
      <c r="BJD692" s="13"/>
      <c r="BJE692" s="13"/>
      <c r="BJF692" s="13"/>
      <c r="BJG692" s="13"/>
      <c r="BJH692" s="13"/>
      <c r="BJI692" s="13"/>
      <c r="BJJ692" s="13"/>
      <c r="BJK692" s="13"/>
      <c r="BJL692" s="13"/>
      <c r="BJM692" s="13"/>
      <c r="BJN692" s="13"/>
      <c r="BJO692" s="13"/>
      <c r="BJP692" s="13"/>
      <c r="BJQ692" s="13"/>
      <c r="BJR692" s="13"/>
      <c r="BJS692" s="13"/>
      <c r="BJT692" s="13"/>
      <c r="BJU692" s="13"/>
      <c r="BJV692" s="13"/>
      <c r="BJW692" s="13"/>
      <c r="BJX692" s="13"/>
      <c r="BJY692" s="13"/>
      <c r="BJZ692" s="13"/>
      <c r="BKA692" s="13"/>
      <c r="BKB692" s="13"/>
      <c r="BKC692" s="13"/>
      <c r="BKD692" s="13"/>
      <c r="BKE692" s="13"/>
      <c r="BKF692" s="13"/>
      <c r="BKG692" s="13"/>
      <c r="BKH692" s="13"/>
      <c r="BKI692" s="13"/>
      <c r="BKJ692" s="13"/>
      <c r="BKK692" s="13"/>
      <c r="BKL692" s="13"/>
      <c r="BKM692" s="13"/>
      <c r="BKN692" s="13"/>
      <c r="BKO692" s="13"/>
      <c r="BKP692" s="13"/>
      <c r="BKQ692" s="13"/>
      <c r="BKR692" s="13"/>
      <c r="BKS692" s="13"/>
      <c r="BKT692" s="13"/>
      <c r="BKU692" s="13"/>
      <c r="BKV692" s="13"/>
      <c r="BKW692" s="13"/>
      <c r="BKX692" s="13"/>
      <c r="BKY692" s="13"/>
      <c r="BKZ692" s="13"/>
      <c r="BLA692" s="13"/>
      <c r="BLB692" s="13"/>
      <c r="BLC692" s="13"/>
      <c r="BLD692" s="13"/>
      <c r="BLE692" s="13"/>
      <c r="BLF692" s="13"/>
      <c r="BLG692" s="13"/>
      <c r="BLH692" s="13"/>
      <c r="BLI692" s="13"/>
      <c r="BLJ692" s="13"/>
      <c r="BLK692" s="13"/>
      <c r="BLL692" s="13"/>
      <c r="BLM692" s="13"/>
      <c r="BLN692" s="13"/>
      <c r="BLO692" s="13"/>
      <c r="BLP692" s="13"/>
      <c r="BLQ692" s="13"/>
      <c r="BLR692" s="13"/>
      <c r="BLS692" s="13"/>
      <c r="BLT692" s="13"/>
      <c r="BLU692" s="13"/>
      <c r="BLV692" s="13"/>
      <c r="BLW692" s="13"/>
      <c r="BLX692" s="13"/>
      <c r="BLY692" s="13"/>
      <c r="BLZ692" s="13"/>
      <c r="BMA692" s="13"/>
      <c r="BMB692" s="13"/>
      <c r="BMC692" s="13"/>
      <c r="BMD692" s="13"/>
      <c r="BME692" s="13"/>
      <c r="BMF692" s="13"/>
      <c r="BMG692" s="13"/>
      <c r="BMH692" s="13"/>
      <c r="BMI692" s="13"/>
      <c r="BMJ692" s="13"/>
      <c r="BMK692" s="13"/>
      <c r="BML692" s="13"/>
      <c r="BMM692" s="13"/>
      <c r="BMN692" s="13"/>
      <c r="BMO692" s="13"/>
      <c r="BMP692" s="13"/>
      <c r="BMQ692" s="13"/>
      <c r="BMR692" s="13"/>
      <c r="BMS692" s="13"/>
      <c r="BMT692" s="13"/>
      <c r="BMU692" s="13"/>
      <c r="BMV692" s="13"/>
      <c r="BMW692" s="13"/>
      <c r="BMX692" s="13"/>
      <c r="BMY692" s="13"/>
      <c r="BMZ692" s="13"/>
      <c r="BNA692" s="13"/>
      <c r="BNB692" s="13"/>
      <c r="BNC692" s="13"/>
      <c r="BND692" s="13"/>
      <c r="BNE692" s="13"/>
      <c r="BNF692" s="13"/>
      <c r="BNG692" s="13"/>
      <c r="BNH692" s="13"/>
      <c r="BNI692" s="13"/>
      <c r="BNJ692" s="13"/>
      <c r="BNK692" s="13"/>
      <c r="BNL692" s="13"/>
      <c r="BNM692" s="13"/>
      <c r="BNN692" s="13"/>
      <c r="BNO692" s="13"/>
      <c r="BNP692" s="13"/>
      <c r="BNQ692" s="13"/>
      <c r="BNR692" s="13"/>
      <c r="BNS692" s="13"/>
      <c r="BNT692" s="13"/>
      <c r="BNU692" s="13"/>
      <c r="BNV692" s="13"/>
      <c r="BNW692" s="13"/>
      <c r="BNX692" s="13"/>
      <c r="BNY692" s="13"/>
      <c r="BNZ692" s="13"/>
      <c r="BOA692" s="13"/>
      <c r="BOB692" s="13"/>
      <c r="BOC692" s="13"/>
      <c r="BOD692" s="13"/>
      <c r="BOE692" s="13"/>
      <c r="BOF692" s="13"/>
      <c r="BOG692" s="13"/>
      <c r="BOH692" s="13"/>
      <c r="BOI692" s="13"/>
      <c r="BOJ692" s="13"/>
      <c r="BOK692" s="13"/>
      <c r="BOL692" s="13"/>
      <c r="BOM692" s="13"/>
      <c r="BON692" s="13"/>
      <c r="BOO692" s="13"/>
      <c r="BOP692" s="13"/>
      <c r="BOQ692" s="13"/>
      <c r="BOR692" s="13"/>
      <c r="BOS692" s="13"/>
      <c r="BOT692" s="13"/>
      <c r="BOU692" s="13"/>
      <c r="BOV692" s="13"/>
      <c r="BOW692" s="13"/>
      <c r="BOX692" s="13"/>
      <c r="BOY692" s="13"/>
      <c r="BOZ692" s="13"/>
      <c r="BPA692" s="13"/>
      <c r="BPB692" s="13"/>
      <c r="BPC692" s="13"/>
      <c r="BPD692" s="13"/>
      <c r="BPE692" s="13"/>
      <c r="BPF692" s="13"/>
      <c r="BPG692" s="13"/>
      <c r="BPH692" s="13"/>
      <c r="BPI692" s="13"/>
      <c r="BPJ692" s="13"/>
      <c r="BPK692" s="13"/>
      <c r="BPL692" s="13"/>
      <c r="BPM692" s="13"/>
      <c r="BPN692" s="13"/>
      <c r="BPO692" s="13"/>
      <c r="BPP692" s="13"/>
      <c r="BPQ692" s="13"/>
      <c r="BPR692" s="13"/>
      <c r="BPS692" s="13"/>
      <c r="BPT692" s="13"/>
      <c r="BPU692" s="13"/>
      <c r="BPV692" s="13"/>
      <c r="BPW692" s="13"/>
      <c r="BPX692" s="13"/>
      <c r="BPY692" s="13"/>
      <c r="BPZ692" s="13"/>
      <c r="BQA692" s="13"/>
      <c r="BQB692" s="13"/>
      <c r="BQC692" s="13"/>
      <c r="BQD692" s="13"/>
      <c r="BQE692" s="13"/>
      <c r="BQF692" s="13"/>
      <c r="BQG692" s="13"/>
      <c r="BQH692" s="13"/>
      <c r="BQI692" s="13"/>
      <c r="BQJ692" s="13"/>
      <c r="BQK692" s="13"/>
      <c r="BQL692" s="13"/>
      <c r="BQM692" s="13"/>
      <c r="BQN692" s="13"/>
      <c r="BQO692" s="13"/>
      <c r="BQP692" s="13"/>
      <c r="BQQ692" s="13"/>
      <c r="BQR692" s="13"/>
      <c r="BQS692" s="13"/>
      <c r="BQT692" s="13"/>
      <c r="BQU692" s="13"/>
      <c r="BQV692" s="13"/>
      <c r="BQW692" s="13"/>
      <c r="BQX692" s="13"/>
      <c r="BQY692" s="13"/>
      <c r="BQZ692" s="13"/>
      <c r="BRA692" s="13"/>
      <c r="BRB692" s="13"/>
      <c r="BRC692" s="13"/>
      <c r="BRD692" s="13"/>
      <c r="BRE692" s="13"/>
      <c r="BRF692" s="13"/>
      <c r="BRG692" s="13"/>
      <c r="BRH692" s="13"/>
      <c r="BRI692" s="13"/>
      <c r="BRJ692" s="13"/>
      <c r="BRK692" s="13"/>
      <c r="BRL692" s="13"/>
      <c r="BRM692" s="13"/>
      <c r="BRN692" s="13"/>
      <c r="BRO692" s="13"/>
      <c r="BRP692" s="13"/>
      <c r="BRQ692" s="13"/>
      <c r="BRR692" s="13"/>
      <c r="BRS692" s="13"/>
      <c r="BRT692" s="13"/>
      <c r="BRU692" s="13"/>
      <c r="BRV692" s="13"/>
      <c r="BRW692" s="13"/>
      <c r="BRX692" s="13"/>
      <c r="BRY692" s="13"/>
      <c r="BRZ692" s="13"/>
      <c r="BSA692" s="13"/>
      <c r="BSB692" s="13"/>
      <c r="BSC692" s="13"/>
      <c r="BSD692" s="13"/>
      <c r="BSE692" s="13"/>
      <c r="BSF692" s="13"/>
      <c r="BSG692" s="13"/>
      <c r="BSH692" s="13"/>
      <c r="BSI692" s="13"/>
      <c r="BSJ692" s="13"/>
      <c r="BSK692" s="13"/>
      <c r="BSL692" s="13"/>
      <c r="BSM692" s="13"/>
      <c r="BSN692" s="13"/>
      <c r="BSO692" s="13"/>
      <c r="BSP692" s="13"/>
      <c r="BSQ692" s="13"/>
      <c r="BSR692" s="13"/>
      <c r="BSS692" s="13"/>
      <c r="BST692" s="13"/>
      <c r="BSU692" s="13"/>
      <c r="BSV692" s="13"/>
      <c r="BSW692" s="13"/>
      <c r="BSX692" s="13"/>
      <c r="BSY692" s="13"/>
      <c r="BSZ692" s="13"/>
      <c r="BTA692" s="13"/>
      <c r="BTB692" s="13"/>
      <c r="BTC692" s="13"/>
      <c r="BTD692" s="13"/>
      <c r="BTE692" s="13"/>
      <c r="BTF692" s="13"/>
      <c r="BTG692" s="13"/>
      <c r="BTH692" s="13"/>
      <c r="BTI692" s="13"/>
      <c r="BTJ692" s="13"/>
      <c r="BTK692" s="13"/>
      <c r="BTL692" s="13"/>
      <c r="BTM692" s="13"/>
      <c r="BTN692" s="13"/>
      <c r="BTO692" s="13"/>
      <c r="BTP692" s="13"/>
      <c r="BTQ692" s="13"/>
      <c r="BTR692" s="13"/>
      <c r="BTS692" s="13"/>
      <c r="BTT692" s="13"/>
      <c r="BTU692" s="13"/>
      <c r="BTV692" s="13"/>
      <c r="BTW692" s="13"/>
      <c r="BTX692" s="13"/>
      <c r="BTY692" s="13"/>
      <c r="BTZ692" s="13"/>
      <c r="BUA692" s="13"/>
      <c r="BUB692" s="13"/>
      <c r="BUC692" s="13"/>
      <c r="BUD692" s="13"/>
      <c r="BUE692" s="13"/>
      <c r="BUF692" s="13"/>
      <c r="BUG692" s="13"/>
      <c r="BUH692" s="13"/>
      <c r="BUI692" s="13"/>
      <c r="BUJ692" s="13"/>
      <c r="BUK692" s="13"/>
      <c r="BUL692" s="13"/>
      <c r="BUM692" s="13"/>
      <c r="BUN692" s="13"/>
      <c r="BUO692" s="13"/>
      <c r="BUP692" s="13"/>
      <c r="BUQ692" s="13"/>
      <c r="BUR692" s="13"/>
      <c r="BUS692" s="13"/>
      <c r="BUT692" s="13"/>
      <c r="BUU692" s="13"/>
      <c r="BUV692" s="13"/>
      <c r="BUW692" s="13"/>
      <c r="BUX692" s="13"/>
      <c r="BUY692" s="13"/>
      <c r="BUZ692" s="13"/>
      <c r="BVA692" s="13"/>
      <c r="BVB692" s="13"/>
      <c r="BVC692" s="13"/>
      <c r="BVD692" s="13"/>
      <c r="BVE692" s="13"/>
      <c r="BVF692" s="13"/>
      <c r="BVG692" s="13"/>
      <c r="BVH692" s="13"/>
      <c r="BVI692" s="13"/>
      <c r="BVJ692" s="13"/>
      <c r="BVK692" s="13"/>
      <c r="BVL692" s="13"/>
      <c r="BVM692" s="13"/>
      <c r="BVN692" s="13"/>
      <c r="BVO692" s="13"/>
      <c r="BVP692" s="13"/>
      <c r="BVQ692" s="13"/>
      <c r="BVR692" s="13"/>
      <c r="BVS692" s="13"/>
      <c r="BVT692" s="13"/>
      <c r="BVU692" s="13"/>
      <c r="BVV692" s="13"/>
      <c r="BVW692" s="13"/>
      <c r="BVX692" s="13"/>
      <c r="BVY692" s="13"/>
      <c r="BVZ692" s="13"/>
      <c r="BWA692" s="13"/>
      <c r="BWB692" s="13"/>
      <c r="BWC692" s="13"/>
      <c r="BWD692" s="13"/>
      <c r="BWE692" s="13"/>
      <c r="BWF692" s="13"/>
      <c r="BWG692" s="13"/>
      <c r="BWH692" s="13"/>
      <c r="BWI692" s="13"/>
      <c r="BWJ692" s="13"/>
      <c r="BWK692" s="13"/>
      <c r="BWL692" s="13"/>
      <c r="BWM692" s="13"/>
      <c r="BWN692" s="13"/>
      <c r="BWO692" s="13"/>
      <c r="BWP692" s="13"/>
      <c r="BWQ692" s="13"/>
      <c r="BWR692" s="13"/>
      <c r="BWS692" s="13"/>
      <c r="BWT692" s="13"/>
      <c r="BWU692" s="13"/>
      <c r="BWV692" s="13"/>
      <c r="BWW692" s="13"/>
      <c r="BWX692" s="13"/>
      <c r="BWY692" s="13"/>
      <c r="BWZ692" s="13"/>
      <c r="BXA692" s="13"/>
      <c r="BXB692" s="13"/>
      <c r="BXC692" s="13"/>
      <c r="BXD692" s="13"/>
      <c r="BXE692" s="13"/>
      <c r="BXF692" s="13"/>
      <c r="BXG692" s="13"/>
      <c r="BXH692" s="13"/>
      <c r="BXI692" s="13"/>
      <c r="BXJ692" s="13"/>
      <c r="BXK692" s="13"/>
      <c r="BXL692" s="13"/>
      <c r="BXM692" s="13"/>
      <c r="BXN692" s="13"/>
      <c r="BXO692" s="13"/>
      <c r="BXP692" s="13"/>
      <c r="BXQ692" s="13"/>
      <c r="BXR692" s="13"/>
      <c r="BXS692" s="13"/>
      <c r="BXT692" s="13"/>
      <c r="BXU692" s="13"/>
      <c r="BXV692" s="13"/>
      <c r="BXW692" s="13"/>
      <c r="BXX692" s="13"/>
      <c r="BXY692" s="13"/>
      <c r="BXZ692" s="13"/>
      <c r="BYA692" s="13"/>
      <c r="BYB692" s="13"/>
      <c r="BYC692" s="13"/>
      <c r="BYD692" s="13"/>
      <c r="BYE692" s="13"/>
      <c r="BYF692" s="13"/>
      <c r="BYG692" s="13"/>
      <c r="BYH692" s="13"/>
      <c r="BYI692" s="13"/>
      <c r="BYJ692" s="13"/>
      <c r="BYK692" s="13"/>
      <c r="BYL692" s="13"/>
      <c r="BYM692" s="13"/>
      <c r="BYN692" s="13"/>
      <c r="BYO692" s="13"/>
      <c r="BYP692" s="13"/>
      <c r="BYQ692" s="13"/>
      <c r="BYR692" s="13"/>
      <c r="BYS692" s="13"/>
      <c r="BYT692" s="13"/>
      <c r="BYU692" s="13"/>
      <c r="BYV692" s="13"/>
      <c r="BYW692" s="13"/>
      <c r="BYX692" s="13"/>
      <c r="BYY692" s="13"/>
      <c r="BYZ692" s="13"/>
      <c r="BZA692" s="13"/>
      <c r="BZB692" s="13"/>
      <c r="BZC692" s="13"/>
      <c r="BZD692" s="13"/>
      <c r="BZE692" s="13"/>
      <c r="BZF692" s="13"/>
      <c r="BZG692" s="13"/>
      <c r="BZH692" s="13"/>
      <c r="BZI692" s="13"/>
      <c r="BZJ692" s="13"/>
      <c r="BZK692" s="13"/>
      <c r="BZL692" s="13"/>
      <c r="BZM692" s="13"/>
      <c r="BZN692" s="13"/>
      <c r="BZO692" s="13"/>
      <c r="BZP692" s="13"/>
      <c r="BZQ692" s="13"/>
      <c r="BZR692" s="13"/>
      <c r="BZS692" s="13"/>
      <c r="BZT692" s="13"/>
      <c r="BZU692" s="13"/>
      <c r="BZV692" s="13"/>
      <c r="BZW692" s="13"/>
      <c r="BZX692" s="13"/>
      <c r="BZY692" s="13"/>
      <c r="BZZ692" s="13"/>
      <c r="CAA692" s="13"/>
      <c r="CAB692" s="13"/>
      <c r="CAC692" s="13"/>
      <c r="CAD692" s="13"/>
      <c r="CAE692" s="13"/>
      <c r="CAF692" s="13"/>
      <c r="CAG692" s="13"/>
      <c r="CAH692" s="13"/>
      <c r="CAI692" s="13"/>
      <c r="CAJ692" s="13"/>
      <c r="CAK692" s="13"/>
      <c r="CAL692" s="13"/>
      <c r="CAM692" s="13"/>
      <c r="CAN692" s="13"/>
      <c r="CAO692" s="13"/>
      <c r="CAP692" s="13"/>
      <c r="CAQ692" s="13"/>
      <c r="CAR692" s="13"/>
      <c r="CAS692" s="13"/>
      <c r="CAT692" s="13"/>
      <c r="CAU692" s="13"/>
      <c r="CAV692" s="13"/>
      <c r="CAW692" s="13"/>
      <c r="CAX692" s="13"/>
      <c r="CAY692" s="13"/>
      <c r="CAZ692" s="13"/>
      <c r="CBA692" s="13"/>
      <c r="CBB692" s="13"/>
      <c r="CBC692" s="13"/>
      <c r="CBD692" s="13"/>
      <c r="CBE692" s="13"/>
      <c r="CBF692" s="13"/>
      <c r="CBG692" s="13"/>
      <c r="CBH692" s="13"/>
      <c r="CBI692" s="13"/>
      <c r="CBJ692" s="13"/>
      <c r="CBK692" s="13"/>
      <c r="CBL692" s="13"/>
      <c r="CBM692" s="13"/>
      <c r="CBN692" s="13"/>
      <c r="CBO692" s="13"/>
      <c r="CBP692" s="13"/>
      <c r="CBQ692" s="13"/>
      <c r="CBR692" s="13"/>
      <c r="CBS692" s="13"/>
      <c r="CBT692" s="13"/>
      <c r="CBU692" s="13"/>
      <c r="CBV692" s="13"/>
      <c r="CBW692" s="13"/>
      <c r="CBX692" s="13"/>
      <c r="CBY692" s="13"/>
      <c r="CBZ692" s="13"/>
      <c r="CCA692" s="13"/>
      <c r="CCB692" s="13"/>
      <c r="CCC692" s="13"/>
      <c r="CCD692" s="13"/>
      <c r="CCE692" s="13"/>
      <c r="CCF692" s="13"/>
      <c r="CCG692" s="13"/>
      <c r="CCH692" s="13"/>
      <c r="CCI692" s="13"/>
      <c r="CCJ692" s="13"/>
      <c r="CCK692" s="13"/>
      <c r="CCL692" s="13"/>
      <c r="CCM692" s="13"/>
      <c r="CCN692" s="13"/>
      <c r="CCO692" s="13"/>
      <c r="CCP692" s="13"/>
      <c r="CCQ692" s="13"/>
      <c r="CCR692" s="13"/>
      <c r="CCS692" s="13"/>
      <c r="CCT692" s="13"/>
      <c r="CCU692" s="13"/>
      <c r="CCV692" s="13"/>
      <c r="CCW692" s="13"/>
      <c r="CCX692" s="13"/>
      <c r="CCY692" s="13"/>
      <c r="CCZ692" s="13"/>
      <c r="CDA692" s="13"/>
      <c r="CDB692" s="13"/>
      <c r="CDC692" s="13"/>
      <c r="CDD692" s="13"/>
      <c r="CDE692" s="13"/>
      <c r="CDF692" s="13"/>
      <c r="CDG692" s="13"/>
      <c r="CDH692" s="13"/>
      <c r="CDI692" s="13"/>
      <c r="CDJ692" s="13"/>
      <c r="CDK692" s="13"/>
      <c r="CDL692" s="13"/>
      <c r="CDM692" s="13"/>
      <c r="CDN692" s="13"/>
      <c r="CDO692" s="13"/>
      <c r="CDP692" s="13"/>
      <c r="CDQ692" s="13"/>
      <c r="CDR692" s="13"/>
      <c r="CDS692" s="13"/>
      <c r="CDT692" s="13"/>
      <c r="CDU692" s="13"/>
      <c r="CDV692" s="13"/>
      <c r="CDW692" s="13"/>
      <c r="CDX692" s="13"/>
      <c r="CDY692" s="13"/>
      <c r="CDZ692" s="13"/>
      <c r="CEA692" s="13"/>
      <c r="CEB692" s="13"/>
      <c r="CEC692" s="13"/>
      <c r="CED692" s="13"/>
      <c r="CEE692" s="13"/>
      <c r="CEF692" s="13"/>
      <c r="CEG692" s="13"/>
      <c r="CEH692" s="13"/>
      <c r="CEI692" s="13"/>
      <c r="CEJ692" s="13"/>
      <c r="CEK692" s="13"/>
      <c r="CEL692" s="13"/>
      <c r="CEM692" s="13"/>
      <c r="CEN692" s="13"/>
      <c r="CEO692" s="13"/>
      <c r="CEP692" s="13"/>
      <c r="CEQ692" s="13"/>
      <c r="CER692" s="13"/>
      <c r="CES692" s="13"/>
      <c r="CET692" s="13"/>
      <c r="CEU692" s="13"/>
      <c r="CEV692" s="13"/>
      <c r="CEW692" s="13"/>
      <c r="CEX692" s="13"/>
      <c r="CEY692" s="13"/>
      <c r="CEZ692" s="13"/>
      <c r="CFA692" s="13"/>
      <c r="CFB692" s="13"/>
      <c r="CFC692" s="13"/>
      <c r="CFD692" s="13"/>
      <c r="CFE692" s="13"/>
      <c r="CFF692" s="13"/>
      <c r="CFG692" s="13"/>
      <c r="CFH692" s="13"/>
      <c r="CFI692" s="13"/>
      <c r="CFJ692" s="13"/>
      <c r="CFK692" s="13"/>
      <c r="CFL692" s="13"/>
      <c r="CFM692" s="13"/>
      <c r="CFN692" s="13"/>
      <c r="CFO692" s="13"/>
      <c r="CFP692" s="13"/>
      <c r="CFQ692" s="13"/>
      <c r="CFR692" s="13"/>
      <c r="CFS692" s="13"/>
      <c r="CFT692" s="13"/>
      <c r="CFU692" s="13"/>
      <c r="CFV692" s="13"/>
      <c r="CFW692" s="13"/>
      <c r="CFX692" s="13"/>
      <c r="CFY692" s="13"/>
      <c r="CFZ692" s="13"/>
      <c r="CGA692" s="13"/>
      <c r="CGB692" s="13"/>
      <c r="CGC692" s="13"/>
      <c r="CGD692" s="13"/>
      <c r="CGE692" s="13"/>
      <c r="CGF692" s="13"/>
      <c r="CGG692" s="13"/>
      <c r="CGH692" s="13"/>
      <c r="CGI692" s="13"/>
      <c r="CGJ692" s="13"/>
      <c r="CGK692" s="13"/>
      <c r="CGL692" s="13"/>
      <c r="CGM692" s="13"/>
      <c r="CGN692" s="13"/>
      <c r="CGO692" s="13"/>
      <c r="CGP692" s="13"/>
      <c r="CGQ692" s="13"/>
      <c r="CGR692" s="13"/>
      <c r="CGS692" s="13"/>
      <c r="CGT692" s="13"/>
      <c r="CGU692" s="13"/>
      <c r="CGV692" s="13"/>
      <c r="CGW692" s="13"/>
      <c r="CGX692" s="13"/>
      <c r="CGY692" s="13"/>
      <c r="CGZ692" s="13"/>
      <c r="CHA692" s="13"/>
      <c r="CHB692" s="13"/>
      <c r="CHC692" s="13"/>
      <c r="CHD692" s="13"/>
      <c r="CHE692" s="13"/>
      <c r="CHF692" s="13"/>
      <c r="CHG692" s="13"/>
      <c r="CHH692" s="13"/>
      <c r="CHI692" s="13"/>
      <c r="CHJ692" s="13"/>
      <c r="CHK692" s="13"/>
      <c r="CHL692" s="13"/>
      <c r="CHM692" s="13"/>
      <c r="CHN692" s="13"/>
      <c r="CHO692" s="13"/>
      <c r="CHP692" s="13"/>
      <c r="CHQ692" s="13"/>
      <c r="CHR692" s="13"/>
      <c r="CHS692" s="13"/>
      <c r="CHT692" s="13"/>
      <c r="CHU692" s="13"/>
      <c r="CHV692" s="13"/>
      <c r="CHW692" s="13"/>
      <c r="CHX692" s="13"/>
      <c r="CHY692" s="13"/>
      <c r="CHZ692" s="13"/>
      <c r="CIA692" s="13"/>
      <c r="CIB692" s="13"/>
      <c r="CIC692" s="13"/>
      <c r="CID692" s="13"/>
      <c r="CIE692" s="13"/>
      <c r="CIF692" s="13"/>
      <c r="CIG692" s="13"/>
      <c r="CIH692" s="13"/>
      <c r="CII692" s="13"/>
      <c r="CIJ692" s="13"/>
      <c r="CIK692" s="13"/>
      <c r="CIL692" s="13"/>
      <c r="CIM692" s="13"/>
      <c r="CIN692" s="13"/>
      <c r="CIO692" s="13"/>
      <c r="CIP692" s="13"/>
      <c r="CIQ692" s="13"/>
      <c r="CIR692" s="13"/>
      <c r="CIS692" s="13"/>
      <c r="CIT692" s="13"/>
      <c r="CIU692" s="13"/>
      <c r="CIV692" s="13"/>
      <c r="CIW692" s="13"/>
      <c r="CIX692" s="13"/>
      <c r="CIY692" s="13"/>
      <c r="CIZ692" s="13"/>
      <c r="CJA692" s="13"/>
      <c r="CJB692" s="13"/>
      <c r="CJC692" s="13"/>
      <c r="CJD692" s="13"/>
      <c r="CJE692" s="13"/>
      <c r="CJF692" s="13"/>
      <c r="CJG692" s="13"/>
      <c r="CJH692" s="13"/>
      <c r="CJI692" s="13"/>
      <c r="CJJ692" s="13"/>
      <c r="CJK692" s="13"/>
      <c r="CJL692" s="13"/>
      <c r="CJM692" s="13"/>
      <c r="CJN692" s="13"/>
      <c r="CJO692" s="13"/>
      <c r="CJP692" s="13"/>
      <c r="CJQ692" s="13"/>
      <c r="CJR692" s="13"/>
      <c r="CJS692" s="13"/>
      <c r="CJT692" s="13"/>
      <c r="CJU692" s="13"/>
      <c r="CJV692" s="13"/>
      <c r="CJW692" s="13"/>
      <c r="CJX692" s="13"/>
      <c r="CJY692" s="13"/>
      <c r="CJZ692" s="13"/>
      <c r="CKA692" s="13"/>
      <c r="CKB692" s="13"/>
      <c r="CKC692" s="13"/>
      <c r="CKD692" s="13"/>
      <c r="CKE692" s="13"/>
      <c r="CKF692" s="13"/>
      <c r="CKG692" s="13"/>
      <c r="CKH692" s="13"/>
      <c r="CKI692" s="13"/>
      <c r="CKJ692" s="13"/>
      <c r="CKK692" s="13"/>
      <c r="CKL692" s="13"/>
      <c r="CKM692" s="13"/>
      <c r="CKN692" s="13"/>
      <c r="CKO692" s="13"/>
      <c r="CKP692" s="13"/>
      <c r="CKQ692" s="13"/>
      <c r="CKR692" s="13"/>
      <c r="CKS692" s="13"/>
      <c r="CKT692" s="13"/>
      <c r="CKU692" s="13"/>
      <c r="CKV692" s="13"/>
      <c r="CKW692" s="13"/>
      <c r="CKX692" s="13"/>
      <c r="CKY692" s="13"/>
      <c r="CKZ692" s="13"/>
      <c r="CLA692" s="13"/>
      <c r="CLB692" s="13"/>
      <c r="CLC692" s="13"/>
      <c r="CLD692" s="13"/>
      <c r="CLE692" s="13"/>
      <c r="CLF692" s="13"/>
      <c r="CLG692" s="13"/>
      <c r="CLH692" s="13"/>
      <c r="CLI692" s="13"/>
      <c r="CLJ692" s="13"/>
      <c r="CLK692" s="13"/>
      <c r="CLL692" s="13"/>
      <c r="CLM692" s="13"/>
      <c r="CLN692" s="13"/>
      <c r="CLO692" s="13"/>
      <c r="CLP692" s="13"/>
      <c r="CLQ692" s="13"/>
      <c r="CLR692" s="13"/>
      <c r="CLS692" s="13"/>
      <c r="CLT692" s="13"/>
      <c r="CLU692" s="13"/>
      <c r="CLV692" s="13"/>
      <c r="CLW692" s="13"/>
      <c r="CLX692" s="13"/>
      <c r="CLY692" s="13"/>
      <c r="CLZ692" s="13"/>
      <c r="CMA692" s="13"/>
      <c r="CMB692" s="13"/>
      <c r="CMC692" s="13"/>
      <c r="CMD692" s="13"/>
      <c r="CME692" s="13"/>
      <c r="CMF692" s="13"/>
      <c r="CMG692" s="13"/>
      <c r="CMH692" s="13"/>
      <c r="CMI692" s="13"/>
      <c r="CMJ692" s="13"/>
      <c r="CMK692" s="13"/>
      <c r="CML692" s="13"/>
      <c r="CMM692" s="13"/>
      <c r="CMN692" s="13"/>
      <c r="CMO692" s="13"/>
      <c r="CMP692" s="13"/>
      <c r="CMQ692" s="13"/>
      <c r="CMR692" s="13"/>
      <c r="CMS692" s="13"/>
      <c r="CMT692" s="13"/>
      <c r="CMU692" s="13"/>
      <c r="CMV692" s="13"/>
      <c r="CMW692" s="13"/>
      <c r="CMX692" s="13"/>
      <c r="CMY692" s="13"/>
      <c r="CMZ692" s="13"/>
      <c r="CNA692" s="13"/>
      <c r="CNB692" s="13"/>
      <c r="CNC692" s="13"/>
      <c r="CND692" s="13"/>
      <c r="CNE692" s="13"/>
      <c r="CNF692" s="13"/>
      <c r="CNG692" s="13"/>
      <c r="CNH692" s="13"/>
      <c r="CNI692" s="13"/>
      <c r="CNJ692" s="13"/>
      <c r="CNK692" s="13"/>
      <c r="CNL692" s="13"/>
      <c r="CNM692" s="13"/>
      <c r="CNN692" s="13"/>
      <c r="CNO692" s="13"/>
      <c r="CNP692" s="13"/>
      <c r="CNQ692" s="13"/>
      <c r="CNR692" s="13"/>
      <c r="CNS692" s="13"/>
      <c r="CNT692" s="13"/>
      <c r="CNU692" s="13"/>
      <c r="CNV692" s="13"/>
      <c r="CNW692" s="13"/>
      <c r="CNX692" s="13"/>
      <c r="CNY692" s="13"/>
      <c r="CNZ692" s="13"/>
      <c r="COA692" s="13"/>
      <c r="COB692" s="13"/>
      <c r="COC692" s="13"/>
      <c r="COD692" s="13"/>
      <c r="COE692" s="13"/>
      <c r="COF692" s="13"/>
      <c r="COG692" s="13"/>
      <c r="COH692" s="13"/>
      <c r="COI692" s="13"/>
      <c r="COJ692" s="13"/>
      <c r="COK692" s="13"/>
      <c r="COL692" s="13"/>
      <c r="COM692" s="13"/>
      <c r="CON692" s="13"/>
      <c r="COO692" s="13"/>
      <c r="COP692" s="13"/>
      <c r="COQ692" s="13"/>
      <c r="COR692" s="13"/>
      <c r="COS692" s="13"/>
      <c r="COT692" s="13"/>
      <c r="COU692" s="13"/>
      <c r="COV692" s="13"/>
      <c r="COW692" s="13"/>
      <c r="COX692" s="13"/>
      <c r="COY692" s="13"/>
      <c r="COZ692" s="13"/>
      <c r="CPA692" s="13"/>
      <c r="CPB692" s="13"/>
      <c r="CPC692" s="13"/>
      <c r="CPD692" s="13"/>
      <c r="CPE692" s="13"/>
      <c r="CPF692" s="13"/>
      <c r="CPG692" s="13"/>
      <c r="CPH692" s="13"/>
      <c r="CPI692" s="13"/>
      <c r="CPJ692" s="13"/>
      <c r="CPK692" s="13"/>
      <c r="CPL692" s="13"/>
      <c r="CPM692" s="13"/>
      <c r="CPN692" s="13"/>
      <c r="CPO692" s="13"/>
      <c r="CPP692" s="13"/>
      <c r="CPQ692" s="13"/>
      <c r="CPR692" s="13"/>
      <c r="CPS692" s="13"/>
      <c r="CPT692" s="13"/>
      <c r="CPU692" s="13"/>
      <c r="CPV692" s="13"/>
      <c r="CPW692" s="13"/>
      <c r="CPX692" s="13"/>
      <c r="CPY692" s="13"/>
      <c r="CPZ692" s="13"/>
      <c r="CQA692" s="13"/>
      <c r="CQB692" s="13"/>
      <c r="CQC692" s="13"/>
      <c r="CQD692" s="13"/>
      <c r="CQE692" s="13"/>
      <c r="CQF692" s="13"/>
      <c r="CQG692" s="13"/>
      <c r="CQH692" s="13"/>
      <c r="CQI692" s="13"/>
      <c r="CQJ692" s="13"/>
      <c r="CQK692" s="13"/>
      <c r="CQL692" s="13"/>
      <c r="CQM692" s="13"/>
      <c r="CQN692" s="13"/>
      <c r="CQO692" s="13"/>
      <c r="CQP692" s="13"/>
      <c r="CQQ692" s="13"/>
      <c r="CQR692" s="13"/>
      <c r="CQS692" s="13"/>
      <c r="CQT692" s="13"/>
      <c r="CQU692" s="13"/>
      <c r="CQV692" s="13"/>
      <c r="CQW692" s="13"/>
      <c r="CQX692" s="13"/>
      <c r="CQY692" s="13"/>
      <c r="CQZ692" s="13"/>
      <c r="CRA692" s="13"/>
      <c r="CRB692" s="13"/>
      <c r="CRC692" s="13"/>
      <c r="CRD692" s="13"/>
      <c r="CRE692" s="13"/>
      <c r="CRF692" s="13"/>
      <c r="CRG692" s="13"/>
      <c r="CRH692" s="13"/>
      <c r="CRI692" s="13"/>
      <c r="CRJ692" s="13"/>
      <c r="CRK692" s="13"/>
      <c r="CRL692" s="13"/>
      <c r="CRM692" s="13"/>
      <c r="CRN692" s="13"/>
      <c r="CRO692" s="13"/>
      <c r="CRP692" s="13"/>
      <c r="CRQ692" s="13"/>
      <c r="CRR692" s="13"/>
      <c r="CRS692" s="13"/>
      <c r="CRT692" s="13"/>
      <c r="CRU692" s="13"/>
      <c r="CRV692" s="13"/>
      <c r="CRW692" s="13"/>
      <c r="CRX692" s="13"/>
      <c r="CRY692" s="13"/>
      <c r="CRZ692" s="13"/>
      <c r="CSA692" s="13"/>
      <c r="CSB692" s="13"/>
      <c r="CSC692" s="13"/>
      <c r="CSD692" s="13"/>
      <c r="CSE692" s="13"/>
      <c r="CSF692" s="13"/>
      <c r="CSG692" s="13"/>
      <c r="CSH692" s="13"/>
      <c r="CSI692" s="13"/>
      <c r="CSJ692" s="13"/>
      <c r="CSK692" s="13"/>
      <c r="CSL692" s="13"/>
      <c r="CSM692" s="13"/>
      <c r="CSN692" s="13"/>
      <c r="CSO692" s="13"/>
      <c r="CSP692" s="13"/>
      <c r="CSQ692" s="13"/>
      <c r="CSR692" s="13"/>
      <c r="CSS692" s="13"/>
      <c r="CST692" s="13"/>
      <c r="CSU692" s="13"/>
      <c r="CSV692" s="13"/>
      <c r="CSW692" s="13"/>
      <c r="CSX692" s="13"/>
      <c r="CSY692" s="13"/>
      <c r="CSZ692" s="13"/>
      <c r="CTA692" s="13"/>
      <c r="CTB692" s="13"/>
      <c r="CTC692" s="13"/>
      <c r="CTD692" s="13"/>
      <c r="CTE692" s="13"/>
      <c r="CTF692" s="13"/>
      <c r="CTG692" s="13"/>
      <c r="CTH692" s="13"/>
      <c r="CTI692" s="13"/>
      <c r="CTJ692" s="13"/>
      <c r="CTK692" s="13"/>
      <c r="CTL692" s="13"/>
      <c r="CTM692" s="13"/>
      <c r="CTN692" s="13"/>
      <c r="CTO692" s="13"/>
      <c r="CTP692" s="13"/>
      <c r="CTQ692" s="13"/>
      <c r="CTR692" s="13"/>
      <c r="CTS692" s="13"/>
      <c r="CTT692" s="13"/>
      <c r="CTU692" s="13"/>
      <c r="CTV692" s="13"/>
      <c r="CTW692" s="13"/>
      <c r="CTX692" s="13"/>
      <c r="CTY692" s="13"/>
      <c r="CTZ692" s="13"/>
      <c r="CUA692" s="13"/>
      <c r="CUB692" s="13"/>
      <c r="CUC692" s="13"/>
      <c r="CUD692" s="13"/>
      <c r="CUE692" s="13"/>
      <c r="CUF692" s="13"/>
      <c r="CUG692" s="13"/>
      <c r="CUH692" s="13"/>
      <c r="CUI692" s="13"/>
      <c r="CUJ692" s="13"/>
      <c r="CUK692" s="13"/>
      <c r="CUL692" s="13"/>
      <c r="CUM692" s="13"/>
      <c r="CUN692" s="13"/>
      <c r="CUO692" s="13"/>
      <c r="CUP692" s="13"/>
      <c r="CUQ692" s="13"/>
      <c r="CUR692" s="13"/>
      <c r="CUS692" s="13"/>
      <c r="CUT692" s="13"/>
      <c r="CUU692" s="13"/>
      <c r="CUV692" s="13"/>
      <c r="CUW692" s="13"/>
      <c r="CUX692" s="13"/>
      <c r="CUY692" s="13"/>
      <c r="CUZ692" s="13"/>
      <c r="CVA692" s="13"/>
      <c r="CVB692" s="13"/>
      <c r="CVC692" s="13"/>
      <c r="CVD692" s="13"/>
      <c r="CVE692" s="13"/>
      <c r="CVF692" s="13"/>
      <c r="CVG692" s="13"/>
      <c r="CVH692" s="13"/>
      <c r="CVI692" s="13"/>
      <c r="CVJ692" s="13"/>
      <c r="CVK692" s="13"/>
      <c r="CVL692" s="13"/>
      <c r="CVM692" s="13"/>
      <c r="CVN692" s="13"/>
      <c r="CVO692" s="13"/>
      <c r="CVP692" s="13"/>
      <c r="CVQ692" s="13"/>
      <c r="CVR692" s="13"/>
      <c r="CVS692" s="13"/>
      <c r="CVT692" s="13"/>
      <c r="CVU692" s="13"/>
      <c r="CVV692" s="13"/>
      <c r="CVW692" s="13"/>
      <c r="CVX692" s="13"/>
      <c r="CVY692" s="13"/>
      <c r="CVZ692" s="13"/>
      <c r="CWA692" s="13"/>
      <c r="CWB692" s="13"/>
      <c r="CWC692" s="13"/>
      <c r="CWD692" s="13"/>
      <c r="CWE692" s="13"/>
      <c r="CWF692" s="13"/>
      <c r="CWG692" s="13"/>
      <c r="CWH692" s="13"/>
      <c r="CWI692" s="13"/>
      <c r="CWJ692" s="13"/>
      <c r="CWK692" s="13"/>
      <c r="CWL692" s="13"/>
      <c r="CWM692" s="13"/>
      <c r="CWN692" s="13"/>
      <c r="CWO692" s="13"/>
      <c r="CWP692" s="13"/>
      <c r="CWQ692" s="13"/>
      <c r="CWR692" s="13"/>
      <c r="CWS692" s="13"/>
      <c r="CWT692" s="13"/>
      <c r="CWU692" s="13"/>
      <c r="CWV692" s="13"/>
      <c r="CWW692" s="13"/>
      <c r="CWX692" s="13"/>
      <c r="CWY692" s="13"/>
      <c r="CWZ692" s="13"/>
      <c r="CXA692" s="13"/>
      <c r="CXB692" s="13"/>
      <c r="CXC692" s="13"/>
      <c r="CXD692" s="13"/>
      <c r="CXE692" s="13"/>
      <c r="CXF692" s="13"/>
      <c r="CXG692" s="13"/>
      <c r="CXH692" s="13"/>
      <c r="CXI692" s="13"/>
      <c r="CXJ692" s="13"/>
      <c r="CXK692" s="13"/>
      <c r="CXL692" s="13"/>
      <c r="CXM692" s="13"/>
      <c r="CXN692" s="13"/>
      <c r="CXO692" s="13"/>
      <c r="CXP692" s="13"/>
      <c r="CXQ692" s="13"/>
      <c r="CXR692" s="13"/>
      <c r="CXS692" s="13"/>
      <c r="CXT692" s="13"/>
      <c r="CXU692" s="13"/>
      <c r="CXV692" s="13"/>
      <c r="CXW692" s="13"/>
      <c r="CXX692" s="13"/>
      <c r="CXY692" s="13"/>
      <c r="CXZ692" s="13"/>
      <c r="CYA692" s="13"/>
      <c r="CYB692" s="13"/>
      <c r="CYC692" s="13"/>
      <c r="CYD692" s="13"/>
      <c r="CYE692" s="13"/>
      <c r="CYF692" s="13"/>
      <c r="CYG692" s="13"/>
      <c r="CYH692" s="13"/>
      <c r="CYI692" s="13"/>
      <c r="CYJ692" s="13"/>
      <c r="CYK692" s="13"/>
      <c r="CYL692" s="13"/>
      <c r="CYM692" s="13"/>
      <c r="CYN692" s="13"/>
      <c r="CYO692" s="13"/>
      <c r="CYP692" s="13"/>
      <c r="CYQ692" s="13"/>
      <c r="CYR692" s="13"/>
      <c r="CYS692" s="13"/>
      <c r="CYT692" s="13"/>
      <c r="CYU692" s="13"/>
      <c r="CYV692" s="13"/>
      <c r="CYW692" s="13"/>
      <c r="CYX692" s="13"/>
      <c r="CYY692" s="13"/>
      <c r="CYZ692" s="13"/>
      <c r="CZA692" s="13"/>
      <c r="CZB692" s="13"/>
      <c r="CZC692" s="13"/>
      <c r="CZD692" s="13"/>
      <c r="CZE692" s="13"/>
      <c r="CZF692" s="13"/>
      <c r="CZG692" s="13"/>
      <c r="CZH692" s="13"/>
      <c r="CZI692" s="13"/>
      <c r="CZJ692" s="13"/>
      <c r="CZK692" s="13"/>
      <c r="CZL692" s="13"/>
      <c r="CZM692" s="13"/>
      <c r="CZN692" s="13"/>
      <c r="CZO692" s="13"/>
      <c r="CZP692" s="13"/>
      <c r="CZQ692" s="13"/>
      <c r="CZR692" s="13"/>
      <c r="CZS692" s="13"/>
      <c r="CZT692" s="13"/>
      <c r="CZU692" s="13"/>
      <c r="CZV692" s="13"/>
      <c r="CZW692" s="13"/>
      <c r="CZX692" s="13"/>
      <c r="CZY692" s="13"/>
      <c r="CZZ692" s="13"/>
      <c r="DAA692" s="13"/>
      <c r="DAB692" s="13"/>
      <c r="DAC692" s="13"/>
      <c r="DAD692" s="13"/>
      <c r="DAE692" s="13"/>
      <c r="DAF692" s="13"/>
      <c r="DAG692" s="13"/>
      <c r="DAH692" s="13"/>
      <c r="DAI692" s="13"/>
      <c r="DAJ692" s="13"/>
      <c r="DAK692" s="13"/>
      <c r="DAL692" s="13"/>
      <c r="DAM692" s="13"/>
      <c r="DAN692" s="13"/>
      <c r="DAO692" s="13"/>
      <c r="DAP692" s="13"/>
      <c r="DAQ692" s="13"/>
      <c r="DAR692" s="13"/>
      <c r="DAS692" s="13"/>
      <c r="DAT692" s="13"/>
      <c r="DAU692" s="13"/>
      <c r="DAV692" s="13"/>
      <c r="DAW692" s="13"/>
      <c r="DAX692" s="13"/>
      <c r="DAY692" s="13"/>
      <c r="DAZ692" s="13"/>
      <c r="DBA692" s="13"/>
      <c r="DBB692" s="13"/>
      <c r="DBC692" s="13"/>
      <c r="DBD692" s="13"/>
      <c r="DBE692" s="13"/>
      <c r="DBF692" s="13"/>
      <c r="DBG692" s="13"/>
      <c r="DBH692" s="13"/>
      <c r="DBI692" s="13"/>
      <c r="DBJ692" s="13"/>
      <c r="DBK692" s="13"/>
      <c r="DBL692" s="13"/>
      <c r="DBM692" s="13"/>
      <c r="DBN692" s="13"/>
      <c r="DBO692" s="13"/>
      <c r="DBP692" s="13"/>
      <c r="DBQ692" s="13"/>
      <c r="DBR692" s="13"/>
      <c r="DBS692" s="13"/>
      <c r="DBT692" s="13"/>
      <c r="DBU692" s="13"/>
      <c r="DBV692" s="13"/>
      <c r="DBW692" s="13"/>
      <c r="DBX692" s="13"/>
      <c r="DBY692" s="13"/>
      <c r="DBZ692" s="13"/>
      <c r="DCA692" s="13"/>
      <c r="DCB692" s="13"/>
      <c r="DCC692" s="13"/>
      <c r="DCD692" s="13"/>
      <c r="DCE692" s="13"/>
      <c r="DCF692" s="13"/>
      <c r="DCG692" s="13"/>
      <c r="DCH692" s="13"/>
      <c r="DCI692" s="13"/>
      <c r="DCJ692" s="13"/>
      <c r="DCK692" s="13"/>
      <c r="DCL692" s="13"/>
      <c r="DCM692" s="13"/>
      <c r="DCN692" s="13"/>
      <c r="DCO692" s="13"/>
      <c r="DCP692" s="13"/>
      <c r="DCQ692" s="13"/>
      <c r="DCR692" s="13"/>
      <c r="DCS692" s="13"/>
      <c r="DCT692" s="13"/>
      <c r="DCU692" s="13"/>
      <c r="DCV692" s="13"/>
      <c r="DCW692" s="13"/>
      <c r="DCX692" s="13"/>
      <c r="DCY692" s="13"/>
      <c r="DCZ692" s="13"/>
      <c r="DDA692" s="13"/>
      <c r="DDB692" s="13"/>
      <c r="DDC692" s="13"/>
      <c r="DDD692" s="13"/>
      <c r="DDE692" s="13"/>
      <c r="DDF692" s="13"/>
      <c r="DDG692" s="13"/>
      <c r="DDH692" s="13"/>
      <c r="DDI692" s="13"/>
      <c r="DDJ692" s="13"/>
      <c r="DDK692" s="13"/>
      <c r="DDL692" s="13"/>
      <c r="DDM692" s="13"/>
      <c r="DDN692" s="13"/>
      <c r="DDO692" s="13"/>
      <c r="DDP692" s="13"/>
      <c r="DDQ692" s="13"/>
      <c r="DDR692" s="13"/>
      <c r="DDS692" s="13"/>
      <c r="DDT692" s="13"/>
      <c r="DDU692" s="13"/>
      <c r="DDV692" s="13"/>
      <c r="DDW692" s="13"/>
      <c r="DDX692" s="13"/>
      <c r="DDY692" s="13"/>
      <c r="DDZ692" s="13"/>
      <c r="DEA692" s="13"/>
      <c r="DEB692" s="13"/>
      <c r="DEC692" s="13"/>
      <c r="DED692" s="13"/>
      <c r="DEE692" s="13"/>
      <c r="DEF692" s="13"/>
      <c r="DEG692" s="13"/>
      <c r="DEH692" s="13"/>
      <c r="DEI692" s="13"/>
      <c r="DEJ692" s="13"/>
      <c r="DEK692" s="13"/>
      <c r="DEL692" s="13"/>
      <c r="DEM692" s="13"/>
      <c r="DEN692" s="13"/>
      <c r="DEO692" s="13"/>
      <c r="DEP692" s="13"/>
      <c r="DEQ692" s="13"/>
      <c r="DER692" s="13"/>
      <c r="DES692" s="13"/>
      <c r="DET692" s="13"/>
      <c r="DEU692" s="13"/>
      <c r="DEV692" s="13"/>
      <c r="DEW692" s="13"/>
      <c r="DEX692" s="13"/>
      <c r="DEY692" s="13"/>
      <c r="DEZ692" s="13"/>
      <c r="DFA692" s="13"/>
      <c r="DFB692" s="13"/>
      <c r="DFC692" s="13"/>
      <c r="DFD692" s="13"/>
      <c r="DFE692" s="13"/>
      <c r="DFF692" s="13"/>
      <c r="DFG692" s="13"/>
      <c r="DFH692" s="13"/>
      <c r="DFI692" s="13"/>
      <c r="DFJ692" s="13"/>
      <c r="DFK692" s="13"/>
      <c r="DFL692" s="13"/>
      <c r="DFM692" s="13"/>
      <c r="DFN692" s="13"/>
      <c r="DFO692" s="13"/>
      <c r="DFP692" s="13"/>
      <c r="DFQ692" s="13"/>
      <c r="DFR692" s="13"/>
      <c r="DFS692" s="13"/>
      <c r="DFT692" s="13"/>
      <c r="DFU692" s="13"/>
      <c r="DFV692" s="13"/>
      <c r="DFW692" s="13"/>
      <c r="DFX692" s="13"/>
      <c r="DFY692" s="13"/>
      <c r="DFZ692" s="13"/>
      <c r="DGA692" s="13"/>
      <c r="DGB692" s="13"/>
      <c r="DGC692" s="13"/>
      <c r="DGD692" s="13"/>
      <c r="DGE692" s="13"/>
      <c r="DGF692" s="13"/>
      <c r="DGG692" s="13"/>
      <c r="DGH692" s="13"/>
      <c r="DGI692" s="13"/>
      <c r="DGJ692" s="13"/>
      <c r="DGK692" s="13"/>
      <c r="DGL692" s="13"/>
      <c r="DGM692" s="13"/>
      <c r="DGN692" s="13"/>
      <c r="DGO692" s="13"/>
      <c r="DGP692" s="13"/>
      <c r="DGQ692" s="13"/>
      <c r="DGR692" s="13"/>
      <c r="DGS692" s="13"/>
      <c r="DGT692" s="13"/>
      <c r="DGU692" s="13"/>
      <c r="DGV692" s="13"/>
      <c r="DGW692" s="13"/>
      <c r="DGX692" s="13"/>
      <c r="DGY692" s="13"/>
      <c r="DGZ692" s="13"/>
      <c r="DHA692" s="13"/>
      <c r="DHB692" s="13"/>
      <c r="DHC692" s="13"/>
      <c r="DHD692" s="13"/>
      <c r="DHE692" s="13"/>
      <c r="DHF692" s="13"/>
      <c r="DHG692" s="13"/>
      <c r="DHH692" s="13"/>
      <c r="DHI692" s="13"/>
      <c r="DHJ692" s="13"/>
      <c r="DHK692" s="13"/>
      <c r="DHL692" s="13"/>
      <c r="DHM692" s="13"/>
      <c r="DHN692" s="13"/>
      <c r="DHO692" s="13"/>
      <c r="DHP692" s="13"/>
      <c r="DHQ692" s="13"/>
      <c r="DHR692" s="13"/>
      <c r="DHS692" s="13"/>
      <c r="DHT692" s="13"/>
      <c r="DHU692" s="13"/>
      <c r="DHV692" s="13"/>
      <c r="DHW692" s="13"/>
      <c r="DHX692" s="13"/>
      <c r="DHY692" s="13"/>
      <c r="DHZ692" s="13"/>
      <c r="DIA692" s="13"/>
      <c r="DIB692" s="13"/>
      <c r="DIC692" s="13"/>
      <c r="DID692" s="13"/>
      <c r="DIE692" s="13"/>
      <c r="DIF692" s="13"/>
      <c r="DIG692" s="13"/>
      <c r="DIH692" s="13"/>
      <c r="DII692" s="13"/>
      <c r="DIJ692" s="13"/>
      <c r="DIK692" s="13"/>
      <c r="DIL692" s="13"/>
      <c r="DIM692" s="13"/>
      <c r="DIN692" s="13"/>
      <c r="DIO692" s="13"/>
      <c r="DIP692" s="13"/>
      <c r="DIQ692" s="13"/>
      <c r="DIR692" s="13"/>
      <c r="DIS692" s="13"/>
      <c r="DIT692" s="13"/>
      <c r="DIU692" s="13"/>
      <c r="DIV692" s="13"/>
      <c r="DIW692" s="13"/>
      <c r="DIX692" s="13"/>
      <c r="DIY692" s="13"/>
      <c r="DIZ692" s="13"/>
      <c r="DJA692" s="13"/>
      <c r="DJB692" s="13"/>
      <c r="DJC692" s="13"/>
      <c r="DJD692" s="13"/>
      <c r="DJE692" s="13"/>
      <c r="DJF692" s="13"/>
      <c r="DJG692" s="13"/>
      <c r="DJH692" s="13"/>
      <c r="DJI692" s="13"/>
      <c r="DJJ692" s="13"/>
      <c r="DJK692" s="13"/>
      <c r="DJL692" s="13"/>
      <c r="DJM692" s="13"/>
      <c r="DJN692" s="13"/>
      <c r="DJO692" s="13"/>
      <c r="DJP692" s="13"/>
      <c r="DJQ692" s="13"/>
      <c r="DJR692" s="13"/>
      <c r="DJS692" s="13"/>
      <c r="DJT692" s="13"/>
      <c r="DJU692" s="13"/>
      <c r="DJV692" s="13"/>
      <c r="DJW692" s="13"/>
      <c r="DJX692" s="13"/>
      <c r="DJY692" s="13"/>
      <c r="DJZ692" s="13"/>
      <c r="DKA692" s="13"/>
      <c r="DKB692" s="13"/>
      <c r="DKC692" s="13"/>
      <c r="DKD692" s="13"/>
      <c r="DKE692" s="13"/>
      <c r="DKF692" s="13"/>
      <c r="DKG692" s="13"/>
      <c r="DKH692" s="13"/>
      <c r="DKI692" s="13"/>
      <c r="DKJ692" s="13"/>
      <c r="DKK692" s="13"/>
      <c r="DKL692" s="13"/>
      <c r="DKM692" s="13"/>
      <c r="DKN692" s="13"/>
      <c r="DKO692" s="13"/>
      <c r="DKP692" s="13"/>
      <c r="DKQ692" s="13"/>
      <c r="DKR692" s="13"/>
      <c r="DKS692" s="13"/>
      <c r="DKT692" s="13"/>
      <c r="DKU692" s="13"/>
      <c r="DKV692" s="13"/>
      <c r="DKW692" s="13"/>
      <c r="DKX692" s="13"/>
      <c r="DKY692" s="13"/>
      <c r="DKZ692" s="13"/>
      <c r="DLA692" s="13"/>
      <c r="DLB692" s="13"/>
      <c r="DLC692" s="13"/>
      <c r="DLD692" s="13"/>
      <c r="DLE692" s="13"/>
      <c r="DLF692" s="13"/>
      <c r="DLG692" s="13"/>
      <c r="DLH692" s="13"/>
      <c r="DLI692" s="13"/>
      <c r="DLJ692" s="13"/>
      <c r="DLK692" s="13"/>
      <c r="DLL692" s="13"/>
      <c r="DLM692" s="13"/>
      <c r="DLN692" s="13"/>
      <c r="DLO692" s="13"/>
      <c r="DLP692" s="13"/>
      <c r="DLQ692" s="13"/>
      <c r="DLR692" s="13"/>
      <c r="DLS692" s="13"/>
      <c r="DLT692" s="13"/>
      <c r="DLU692" s="13"/>
      <c r="DLV692" s="13"/>
      <c r="DLW692" s="13"/>
      <c r="DLX692" s="13"/>
      <c r="DLY692" s="13"/>
      <c r="DLZ692" s="13"/>
      <c r="DMA692" s="13"/>
      <c r="DMB692" s="13"/>
      <c r="DMC692" s="13"/>
      <c r="DMD692" s="13"/>
      <c r="DME692" s="13"/>
      <c r="DMF692" s="13"/>
      <c r="DMG692" s="13"/>
      <c r="DMH692" s="13"/>
      <c r="DMI692" s="13"/>
      <c r="DMJ692" s="13"/>
      <c r="DMK692" s="13"/>
      <c r="DML692" s="13"/>
      <c r="DMM692" s="13"/>
      <c r="DMN692" s="13"/>
      <c r="DMO692" s="13"/>
      <c r="DMP692" s="13"/>
      <c r="DMQ692" s="13"/>
      <c r="DMR692" s="13"/>
      <c r="DMS692" s="13"/>
      <c r="DMT692" s="13"/>
      <c r="DMU692" s="13"/>
      <c r="DMV692" s="13"/>
      <c r="DMW692" s="13"/>
      <c r="DMX692" s="13"/>
      <c r="DMY692" s="13"/>
      <c r="DMZ692" s="13"/>
      <c r="DNA692" s="13"/>
      <c r="DNB692" s="13"/>
      <c r="DNC692" s="13"/>
      <c r="DND692" s="13"/>
      <c r="DNE692" s="13"/>
      <c r="DNF692" s="13"/>
      <c r="DNG692" s="13"/>
      <c r="DNH692" s="13"/>
      <c r="DNI692" s="13"/>
      <c r="DNJ692" s="13"/>
      <c r="DNK692" s="13"/>
      <c r="DNL692" s="13"/>
      <c r="DNM692" s="13"/>
      <c r="DNN692" s="13"/>
      <c r="DNO692" s="13"/>
      <c r="DNP692" s="13"/>
      <c r="DNQ692" s="13"/>
      <c r="DNR692" s="13"/>
      <c r="DNS692" s="13"/>
      <c r="DNT692" s="13"/>
      <c r="DNU692" s="13"/>
      <c r="DNV692" s="13"/>
      <c r="DNW692" s="13"/>
      <c r="DNX692" s="13"/>
      <c r="DNY692" s="13"/>
      <c r="DNZ692" s="13"/>
      <c r="DOA692" s="13"/>
      <c r="DOB692" s="13"/>
      <c r="DOC692" s="13"/>
      <c r="DOD692" s="13"/>
      <c r="DOE692" s="13"/>
      <c r="DOF692" s="13"/>
      <c r="DOG692" s="13"/>
      <c r="DOH692" s="13"/>
      <c r="DOI692" s="13"/>
      <c r="DOJ692" s="13"/>
      <c r="DOK692" s="13"/>
      <c r="DOL692" s="13"/>
      <c r="DOM692" s="13"/>
      <c r="DON692" s="13"/>
      <c r="DOO692" s="13"/>
      <c r="DOP692" s="13"/>
      <c r="DOQ692" s="13"/>
      <c r="DOR692" s="13"/>
      <c r="DOS692" s="13"/>
      <c r="DOT692" s="13"/>
      <c r="DOU692" s="13"/>
      <c r="DOV692" s="13"/>
      <c r="DOW692" s="13"/>
      <c r="DOX692" s="13"/>
      <c r="DOY692" s="13"/>
      <c r="DOZ692" s="13"/>
      <c r="DPA692" s="13"/>
      <c r="DPB692" s="13"/>
      <c r="DPC692" s="13"/>
      <c r="DPD692" s="13"/>
      <c r="DPE692" s="13"/>
      <c r="DPF692" s="13"/>
      <c r="DPG692" s="13"/>
      <c r="DPH692" s="13"/>
      <c r="DPI692" s="13"/>
      <c r="DPJ692" s="13"/>
      <c r="DPK692" s="13"/>
      <c r="DPL692" s="13"/>
      <c r="DPM692" s="13"/>
      <c r="DPN692" s="13"/>
      <c r="DPO692" s="13"/>
      <c r="DPP692" s="13"/>
      <c r="DPQ692" s="13"/>
      <c r="DPR692" s="13"/>
      <c r="DPS692" s="13"/>
      <c r="DPT692" s="13"/>
      <c r="DPU692" s="13"/>
      <c r="DPV692" s="13"/>
      <c r="DPW692" s="13"/>
      <c r="DPX692" s="13"/>
      <c r="DPY692" s="13"/>
      <c r="DPZ692" s="13"/>
      <c r="DQA692" s="13"/>
      <c r="DQB692" s="13"/>
      <c r="DQC692" s="13"/>
      <c r="DQD692" s="13"/>
      <c r="DQE692" s="13"/>
      <c r="DQF692" s="13"/>
      <c r="DQG692" s="13"/>
      <c r="DQH692" s="13"/>
      <c r="DQI692" s="13"/>
      <c r="DQJ692" s="13"/>
      <c r="DQK692" s="13"/>
      <c r="DQL692" s="13"/>
      <c r="DQM692" s="13"/>
      <c r="DQN692" s="13"/>
      <c r="DQO692" s="13"/>
      <c r="DQP692" s="13"/>
      <c r="DQQ692" s="13"/>
      <c r="DQR692" s="13"/>
      <c r="DQS692" s="13"/>
      <c r="DQT692" s="13"/>
      <c r="DQU692" s="13"/>
      <c r="DQV692" s="13"/>
      <c r="DQW692" s="13"/>
      <c r="DQX692" s="13"/>
      <c r="DQY692" s="13"/>
      <c r="DQZ692" s="13"/>
      <c r="DRA692" s="13"/>
      <c r="DRB692" s="13"/>
      <c r="DRC692" s="13"/>
      <c r="DRD692" s="13"/>
      <c r="DRE692" s="13"/>
      <c r="DRF692" s="13"/>
      <c r="DRG692" s="13"/>
      <c r="DRH692" s="13"/>
      <c r="DRI692" s="13"/>
      <c r="DRJ692" s="13"/>
      <c r="DRK692" s="13"/>
      <c r="DRL692" s="13"/>
      <c r="DRM692" s="13"/>
      <c r="DRN692" s="13"/>
      <c r="DRO692" s="13"/>
      <c r="DRP692" s="13"/>
      <c r="DRQ692" s="13"/>
      <c r="DRR692" s="13"/>
      <c r="DRS692" s="13"/>
      <c r="DRT692" s="13"/>
      <c r="DRU692" s="13"/>
      <c r="DRV692" s="13"/>
      <c r="DRW692" s="13"/>
      <c r="DRX692" s="13"/>
      <c r="DRY692" s="13"/>
      <c r="DRZ692" s="13"/>
      <c r="DSA692" s="13"/>
      <c r="DSB692" s="13"/>
      <c r="DSC692" s="13"/>
      <c r="DSD692" s="13"/>
      <c r="DSE692" s="13"/>
      <c r="DSF692" s="13"/>
      <c r="DSG692" s="13"/>
      <c r="DSH692" s="13"/>
      <c r="DSI692" s="13"/>
      <c r="DSJ692" s="13"/>
      <c r="DSK692" s="13"/>
      <c r="DSL692" s="13"/>
      <c r="DSM692" s="13"/>
      <c r="DSN692" s="13"/>
      <c r="DSO692" s="13"/>
      <c r="DSP692" s="13"/>
      <c r="DSQ692" s="13"/>
      <c r="DSR692" s="13"/>
      <c r="DSS692" s="13"/>
      <c r="DST692" s="13"/>
      <c r="DSU692" s="13"/>
      <c r="DSV692" s="13"/>
      <c r="DSW692" s="13"/>
      <c r="DSX692" s="13"/>
      <c r="DSY692" s="13"/>
      <c r="DSZ692" s="13"/>
      <c r="DTA692" s="13"/>
      <c r="DTB692" s="13"/>
      <c r="DTC692" s="13"/>
      <c r="DTD692" s="13"/>
      <c r="DTE692" s="13"/>
      <c r="DTF692" s="13"/>
      <c r="DTG692" s="13"/>
      <c r="DTH692" s="13"/>
      <c r="DTI692" s="13"/>
      <c r="DTJ692" s="13"/>
      <c r="DTK692" s="13"/>
      <c r="DTL692" s="13"/>
      <c r="DTM692" s="13"/>
      <c r="DTN692" s="13"/>
      <c r="DTO692" s="13"/>
      <c r="DTP692" s="13"/>
      <c r="DTQ692" s="13"/>
      <c r="DTR692" s="13"/>
      <c r="DTS692" s="13"/>
      <c r="DTT692" s="13"/>
      <c r="DTU692" s="13"/>
      <c r="DTV692" s="13"/>
      <c r="DTW692" s="13"/>
      <c r="DTX692" s="13"/>
      <c r="DTY692" s="13"/>
      <c r="DTZ692" s="13"/>
      <c r="DUA692" s="13"/>
      <c r="DUB692" s="13"/>
      <c r="DUC692" s="13"/>
      <c r="DUD692" s="13"/>
      <c r="DUE692" s="13"/>
      <c r="DUF692" s="13"/>
      <c r="DUG692" s="13"/>
      <c r="DUH692" s="13"/>
      <c r="DUI692" s="13"/>
      <c r="DUJ692" s="13"/>
      <c r="DUK692" s="13"/>
      <c r="DUL692" s="13"/>
      <c r="DUM692" s="13"/>
      <c r="DUN692" s="13"/>
      <c r="DUO692" s="13"/>
      <c r="DUP692" s="13"/>
      <c r="DUQ692" s="13"/>
      <c r="DUR692" s="13"/>
      <c r="DUS692" s="13"/>
      <c r="DUT692" s="13"/>
      <c r="DUU692" s="13"/>
      <c r="DUV692" s="13"/>
      <c r="DUW692" s="13"/>
      <c r="DUX692" s="13"/>
      <c r="DUY692" s="13"/>
      <c r="DUZ692" s="13"/>
      <c r="DVA692" s="13"/>
      <c r="DVB692" s="13"/>
      <c r="DVC692" s="13"/>
      <c r="DVD692" s="13"/>
      <c r="DVE692" s="13"/>
      <c r="DVF692" s="13"/>
      <c r="DVG692" s="13"/>
      <c r="DVH692" s="13"/>
      <c r="DVI692" s="13"/>
      <c r="DVJ692" s="13"/>
      <c r="DVK692" s="13"/>
      <c r="DVL692" s="13"/>
      <c r="DVM692" s="13"/>
      <c r="DVN692" s="13"/>
      <c r="DVO692" s="13"/>
      <c r="DVP692" s="13"/>
      <c r="DVQ692" s="13"/>
      <c r="DVR692" s="13"/>
      <c r="DVS692" s="13"/>
      <c r="DVT692" s="13"/>
      <c r="DVU692" s="13"/>
      <c r="DVV692" s="13"/>
      <c r="DVW692" s="13"/>
      <c r="DVX692" s="13"/>
      <c r="DVY692" s="13"/>
      <c r="DVZ692" s="13"/>
      <c r="DWA692" s="13"/>
      <c r="DWB692" s="13"/>
      <c r="DWC692" s="13"/>
      <c r="DWD692" s="13"/>
      <c r="DWE692" s="13"/>
      <c r="DWF692" s="13"/>
      <c r="DWG692" s="13"/>
      <c r="DWH692" s="13"/>
      <c r="DWI692" s="13"/>
      <c r="DWJ692" s="13"/>
      <c r="DWK692" s="13"/>
      <c r="DWL692" s="13"/>
      <c r="DWM692" s="13"/>
      <c r="DWN692" s="13"/>
      <c r="DWO692" s="13"/>
      <c r="DWP692" s="13"/>
      <c r="DWQ692" s="13"/>
      <c r="DWR692" s="13"/>
      <c r="DWS692" s="13"/>
      <c r="DWT692" s="13"/>
      <c r="DWU692" s="13"/>
      <c r="DWV692" s="13"/>
      <c r="DWW692" s="13"/>
      <c r="DWX692" s="13"/>
      <c r="DWY692" s="13"/>
      <c r="DWZ692" s="13"/>
      <c r="DXA692" s="13"/>
      <c r="DXB692" s="13"/>
      <c r="DXC692" s="13"/>
      <c r="DXD692" s="13"/>
      <c r="DXE692" s="13"/>
      <c r="DXF692" s="13"/>
      <c r="DXG692" s="13"/>
      <c r="DXH692" s="13"/>
      <c r="DXI692" s="13"/>
      <c r="DXJ692" s="13"/>
      <c r="DXK692" s="13"/>
      <c r="DXL692" s="13"/>
      <c r="DXM692" s="13"/>
      <c r="DXN692" s="13"/>
      <c r="DXO692" s="13"/>
      <c r="DXP692" s="13"/>
      <c r="DXQ692" s="13"/>
      <c r="DXR692" s="13"/>
      <c r="DXS692" s="13"/>
      <c r="DXT692" s="13"/>
      <c r="DXU692" s="13"/>
      <c r="DXV692" s="13"/>
      <c r="DXW692" s="13"/>
      <c r="DXX692" s="13"/>
      <c r="DXY692" s="13"/>
      <c r="DXZ692" s="13"/>
      <c r="DYA692" s="13"/>
      <c r="DYB692" s="13"/>
      <c r="DYC692" s="13"/>
      <c r="DYD692" s="13"/>
      <c r="DYE692" s="13"/>
      <c r="DYF692" s="13"/>
      <c r="DYG692" s="13"/>
      <c r="DYH692" s="13"/>
      <c r="DYI692" s="13"/>
      <c r="DYJ692" s="13"/>
      <c r="DYK692" s="13"/>
      <c r="DYL692" s="13"/>
      <c r="DYM692" s="13"/>
      <c r="DYN692" s="13"/>
      <c r="DYO692" s="13"/>
      <c r="DYP692" s="13"/>
      <c r="DYQ692" s="13"/>
      <c r="DYR692" s="13"/>
      <c r="DYS692" s="13"/>
      <c r="DYT692" s="13"/>
      <c r="DYU692" s="13"/>
      <c r="DYV692" s="13"/>
      <c r="DYW692" s="13"/>
      <c r="DYX692" s="13"/>
      <c r="DYY692" s="13"/>
      <c r="DYZ692" s="13"/>
      <c r="DZA692" s="13"/>
      <c r="DZB692" s="13"/>
      <c r="DZC692" s="13"/>
      <c r="DZD692" s="13"/>
      <c r="DZE692" s="13"/>
      <c r="DZF692" s="13"/>
      <c r="DZG692" s="13"/>
      <c r="DZH692" s="13"/>
      <c r="DZI692" s="13"/>
      <c r="DZJ692" s="13"/>
      <c r="DZK692" s="13"/>
      <c r="DZL692" s="13"/>
      <c r="DZM692" s="13"/>
      <c r="DZN692" s="13"/>
      <c r="DZO692" s="13"/>
      <c r="DZP692" s="13"/>
      <c r="DZQ692" s="13"/>
      <c r="DZR692" s="13"/>
      <c r="DZS692" s="13"/>
      <c r="DZT692" s="13"/>
      <c r="DZU692" s="13"/>
      <c r="DZV692" s="13"/>
      <c r="DZW692" s="13"/>
      <c r="DZX692" s="13"/>
      <c r="DZY692" s="13"/>
      <c r="DZZ692" s="13"/>
      <c r="EAA692" s="13"/>
      <c r="EAB692" s="13"/>
      <c r="EAC692" s="13"/>
      <c r="EAD692" s="13"/>
      <c r="EAE692" s="13"/>
      <c r="EAF692" s="13"/>
      <c r="EAG692" s="13"/>
      <c r="EAH692" s="13"/>
      <c r="EAI692" s="13"/>
      <c r="EAJ692" s="13"/>
      <c r="EAK692" s="13"/>
      <c r="EAL692" s="13"/>
      <c r="EAM692" s="13"/>
      <c r="EAN692" s="13"/>
      <c r="EAO692" s="13"/>
      <c r="EAP692" s="13"/>
      <c r="EAQ692" s="13"/>
      <c r="EAR692" s="13"/>
      <c r="EAS692" s="13"/>
      <c r="EAT692" s="13"/>
      <c r="EAU692" s="13"/>
      <c r="EAV692" s="13"/>
      <c r="EAW692" s="13"/>
      <c r="EAX692" s="13"/>
      <c r="EAY692" s="13"/>
      <c r="EAZ692" s="13"/>
      <c r="EBA692" s="13"/>
      <c r="EBB692" s="13"/>
      <c r="EBC692" s="13"/>
      <c r="EBD692" s="13"/>
      <c r="EBE692" s="13"/>
      <c r="EBF692" s="13"/>
      <c r="EBG692" s="13"/>
      <c r="EBH692" s="13"/>
      <c r="EBI692" s="13"/>
      <c r="EBJ692" s="13"/>
      <c r="EBK692" s="13"/>
      <c r="EBL692" s="13"/>
      <c r="EBM692" s="13"/>
      <c r="EBN692" s="13"/>
      <c r="EBO692" s="13"/>
      <c r="EBP692" s="13"/>
      <c r="EBQ692" s="13"/>
      <c r="EBR692" s="13"/>
      <c r="EBS692" s="13"/>
      <c r="EBT692" s="13"/>
      <c r="EBU692" s="13"/>
      <c r="EBV692" s="13"/>
      <c r="EBW692" s="13"/>
      <c r="EBX692" s="13"/>
      <c r="EBY692" s="13"/>
      <c r="EBZ692" s="13"/>
      <c r="ECA692" s="13"/>
      <c r="ECB692" s="13"/>
      <c r="ECC692" s="13"/>
      <c r="ECD692" s="13"/>
      <c r="ECE692" s="13"/>
      <c r="ECF692" s="13"/>
      <c r="ECG692" s="13"/>
      <c r="ECH692" s="13"/>
      <c r="ECI692" s="13"/>
      <c r="ECJ692" s="13"/>
      <c r="ECK692" s="13"/>
      <c r="ECL692" s="13"/>
      <c r="ECM692" s="13"/>
      <c r="ECN692" s="13"/>
      <c r="ECO692" s="13"/>
      <c r="ECP692" s="13"/>
      <c r="ECQ692" s="13"/>
      <c r="ECR692" s="13"/>
      <c r="ECS692" s="13"/>
      <c r="ECT692" s="13"/>
      <c r="ECU692" s="13"/>
      <c r="ECV692" s="13"/>
      <c r="ECW692" s="13"/>
      <c r="ECX692" s="13"/>
      <c r="ECY692" s="13"/>
      <c r="ECZ692" s="13"/>
      <c r="EDA692" s="13"/>
      <c r="EDB692" s="13"/>
      <c r="EDC692" s="13"/>
      <c r="EDD692" s="13"/>
      <c r="EDE692" s="13"/>
      <c r="EDF692" s="13"/>
      <c r="EDG692" s="13"/>
      <c r="EDH692" s="13"/>
      <c r="EDI692" s="13"/>
      <c r="EDJ692" s="13"/>
      <c r="EDK692" s="13"/>
      <c r="EDL692" s="13"/>
      <c r="EDM692" s="13"/>
      <c r="EDN692" s="13"/>
      <c r="EDO692" s="13"/>
      <c r="EDP692" s="13"/>
      <c r="EDQ692" s="13"/>
      <c r="EDR692" s="13"/>
      <c r="EDS692" s="13"/>
      <c r="EDT692" s="13"/>
      <c r="EDU692" s="13"/>
      <c r="EDV692" s="13"/>
      <c r="EDW692" s="13"/>
      <c r="EDX692" s="13"/>
      <c r="EDY692" s="13"/>
      <c r="EDZ692" s="13"/>
      <c r="EEA692" s="13"/>
      <c r="EEB692" s="13"/>
      <c r="EEC692" s="13"/>
      <c r="EED692" s="13"/>
      <c r="EEE692" s="13"/>
      <c r="EEF692" s="13"/>
      <c r="EEG692" s="13"/>
      <c r="EEH692" s="13"/>
      <c r="EEI692" s="13"/>
      <c r="EEJ692" s="13"/>
      <c r="EEK692" s="13"/>
      <c r="EEL692" s="13"/>
      <c r="EEM692" s="13"/>
      <c r="EEN692" s="13"/>
      <c r="EEO692" s="13"/>
      <c r="EEP692" s="13"/>
      <c r="EEQ692" s="13"/>
      <c r="EER692" s="13"/>
      <c r="EES692" s="13"/>
      <c r="EET692" s="13"/>
      <c r="EEU692" s="13"/>
      <c r="EEV692" s="13"/>
      <c r="EEW692" s="13"/>
      <c r="EEX692" s="13"/>
      <c r="EEY692" s="13"/>
      <c r="EEZ692" s="13"/>
      <c r="EFA692" s="13"/>
      <c r="EFB692" s="13"/>
      <c r="EFC692" s="13"/>
      <c r="EFD692" s="13"/>
      <c r="EFE692" s="13"/>
      <c r="EFF692" s="13"/>
      <c r="EFG692" s="13"/>
      <c r="EFH692" s="13"/>
      <c r="EFI692" s="13"/>
      <c r="EFJ692" s="13"/>
      <c r="EFK692" s="13"/>
      <c r="EFL692" s="13"/>
      <c r="EFM692" s="13"/>
      <c r="EFN692" s="13"/>
      <c r="EFO692" s="13"/>
      <c r="EFP692" s="13"/>
      <c r="EFQ692" s="13"/>
      <c r="EFR692" s="13"/>
      <c r="EFS692" s="13"/>
      <c r="EFT692" s="13"/>
      <c r="EFU692" s="13"/>
      <c r="EFV692" s="13"/>
      <c r="EFW692" s="13"/>
      <c r="EFX692" s="13"/>
      <c r="EFY692" s="13"/>
      <c r="EFZ692" s="13"/>
      <c r="EGA692" s="13"/>
      <c r="EGB692" s="13"/>
      <c r="EGC692" s="13"/>
      <c r="EGD692" s="13"/>
      <c r="EGE692" s="13"/>
      <c r="EGF692" s="13"/>
      <c r="EGG692" s="13"/>
      <c r="EGH692" s="13"/>
      <c r="EGI692" s="13"/>
      <c r="EGJ692" s="13"/>
      <c r="EGK692" s="13"/>
      <c r="EGL692" s="13"/>
      <c r="EGM692" s="13"/>
      <c r="EGN692" s="13"/>
      <c r="EGO692" s="13"/>
      <c r="EGP692" s="13"/>
      <c r="EGQ692" s="13"/>
      <c r="EGR692" s="13"/>
      <c r="EGS692" s="13"/>
      <c r="EGT692" s="13"/>
      <c r="EGU692" s="13"/>
      <c r="EGV692" s="13"/>
      <c r="EGW692" s="13"/>
      <c r="EGX692" s="13"/>
      <c r="EGY692" s="13"/>
      <c r="EGZ692" s="13"/>
      <c r="EHA692" s="13"/>
      <c r="EHB692" s="13"/>
      <c r="EHC692" s="13"/>
      <c r="EHD692" s="13"/>
      <c r="EHE692" s="13"/>
      <c r="EHF692" s="13"/>
      <c r="EHG692" s="13"/>
      <c r="EHH692" s="13"/>
      <c r="EHI692" s="13"/>
      <c r="EHJ692" s="13"/>
      <c r="EHK692" s="13"/>
      <c r="EHL692" s="13"/>
      <c r="EHM692" s="13"/>
      <c r="EHN692" s="13"/>
      <c r="EHO692" s="13"/>
      <c r="EHP692" s="13"/>
      <c r="EHQ692" s="13"/>
      <c r="EHR692" s="13"/>
      <c r="EHS692" s="13"/>
      <c r="EHT692" s="13"/>
      <c r="EHU692" s="13"/>
      <c r="EHV692" s="13"/>
      <c r="EHW692" s="13"/>
      <c r="EHX692" s="13"/>
      <c r="EHY692" s="13"/>
      <c r="EHZ692" s="13"/>
      <c r="EIA692" s="13"/>
      <c r="EIB692" s="13"/>
      <c r="EIC692" s="13"/>
      <c r="EID692" s="13"/>
      <c r="EIE692" s="13"/>
      <c r="EIF692" s="13"/>
      <c r="EIG692" s="13"/>
      <c r="EIH692" s="13"/>
      <c r="EII692" s="13"/>
      <c r="EIJ692" s="13"/>
      <c r="EIK692" s="13"/>
      <c r="EIL692" s="13"/>
      <c r="EIM692" s="13"/>
      <c r="EIN692" s="13"/>
      <c r="EIO692" s="13"/>
      <c r="EIP692" s="13"/>
      <c r="EIQ692" s="13"/>
      <c r="EIR692" s="13"/>
      <c r="EIS692" s="13"/>
      <c r="EIT692" s="13"/>
      <c r="EIU692" s="13"/>
      <c r="EIV692" s="13"/>
      <c r="EIW692" s="13"/>
      <c r="EIX692" s="13"/>
      <c r="EIY692" s="13"/>
      <c r="EIZ692" s="13"/>
      <c r="EJA692" s="13"/>
      <c r="EJB692" s="13"/>
      <c r="EJC692" s="13"/>
      <c r="EJD692" s="13"/>
      <c r="EJE692" s="13"/>
      <c r="EJF692" s="13"/>
      <c r="EJG692" s="13"/>
      <c r="EJH692" s="13"/>
      <c r="EJI692" s="13"/>
      <c r="EJJ692" s="13"/>
      <c r="EJK692" s="13"/>
      <c r="EJL692" s="13"/>
      <c r="EJM692" s="13"/>
      <c r="EJN692" s="13"/>
      <c r="EJO692" s="13"/>
      <c r="EJP692" s="13"/>
      <c r="EJQ692" s="13"/>
      <c r="EJR692" s="13"/>
      <c r="EJS692" s="13"/>
      <c r="EJT692" s="13"/>
      <c r="EJU692" s="13"/>
      <c r="EJV692" s="13"/>
      <c r="EJW692" s="13"/>
      <c r="EJX692" s="13"/>
      <c r="EJY692" s="13"/>
      <c r="EJZ692" s="13"/>
      <c r="EKA692" s="13"/>
      <c r="EKB692" s="13"/>
      <c r="EKC692" s="13"/>
      <c r="EKD692" s="13"/>
      <c r="EKE692" s="13"/>
      <c r="EKF692" s="13"/>
      <c r="EKG692" s="13"/>
      <c r="EKH692" s="13"/>
      <c r="EKI692" s="13"/>
      <c r="EKJ692" s="13"/>
      <c r="EKK692" s="13"/>
      <c r="EKL692" s="13"/>
      <c r="EKM692" s="13"/>
      <c r="EKN692" s="13"/>
      <c r="EKO692" s="13"/>
      <c r="EKP692" s="13"/>
      <c r="EKQ692" s="13"/>
      <c r="EKR692" s="13"/>
      <c r="EKS692" s="13"/>
      <c r="EKT692" s="13"/>
      <c r="EKU692" s="13"/>
      <c r="EKV692" s="13"/>
      <c r="EKW692" s="13"/>
      <c r="EKX692" s="13"/>
      <c r="EKY692" s="13"/>
      <c r="EKZ692" s="13"/>
      <c r="ELA692" s="13"/>
      <c r="ELB692" s="13"/>
      <c r="ELC692" s="13"/>
      <c r="ELD692" s="13"/>
      <c r="ELE692" s="13"/>
      <c r="ELF692" s="13"/>
      <c r="ELG692" s="13"/>
      <c r="ELH692" s="13"/>
      <c r="ELI692" s="13"/>
      <c r="ELJ692" s="13"/>
      <c r="ELK692" s="13"/>
      <c r="ELL692" s="13"/>
      <c r="ELM692" s="13"/>
      <c r="ELN692" s="13"/>
      <c r="ELO692" s="13"/>
      <c r="ELP692" s="13"/>
      <c r="ELQ692" s="13"/>
      <c r="ELR692" s="13"/>
      <c r="ELS692" s="13"/>
      <c r="ELT692" s="13"/>
      <c r="ELU692" s="13"/>
      <c r="ELV692" s="13"/>
      <c r="ELW692" s="13"/>
      <c r="ELX692" s="13"/>
      <c r="ELY692" s="13"/>
      <c r="ELZ692" s="13"/>
      <c r="EMA692" s="13"/>
      <c r="EMB692" s="13"/>
      <c r="EMC692" s="13"/>
      <c r="EMD692" s="13"/>
      <c r="EME692" s="13"/>
      <c r="EMF692" s="13"/>
      <c r="EMG692" s="13"/>
      <c r="EMH692" s="13"/>
      <c r="EMI692" s="13"/>
      <c r="EMJ692" s="13"/>
      <c r="EMK692" s="13"/>
      <c r="EML692" s="13"/>
      <c r="EMM692" s="13"/>
      <c r="EMN692" s="13"/>
      <c r="EMO692" s="13"/>
      <c r="EMP692" s="13"/>
      <c r="EMQ692" s="13"/>
      <c r="EMR692" s="13"/>
      <c r="EMS692" s="13"/>
      <c r="EMT692" s="13"/>
      <c r="EMU692" s="13"/>
      <c r="EMV692" s="13"/>
      <c r="EMW692" s="13"/>
      <c r="EMX692" s="13"/>
      <c r="EMY692" s="13"/>
      <c r="EMZ692" s="13"/>
      <c r="ENA692" s="13"/>
      <c r="ENB692" s="13"/>
      <c r="ENC692" s="13"/>
      <c r="END692" s="13"/>
      <c r="ENE692" s="13"/>
      <c r="ENF692" s="13"/>
      <c r="ENG692" s="13"/>
      <c r="ENH692" s="13"/>
      <c r="ENI692" s="13"/>
      <c r="ENJ692" s="13"/>
      <c r="ENK692" s="13"/>
      <c r="ENL692" s="13"/>
      <c r="ENM692" s="13"/>
      <c r="ENN692" s="13"/>
      <c r="ENO692" s="13"/>
      <c r="ENP692" s="13"/>
      <c r="ENQ692" s="13"/>
      <c r="ENR692" s="13"/>
      <c r="ENS692" s="13"/>
      <c r="ENT692" s="13"/>
      <c r="ENU692" s="13"/>
      <c r="ENV692" s="13"/>
      <c r="ENW692" s="13"/>
      <c r="ENX692" s="13"/>
      <c r="ENY692" s="13"/>
      <c r="ENZ692" s="13"/>
      <c r="EOA692" s="13"/>
      <c r="EOB692" s="13"/>
      <c r="EOC692" s="13"/>
      <c r="EOD692" s="13"/>
      <c r="EOE692" s="13"/>
      <c r="EOF692" s="13"/>
      <c r="EOG692" s="13"/>
      <c r="EOH692" s="13"/>
      <c r="EOI692" s="13"/>
      <c r="EOJ692" s="13"/>
      <c r="EOK692" s="13"/>
      <c r="EOL692" s="13"/>
      <c r="EOM692" s="13"/>
      <c r="EON692" s="13"/>
      <c r="EOO692" s="13"/>
      <c r="EOP692" s="13"/>
      <c r="EOQ692" s="13"/>
      <c r="EOR692" s="13"/>
      <c r="EOS692" s="13"/>
      <c r="EOT692" s="13"/>
      <c r="EOU692" s="13"/>
      <c r="EOV692" s="13"/>
      <c r="EOW692" s="13"/>
      <c r="EOX692" s="13"/>
      <c r="EOY692" s="13"/>
      <c r="EOZ692" s="13"/>
      <c r="EPA692" s="13"/>
      <c r="EPB692" s="13"/>
      <c r="EPC692" s="13"/>
      <c r="EPD692" s="13"/>
      <c r="EPE692" s="13"/>
      <c r="EPF692" s="13"/>
      <c r="EPG692" s="13"/>
      <c r="EPH692" s="13"/>
      <c r="EPI692" s="13"/>
      <c r="EPJ692" s="13"/>
      <c r="EPK692" s="13"/>
      <c r="EPL692" s="13"/>
      <c r="EPM692" s="13"/>
      <c r="EPN692" s="13"/>
      <c r="EPO692" s="13"/>
      <c r="EPP692" s="13"/>
      <c r="EPQ692" s="13"/>
      <c r="EPR692" s="13"/>
      <c r="EPS692" s="13"/>
      <c r="EPT692" s="13"/>
      <c r="EPU692" s="13"/>
      <c r="EPV692" s="13"/>
      <c r="EPW692" s="13"/>
      <c r="EPX692" s="13"/>
      <c r="EPY692" s="13"/>
      <c r="EPZ692" s="13"/>
      <c r="EQA692" s="13"/>
      <c r="EQB692" s="13"/>
      <c r="EQC692" s="13"/>
      <c r="EQD692" s="13"/>
      <c r="EQE692" s="13"/>
      <c r="EQF692" s="13"/>
      <c r="EQG692" s="13"/>
      <c r="EQH692" s="13"/>
      <c r="EQI692" s="13"/>
      <c r="EQJ692" s="13"/>
      <c r="EQK692" s="13"/>
      <c r="EQL692" s="13"/>
      <c r="EQM692" s="13"/>
      <c r="EQN692" s="13"/>
      <c r="EQO692" s="13"/>
      <c r="EQP692" s="13"/>
      <c r="EQQ692" s="13"/>
      <c r="EQR692" s="13"/>
      <c r="EQS692" s="13"/>
      <c r="EQT692" s="13"/>
      <c r="EQU692" s="13"/>
      <c r="EQV692" s="13"/>
      <c r="EQW692" s="13"/>
      <c r="EQX692" s="13"/>
      <c r="EQY692" s="13"/>
      <c r="EQZ692" s="13"/>
      <c r="ERA692" s="13"/>
      <c r="ERB692" s="13"/>
      <c r="ERC692" s="13"/>
      <c r="ERD692" s="13"/>
      <c r="ERE692" s="13"/>
      <c r="ERF692" s="13"/>
      <c r="ERG692" s="13"/>
      <c r="ERH692" s="13"/>
      <c r="ERI692" s="13"/>
      <c r="ERJ692" s="13"/>
      <c r="ERK692" s="13"/>
      <c r="ERL692" s="13"/>
      <c r="ERM692" s="13"/>
      <c r="ERN692" s="13"/>
      <c r="ERO692" s="13"/>
      <c r="ERP692" s="13"/>
      <c r="ERQ692" s="13"/>
      <c r="ERR692" s="13"/>
      <c r="ERS692" s="13"/>
      <c r="ERT692" s="13"/>
      <c r="ERU692" s="13"/>
      <c r="ERV692" s="13"/>
      <c r="ERW692" s="13"/>
      <c r="ERX692" s="13"/>
      <c r="ERY692" s="13"/>
      <c r="ERZ692" s="13"/>
      <c r="ESA692" s="13"/>
      <c r="ESB692" s="13"/>
      <c r="ESC692" s="13"/>
      <c r="ESD692" s="13"/>
      <c r="ESE692" s="13"/>
      <c r="ESF692" s="13"/>
      <c r="ESG692" s="13"/>
      <c r="ESH692" s="13"/>
      <c r="ESI692" s="13"/>
      <c r="ESJ692" s="13"/>
      <c r="ESK692" s="13"/>
      <c r="ESL692" s="13"/>
      <c r="ESM692" s="13"/>
      <c r="ESN692" s="13"/>
      <c r="ESO692" s="13"/>
      <c r="ESP692" s="13"/>
      <c r="ESQ692" s="13"/>
      <c r="ESR692" s="13"/>
      <c r="ESS692" s="13"/>
      <c r="EST692" s="13"/>
      <c r="ESU692" s="13"/>
      <c r="ESV692" s="13"/>
      <c r="ESW692" s="13"/>
      <c r="ESX692" s="13"/>
      <c r="ESY692" s="13"/>
      <c r="ESZ692" s="13"/>
      <c r="ETA692" s="13"/>
      <c r="ETB692" s="13"/>
      <c r="ETC692" s="13"/>
      <c r="ETD692" s="13"/>
      <c r="ETE692" s="13"/>
      <c r="ETF692" s="13"/>
      <c r="ETG692" s="13"/>
      <c r="ETH692" s="13"/>
      <c r="ETI692" s="13"/>
      <c r="ETJ692" s="13"/>
      <c r="ETK692" s="13"/>
      <c r="ETL692" s="13"/>
      <c r="ETM692" s="13"/>
      <c r="ETN692" s="13"/>
      <c r="ETO692" s="13"/>
      <c r="ETP692" s="13"/>
      <c r="ETQ692" s="13"/>
      <c r="ETR692" s="13"/>
      <c r="ETS692" s="13"/>
      <c r="ETT692" s="13"/>
      <c r="ETU692" s="13"/>
      <c r="ETV692" s="13"/>
      <c r="ETW692" s="13"/>
      <c r="ETX692" s="13"/>
      <c r="ETY692" s="13"/>
      <c r="ETZ692" s="13"/>
      <c r="EUA692" s="13"/>
      <c r="EUB692" s="13"/>
      <c r="EUC692" s="13"/>
      <c r="EUD692" s="13"/>
      <c r="EUE692" s="13"/>
      <c r="EUF692" s="13"/>
      <c r="EUG692" s="13"/>
      <c r="EUH692" s="13"/>
      <c r="EUI692" s="13"/>
      <c r="EUJ692" s="13"/>
      <c r="EUK692" s="13"/>
      <c r="EUL692" s="13"/>
      <c r="EUM692" s="13"/>
      <c r="EUN692" s="13"/>
      <c r="EUO692" s="13"/>
      <c r="EUP692" s="13"/>
      <c r="EUQ692" s="13"/>
      <c r="EUR692" s="13"/>
      <c r="EUS692" s="13"/>
      <c r="EUT692" s="13"/>
      <c r="EUU692" s="13"/>
      <c r="EUV692" s="13"/>
      <c r="EUW692" s="13"/>
      <c r="EUX692" s="13"/>
      <c r="EUY692" s="13"/>
      <c r="EUZ692" s="13"/>
      <c r="EVA692" s="13"/>
      <c r="EVB692" s="13"/>
      <c r="EVC692" s="13"/>
      <c r="EVD692" s="13"/>
      <c r="EVE692" s="13"/>
      <c r="EVF692" s="13"/>
      <c r="EVG692" s="13"/>
      <c r="EVH692" s="13"/>
      <c r="EVI692" s="13"/>
      <c r="EVJ692" s="13"/>
      <c r="EVK692" s="13"/>
      <c r="EVL692" s="13"/>
      <c r="EVM692" s="13"/>
      <c r="EVN692" s="13"/>
      <c r="EVO692" s="13"/>
      <c r="EVP692" s="13"/>
      <c r="EVQ692" s="13"/>
      <c r="EVR692" s="13"/>
      <c r="EVS692" s="13"/>
      <c r="EVT692" s="13"/>
      <c r="EVU692" s="13"/>
      <c r="EVV692" s="13"/>
      <c r="EVW692" s="13"/>
      <c r="EVX692" s="13"/>
      <c r="EVY692" s="13"/>
      <c r="EVZ692" s="13"/>
      <c r="EWA692" s="13"/>
      <c r="EWB692" s="13"/>
      <c r="EWC692" s="13"/>
      <c r="EWD692" s="13"/>
      <c r="EWE692" s="13"/>
      <c r="EWF692" s="13"/>
      <c r="EWG692" s="13"/>
      <c r="EWH692" s="13"/>
      <c r="EWI692" s="13"/>
      <c r="EWJ692" s="13"/>
      <c r="EWK692" s="13"/>
      <c r="EWL692" s="13"/>
      <c r="EWM692" s="13"/>
      <c r="EWN692" s="13"/>
      <c r="EWO692" s="13"/>
      <c r="EWP692" s="13"/>
      <c r="EWQ692" s="13"/>
      <c r="EWR692" s="13"/>
      <c r="EWS692" s="13"/>
      <c r="EWT692" s="13"/>
      <c r="EWU692" s="13"/>
      <c r="EWV692" s="13"/>
      <c r="EWW692" s="13"/>
      <c r="EWX692" s="13"/>
      <c r="EWY692" s="13"/>
      <c r="EWZ692" s="13"/>
      <c r="EXA692" s="13"/>
      <c r="EXB692" s="13"/>
      <c r="EXC692" s="13"/>
      <c r="EXD692" s="13"/>
      <c r="EXE692" s="13"/>
      <c r="EXF692" s="13"/>
      <c r="EXG692" s="13"/>
      <c r="EXH692" s="13"/>
      <c r="EXI692" s="13"/>
      <c r="EXJ692" s="13"/>
      <c r="EXK692" s="13"/>
      <c r="EXL692" s="13"/>
      <c r="EXM692" s="13"/>
      <c r="EXN692" s="13"/>
      <c r="EXO692" s="13"/>
      <c r="EXP692" s="13"/>
      <c r="EXQ692" s="13"/>
      <c r="EXR692" s="13"/>
      <c r="EXS692" s="13"/>
      <c r="EXT692" s="13"/>
      <c r="EXU692" s="13"/>
      <c r="EXV692" s="13"/>
      <c r="EXW692" s="13"/>
      <c r="EXX692" s="13"/>
      <c r="EXY692" s="13"/>
      <c r="EXZ692" s="13"/>
      <c r="EYA692" s="13"/>
      <c r="EYB692" s="13"/>
      <c r="EYC692" s="13"/>
      <c r="EYD692" s="13"/>
      <c r="EYE692" s="13"/>
      <c r="EYF692" s="13"/>
      <c r="EYG692" s="13"/>
      <c r="EYH692" s="13"/>
      <c r="EYI692" s="13"/>
      <c r="EYJ692" s="13"/>
      <c r="EYK692" s="13"/>
      <c r="EYL692" s="13"/>
      <c r="EYM692" s="13"/>
      <c r="EYN692" s="13"/>
      <c r="EYO692" s="13"/>
      <c r="EYP692" s="13"/>
      <c r="EYQ692" s="13"/>
      <c r="EYR692" s="13"/>
      <c r="EYS692" s="13"/>
      <c r="EYT692" s="13"/>
      <c r="EYU692" s="13"/>
      <c r="EYV692" s="13"/>
      <c r="EYW692" s="13"/>
      <c r="EYX692" s="13"/>
      <c r="EYY692" s="13"/>
      <c r="EYZ692" s="13"/>
      <c r="EZA692" s="13"/>
      <c r="EZB692" s="13"/>
      <c r="EZC692" s="13"/>
      <c r="EZD692" s="13"/>
      <c r="EZE692" s="13"/>
      <c r="EZF692" s="13"/>
      <c r="EZG692" s="13"/>
      <c r="EZH692" s="13"/>
      <c r="EZI692" s="13"/>
      <c r="EZJ692" s="13"/>
      <c r="EZK692" s="13"/>
      <c r="EZL692" s="13"/>
      <c r="EZM692" s="13"/>
      <c r="EZN692" s="13"/>
      <c r="EZO692" s="13"/>
      <c r="EZP692" s="13"/>
      <c r="EZQ692" s="13"/>
      <c r="EZR692" s="13"/>
      <c r="EZS692" s="13"/>
      <c r="EZT692" s="13"/>
      <c r="EZU692" s="13"/>
      <c r="EZV692" s="13"/>
      <c r="EZW692" s="13"/>
      <c r="EZX692" s="13"/>
      <c r="EZY692" s="13"/>
      <c r="EZZ692" s="13"/>
      <c r="FAA692" s="13"/>
      <c r="FAB692" s="13"/>
      <c r="FAC692" s="13"/>
      <c r="FAD692" s="13"/>
      <c r="FAE692" s="13"/>
      <c r="FAF692" s="13"/>
      <c r="FAG692" s="13"/>
      <c r="FAH692" s="13"/>
      <c r="FAI692" s="13"/>
      <c r="FAJ692" s="13"/>
      <c r="FAK692" s="13"/>
      <c r="FAL692" s="13"/>
      <c r="FAM692" s="13"/>
      <c r="FAN692" s="13"/>
      <c r="FAO692" s="13"/>
      <c r="FAP692" s="13"/>
      <c r="FAQ692" s="13"/>
      <c r="FAR692" s="13"/>
      <c r="FAS692" s="13"/>
      <c r="FAT692" s="13"/>
      <c r="FAU692" s="13"/>
      <c r="FAV692" s="13"/>
      <c r="FAW692" s="13"/>
      <c r="FAX692" s="13"/>
      <c r="FAY692" s="13"/>
      <c r="FAZ692" s="13"/>
      <c r="FBA692" s="13"/>
      <c r="FBB692" s="13"/>
      <c r="FBC692" s="13"/>
      <c r="FBD692" s="13"/>
      <c r="FBE692" s="13"/>
      <c r="FBF692" s="13"/>
      <c r="FBG692" s="13"/>
      <c r="FBH692" s="13"/>
      <c r="FBI692" s="13"/>
      <c r="FBJ692" s="13"/>
      <c r="FBK692" s="13"/>
      <c r="FBL692" s="13"/>
      <c r="FBM692" s="13"/>
      <c r="FBN692" s="13"/>
      <c r="FBO692" s="13"/>
      <c r="FBP692" s="13"/>
      <c r="FBQ692" s="13"/>
      <c r="FBR692" s="13"/>
      <c r="FBS692" s="13"/>
      <c r="FBT692" s="13"/>
      <c r="FBU692" s="13"/>
      <c r="FBV692" s="13"/>
      <c r="FBW692" s="13"/>
      <c r="FBX692" s="13"/>
      <c r="FBY692" s="13"/>
      <c r="FBZ692" s="13"/>
      <c r="FCA692" s="13"/>
      <c r="FCB692" s="13"/>
      <c r="FCC692" s="13"/>
      <c r="FCD692" s="13"/>
      <c r="FCE692" s="13"/>
      <c r="FCF692" s="13"/>
      <c r="FCG692" s="13"/>
      <c r="FCH692" s="13"/>
      <c r="FCI692" s="13"/>
      <c r="FCJ692" s="13"/>
      <c r="FCK692" s="13"/>
      <c r="FCL692" s="13"/>
      <c r="FCM692" s="13"/>
      <c r="FCN692" s="13"/>
      <c r="FCO692" s="13"/>
      <c r="FCP692" s="13"/>
      <c r="FCQ692" s="13"/>
      <c r="FCR692" s="13"/>
      <c r="FCS692" s="13"/>
      <c r="FCT692" s="13"/>
      <c r="FCU692" s="13"/>
      <c r="FCV692" s="13"/>
      <c r="FCW692" s="13"/>
      <c r="FCX692" s="13"/>
      <c r="FCY692" s="13"/>
      <c r="FCZ692" s="13"/>
      <c r="FDA692" s="13"/>
      <c r="FDB692" s="13"/>
      <c r="FDC692" s="13"/>
      <c r="FDD692" s="13"/>
      <c r="FDE692" s="13"/>
      <c r="FDF692" s="13"/>
      <c r="FDG692" s="13"/>
      <c r="FDH692" s="13"/>
      <c r="FDI692" s="13"/>
      <c r="FDJ692" s="13"/>
      <c r="FDK692" s="13"/>
      <c r="FDL692" s="13"/>
      <c r="FDM692" s="13"/>
      <c r="FDN692" s="13"/>
      <c r="FDO692" s="13"/>
      <c r="FDP692" s="13"/>
      <c r="FDQ692" s="13"/>
      <c r="FDR692" s="13"/>
      <c r="FDS692" s="13"/>
      <c r="FDT692" s="13"/>
      <c r="FDU692" s="13"/>
      <c r="FDV692" s="13"/>
      <c r="FDW692" s="13"/>
      <c r="FDX692" s="13"/>
      <c r="FDY692" s="13"/>
      <c r="FDZ692" s="13"/>
      <c r="FEA692" s="13"/>
      <c r="FEB692" s="13"/>
      <c r="FEC692" s="13"/>
      <c r="FED692" s="13"/>
      <c r="FEE692" s="13"/>
      <c r="FEF692" s="13"/>
      <c r="FEG692" s="13"/>
      <c r="FEH692" s="13"/>
      <c r="FEI692" s="13"/>
      <c r="FEJ692" s="13"/>
      <c r="FEK692" s="13"/>
      <c r="FEL692" s="13"/>
      <c r="FEM692" s="13"/>
      <c r="FEN692" s="13"/>
      <c r="FEO692" s="13"/>
      <c r="FEP692" s="13"/>
      <c r="FEQ692" s="13"/>
      <c r="FER692" s="13"/>
      <c r="FES692" s="13"/>
      <c r="FET692" s="13"/>
      <c r="FEU692" s="13"/>
      <c r="FEV692" s="13"/>
      <c r="FEW692" s="13"/>
      <c r="FEX692" s="13"/>
      <c r="FEY692" s="13"/>
      <c r="FEZ692" s="13"/>
      <c r="FFA692" s="13"/>
      <c r="FFB692" s="13"/>
      <c r="FFC692" s="13"/>
      <c r="FFD692" s="13"/>
      <c r="FFE692" s="13"/>
      <c r="FFF692" s="13"/>
      <c r="FFG692" s="13"/>
      <c r="FFH692" s="13"/>
      <c r="FFI692" s="13"/>
      <c r="FFJ692" s="13"/>
      <c r="FFK692" s="13"/>
      <c r="FFL692" s="13"/>
      <c r="FFM692" s="13"/>
      <c r="FFN692" s="13"/>
      <c r="FFO692" s="13"/>
      <c r="FFP692" s="13"/>
      <c r="FFQ692" s="13"/>
      <c r="FFR692" s="13"/>
      <c r="FFS692" s="13"/>
      <c r="FFT692" s="13"/>
      <c r="FFU692" s="13"/>
      <c r="FFV692" s="13"/>
      <c r="FFW692" s="13"/>
      <c r="FFX692" s="13"/>
      <c r="FFY692" s="13"/>
      <c r="FFZ692" s="13"/>
      <c r="FGA692" s="13"/>
      <c r="FGB692" s="13"/>
      <c r="FGC692" s="13"/>
      <c r="FGD692" s="13"/>
      <c r="FGE692" s="13"/>
      <c r="FGF692" s="13"/>
      <c r="FGG692" s="13"/>
      <c r="FGH692" s="13"/>
      <c r="FGI692" s="13"/>
      <c r="FGJ692" s="13"/>
      <c r="FGK692" s="13"/>
      <c r="FGL692" s="13"/>
      <c r="FGM692" s="13"/>
      <c r="FGN692" s="13"/>
      <c r="FGO692" s="13"/>
      <c r="FGP692" s="13"/>
      <c r="FGQ692" s="13"/>
      <c r="FGR692" s="13"/>
      <c r="FGS692" s="13"/>
      <c r="FGT692" s="13"/>
      <c r="FGU692" s="13"/>
      <c r="FGV692" s="13"/>
      <c r="FGW692" s="13"/>
      <c r="FGX692" s="13"/>
      <c r="FGY692" s="13"/>
      <c r="FGZ692" s="13"/>
      <c r="FHA692" s="13"/>
      <c r="FHB692" s="13"/>
      <c r="FHC692" s="13"/>
      <c r="FHD692" s="13"/>
      <c r="FHE692" s="13"/>
      <c r="FHF692" s="13"/>
      <c r="FHG692" s="13"/>
      <c r="FHH692" s="13"/>
      <c r="FHI692" s="13"/>
      <c r="FHJ692" s="13"/>
      <c r="FHK692" s="13"/>
      <c r="FHL692" s="13"/>
      <c r="FHM692" s="13"/>
      <c r="FHN692" s="13"/>
      <c r="FHO692" s="13"/>
      <c r="FHP692" s="13"/>
      <c r="FHQ692" s="13"/>
      <c r="FHR692" s="13"/>
      <c r="FHS692" s="13"/>
      <c r="FHT692" s="13"/>
      <c r="FHU692" s="13"/>
      <c r="FHV692" s="13"/>
      <c r="FHW692" s="13"/>
      <c r="FHX692" s="13"/>
      <c r="FHY692" s="13"/>
      <c r="FHZ692" s="13"/>
      <c r="FIA692" s="13"/>
      <c r="FIB692" s="13"/>
      <c r="FIC692" s="13"/>
      <c r="FID692" s="13"/>
      <c r="FIE692" s="13"/>
      <c r="FIF692" s="13"/>
      <c r="FIG692" s="13"/>
      <c r="FIH692" s="13"/>
      <c r="FII692" s="13"/>
      <c r="FIJ692" s="13"/>
      <c r="FIK692" s="13"/>
      <c r="FIL692" s="13"/>
      <c r="FIM692" s="13"/>
      <c r="FIN692" s="13"/>
      <c r="FIO692" s="13"/>
      <c r="FIP692" s="13"/>
      <c r="FIQ692" s="13"/>
      <c r="FIR692" s="13"/>
      <c r="FIS692" s="13"/>
      <c r="FIT692" s="13"/>
      <c r="FIU692" s="13"/>
      <c r="FIV692" s="13"/>
      <c r="FIW692" s="13"/>
      <c r="FIX692" s="13"/>
      <c r="FIY692" s="13"/>
      <c r="FIZ692" s="13"/>
      <c r="FJA692" s="13"/>
      <c r="FJB692" s="13"/>
      <c r="FJC692" s="13"/>
      <c r="FJD692" s="13"/>
      <c r="FJE692" s="13"/>
      <c r="FJF692" s="13"/>
      <c r="FJG692" s="13"/>
      <c r="FJH692" s="13"/>
      <c r="FJI692" s="13"/>
      <c r="FJJ692" s="13"/>
      <c r="FJK692" s="13"/>
      <c r="FJL692" s="13"/>
      <c r="FJM692" s="13"/>
      <c r="FJN692" s="13"/>
      <c r="FJO692" s="13"/>
      <c r="FJP692" s="13"/>
      <c r="FJQ692" s="13"/>
      <c r="FJR692" s="13"/>
      <c r="FJS692" s="13"/>
      <c r="FJT692" s="13"/>
      <c r="FJU692" s="13"/>
      <c r="FJV692" s="13"/>
      <c r="FJW692" s="13"/>
      <c r="FJX692" s="13"/>
      <c r="FJY692" s="13"/>
      <c r="FJZ692" s="13"/>
      <c r="FKA692" s="13"/>
      <c r="FKB692" s="13"/>
      <c r="FKC692" s="13"/>
      <c r="FKD692" s="13"/>
      <c r="FKE692" s="13"/>
      <c r="FKF692" s="13"/>
      <c r="FKG692" s="13"/>
      <c r="FKH692" s="13"/>
      <c r="FKI692" s="13"/>
      <c r="FKJ692" s="13"/>
      <c r="FKK692" s="13"/>
      <c r="FKL692" s="13"/>
      <c r="FKM692" s="13"/>
      <c r="FKN692" s="13"/>
      <c r="FKO692" s="13"/>
      <c r="FKP692" s="13"/>
      <c r="FKQ692" s="13"/>
      <c r="FKR692" s="13"/>
      <c r="FKS692" s="13"/>
      <c r="FKT692" s="13"/>
      <c r="FKU692" s="13"/>
      <c r="FKV692" s="13"/>
      <c r="FKW692" s="13"/>
      <c r="FKX692" s="13"/>
      <c r="FKY692" s="13"/>
      <c r="FKZ692" s="13"/>
      <c r="FLA692" s="13"/>
      <c r="FLB692" s="13"/>
      <c r="FLC692" s="13"/>
      <c r="FLD692" s="13"/>
      <c r="FLE692" s="13"/>
      <c r="FLF692" s="13"/>
      <c r="FLG692" s="13"/>
      <c r="FLH692" s="13"/>
      <c r="FLI692" s="13"/>
      <c r="FLJ692" s="13"/>
      <c r="FLK692" s="13"/>
      <c r="FLL692" s="13"/>
      <c r="FLM692" s="13"/>
      <c r="FLN692" s="13"/>
      <c r="FLO692" s="13"/>
      <c r="FLP692" s="13"/>
      <c r="FLQ692" s="13"/>
      <c r="FLR692" s="13"/>
      <c r="FLS692" s="13"/>
      <c r="FLT692" s="13"/>
      <c r="FLU692" s="13"/>
      <c r="FLV692" s="13"/>
      <c r="FLW692" s="13"/>
      <c r="FLX692" s="13"/>
      <c r="FLY692" s="13"/>
      <c r="FLZ692" s="13"/>
      <c r="FMA692" s="13"/>
      <c r="FMB692" s="13"/>
      <c r="FMC692" s="13"/>
      <c r="FMD692" s="13"/>
      <c r="FME692" s="13"/>
      <c r="FMF692" s="13"/>
      <c r="FMG692" s="13"/>
      <c r="FMH692" s="13"/>
      <c r="FMI692" s="13"/>
      <c r="FMJ692" s="13"/>
      <c r="FMK692" s="13"/>
      <c r="FML692" s="13"/>
      <c r="FMM692" s="13"/>
      <c r="FMN692" s="13"/>
      <c r="FMO692" s="13"/>
      <c r="FMP692" s="13"/>
      <c r="FMQ692" s="13"/>
      <c r="FMR692" s="13"/>
      <c r="FMS692" s="13"/>
      <c r="FMT692" s="13"/>
      <c r="FMU692" s="13"/>
      <c r="FMV692" s="13"/>
      <c r="FMW692" s="13"/>
      <c r="FMX692" s="13"/>
      <c r="FMY692" s="13"/>
      <c r="FMZ692" s="13"/>
      <c r="FNA692" s="13"/>
      <c r="FNB692" s="13"/>
      <c r="FNC692" s="13"/>
      <c r="FND692" s="13"/>
      <c r="FNE692" s="13"/>
      <c r="FNF692" s="13"/>
      <c r="FNG692" s="13"/>
      <c r="FNH692" s="13"/>
      <c r="FNI692" s="13"/>
      <c r="FNJ692" s="13"/>
      <c r="FNK692" s="13"/>
      <c r="FNL692" s="13"/>
      <c r="FNM692" s="13"/>
      <c r="FNN692" s="13"/>
      <c r="FNO692" s="13"/>
      <c r="FNP692" s="13"/>
      <c r="FNQ692" s="13"/>
      <c r="FNR692" s="13"/>
      <c r="FNS692" s="13"/>
      <c r="FNT692" s="13"/>
      <c r="FNU692" s="13"/>
      <c r="FNV692" s="13"/>
      <c r="FNW692" s="13"/>
      <c r="FNX692" s="13"/>
      <c r="FNY692" s="13"/>
      <c r="FNZ692" s="13"/>
      <c r="FOA692" s="13"/>
      <c r="FOB692" s="13"/>
      <c r="FOC692" s="13"/>
      <c r="FOD692" s="13"/>
      <c r="FOE692" s="13"/>
      <c r="FOF692" s="13"/>
      <c r="FOG692" s="13"/>
      <c r="FOH692" s="13"/>
      <c r="FOI692" s="13"/>
      <c r="FOJ692" s="13"/>
      <c r="FOK692" s="13"/>
      <c r="FOL692" s="13"/>
      <c r="FOM692" s="13"/>
      <c r="FON692" s="13"/>
      <c r="FOO692" s="13"/>
      <c r="FOP692" s="13"/>
      <c r="FOQ692" s="13"/>
      <c r="FOR692" s="13"/>
      <c r="FOS692" s="13"/>
      <c r="FOT692" s="13"/>
      <c r="FOU692" s="13"/>
      <c r="FOV692" s="13"/>
      <c r="FOW692" s="13"/>
      <c r="FOX692" s="13"/>
      <c r="FOY692" s="13"/>
      <c r="FOZ692" s="13"/>
      <c r="FPA692" s="13"/>
      <c r="FPB692" s="13"/>
      <c r="FPC692" s="13"/>
      <c r="FPD692" s="13"/>
      <c r="FPE692" s="13"/>
      <c r="FPF692" s="13"/>
      <c r="FPG692" s="13"/>
      <c r="FPH692" s="13"/>
      <c r="FPI692" s="13"/>
      <c r="FPJ692" s="13"/>
      <c r="FPK692" s="13"/>
      <c r="FPL692" s="13"/>
      <c r="FPM692" s="13"/>
      <c r="FPN692" s="13"/>
      <c r="FPO692" s="13"/>
      <c r="FPP692" s="13"/>
      <c r="FPQ692" s="13"/>
      <c r="FPR692" s="13"/>
      <c r="FPS692" s="13"/>
      <c r="FPT692" s="13"/>
      <c r="FPU692" s="13"/>
      <c r="FPV692" s="13"/>
      <c r="FPW692" s="13"/>
      <c r="FPX692" s="13"/>
      <c r="FPY692" s="13"/>
      <c r="FPZ692" s="13"/>
      <c r="FQA692" s="13"/>
      <c r="FQB692" s="13"/>
      <c r="FQC692" s="13"/>
      <c r="FQD692" s="13"/>
      <c r="FQE692" s="13"/>
      <c r="FQF692" s="13"/>
      <c r="FQG692" s="13"/>
      <c r="FQH692" s="13"/>
      <c r="FQI692" s="13"/>
      <c r="FQJ692" s="13"/>
      <c r="FQK692" s="13"/>
      <c r="FQL692" s="13"/>
      <c r="FQM692" s="13"/>
      <c r="FQN692" s="13"/>
      <c r="FQO692" s="13"/>
      <c r="FQP692" s="13"/>
      <c r="FQQ692" s="13"/>
      <c r="FQR692" s="13"/>
      <c r="FQS692" s="13"/>
      <c r="FQT692" s="13"/>
      <c r="FQU692" s="13"/>
      <c r="FQV692" s="13"/>
      <c r="FQW692" s="13"/>
      <c r="FQX692" s="13"/>
      <c r="FQY692" s="13"/>
      <c r="FQZ692" s="13"/>
      <c r="FRA692" s="13"/>
      <c r="FRB692" s="13"/>
      <c r="FRC692" s="13"/>
      <c r="FRD692" s="13"/>
      <c r="FRE692" s="13"/>
      <c r="FRF692" s="13"/>
      <c r="FRG692" s="13"/>
      <c r="FRH692" s="13"/>
      <c r="FRI692" s="13"/>
      <c r="FRJ692" s="13"/>
      <c r="FRK692" s="13"/>
      <c r="FRL692" s="13"/>
      <c r="FRM692" s="13"/>
      <c r="FRN692" s="13"/>
      <c r="FRO692" s="13"/>
      <c r="FRP692" s="13"/>
      <c r="FRQ692" s="13"/>
      <c r="FRR692" s="13"/>
      <c r="FRS692" s="13"/>
      <c r="FRT692" s="13"/>
      <c r="FRU692" s="13"/>
      <c r="FRV692" s="13"/>
      <c r="FRW692" s="13"/>
      <c r="FRX692" s="13"/>
      <c r="FRY692" s="13"/>
      <c r="FRZ692" s="13"/>
      <c r="FSA692" s="13"/>
      <c r="FSB692" s="13"/>
      <c r="FSC692" s="13"/>
      <c r="FSD692" s="13"/>
      <c r="FSE692" s="13"/>
      <c r="FSF692" s="13"/>
      <c r="FSG692" s="13"/>
      <c r="FSH692" s="13"/>
      <c r="FSI692" s="13"/>
      <c r="FSJ692" s="13"/>
      <c r="FSK692" s="13"/>
      <c r="FSL692" s="13"/>
      <c r="FSM692" s="13"/>
      <c r="FSN692" s="13"/>
      <c r="FSO692" s="13"/>
      <c r="FSP692" s="13"/>
      <c r="FSQ692" s="13"/>
      <c r="FSR692" s="13"/>
      <c r="FSS692" s="13"/>
      <c r="FST692" s="13"/>
      <c r="FSU692" s="13"/>
      <c r="FSV692" s="13"/>
      <c r="FSW692" s="13"/>
      <c r="FSX692" s="13"/>
      <c r="FSY692" s="13"/>
      <c r="FSZ692" s="13"/>
      <c r="FTA692" s="13"/>
      <c r="FTB692" s="13"/>
      <c r="FTC692" s="13"/>
      <c r="FTD692" s="13"/>
      <c r="FTE692" s="13"/>
      <c r="FTF692" s="13"/>
      <c r="FTG692" s="13"/>
      <c r="FTH692" s="13"/>
      <c r="FTI692" s="13"/>
      <c r="FTJ692" s="13"/>
      <c r="FTK692" s="13"/>
      <c r="FTL692" s="13"/>
      <c r="FTM692" s="13"/>
      <c r="FTN692" s="13"/>
      <c r="FTO692" s="13"/>
      <c r="FTP692" s="13"/>
      <c r="FTQ692" s="13"/>
      <c r="FTR692" s="13"/>
      <c r="FTS692" s="13"/>
      <c r="FTT692" s="13"/>
      <c r="FTU692" s="13"/>
      <c r="FTV692" s="13"/>
      <c r="FTW692" s="13"/>
      <c r="FTX692" s="13"/>
      <c r="FTY692" s="13"/>
      <c r="FTZ692" s="13"/>
      <c r="FUA692" s="13"/>
      <c r="FUB692" s="13"/>
      <c r="FUC692" s="13"/>
      <c r="FUD692" s="13"/>
      <c r="FUE692" s="13"/>
      <c r="FUF692" s="13"/>
      <c r="FUG692" s="13"/>
      <c r="FUH692" s="13"/>
      <c r="FUI692" s="13"/>
      <c r="FUJ692" s="13"/>
      <c r="FUK692" s="13"/>
      <c r="FUL692" s="13"/>
      <c r="FUM692" s="13"/>
      <c r="FUN692" s="13"/>
      <c r="FUO692" s="13"/>
      <c r="FUP692" s="13"/>
      <c r="FUQ692" s="13"/>
      <c r="FUR692" s="13"/>
      <c r="FUS692" s="13"/>
      <c r="FUT692" s="13"/>
      <c r="FUU692" s="13"/>
      <c r="FUV692" s="13"/>
      <c r="FUW692" s="13"/>
      <c r="FUX692" s="13"/>
      <c r="FUY692" s="13"/>
      <c r="FUZ692" s="13"/>
      <c r="FVA692" s="13"/>
      <c r="FVB692" s="13"/>
      <c r="FVC692" s="13"/>
      <c r="FVD692" s="13"/>
      <c r="FVE692" s="13"/>
      <c r="FVF692" s="13"/>
      <c r="FVG692" s="13"/>
      <c r="FVH692" s="13"/>
      <c r="FVI692" s="13"/>
      <c r="FVJ692" s="13"/>
      <c r="FVK692" s="13"/>
      <c r="FVL692" s="13"/>
      <c r="FVM692" s="13"/>
      <c r="FVN692" s="13"/>
      <c r="FVO692" s="13"/>
      <c r="FVP692" s="13"/>
      <c r="FVQ692" s="13"/>
      <c r="FVR692" s="13"/>
      <c r="FVS692" s="13"/>
      <c r="FVT692" s="13"/>
      <c r="FVU692" s="13"/>
      <c r="FVV692" s="13"/>
      <c r="FVW692" s="13"/>
      <c r="FVX692" s="13"/>
      <c r="FVY692" s="13"/>
      <c r="FVZ692" s="13"/>
      <c r="FWA692" s="13"/>
      <c r="FWB692" s="13"/>
      <c r="FWC692" s="13"/>
      <c r="FWD692" s="13"/>
      <c r="FWE692" s="13"/>
      <c r="FWF692" s="13"/>
      <c r="FWG692" s="13"/>
      <c r="FWH692" s="13"/>
      <c r="FWI692" s="13"/>
      <c r="FWJ692" s="13"/>
      <c r="FWK692" s="13"/>
      <c r="FWL692" s="13"/>
      <c r="FWM692" s="13"/>
      <c r="FWN692" s="13"/>
      <c r="FWO692" s="13"/>
      <c r="FWP692" s="13"/>
      <c r="FWQ692" s="13"/>
      <c r="FWR692" s="13"/>
      <c r="FWS692" s="13"/>
      <c r="FWT692" s="13"/>
      <c r="FWU692" s="13"/>
      <c r="FWV692" s="13"/>
      <c r="FWW692" s="13"/>
      <c r="FWX692" s="13"/>
      <c r="FWY692" s="13"/>
      <c r="FWZ692" s="13"/>
      <c r="FXA692" s="13"/>
      <c r="FXB692" s="13"/>
      <c r="FXC692" s="13"/>
      <c r="FXD692" s="13"/>
      <c r="FXE692" s="13"/>
      <c r="FXF692" s="13"/>
      <c r="FXG692" s="13"/>
      <c r="FXH692" s="13"/>
      <c r="FXI692" s="13"/>
      <c r="FXJ692" s="13"/>
      <c r="FXK692" s="13"/>
      <c r="FXL692" s="13"/>
      <c r="FXM692" s="13"/>
      <c r="FXN692" s="13"/>
      <c r="FXO692" s="13"/>
      <c r="FXP692" s="13"/>
      <c r="FXQ692" s="13"/>
      <c r="FXR692" s="13"/>
      <c r="FXS692" s="13"/>
      <c r="FXT692" s="13"/>
      <c r="FXU692" s="13"/>
      <c r="FXV692" s="13"/>
      <c r="FXW692" s="13"/>
      <c r="FXX692" s="13"/>
      <c r="FXY692" s="13"/>
      <c r="FXZ692" s="13"/>
      <c r="FYA692" s="13"/>
      <c r="FYB692" s="13"/>
      <c r="FYC692" s="13"/>
      <c r="FYD692" s="13"/>
      <c r="FYE692" s="13"/>
      <c r="FYF692" s="13"/>
      <c r="FYG692" s="13"/>
      <c r="FYH692" s="13"/>
      <c r="FYI692" s="13"/>
      <c r="FYJ692" s="13"/>
      <c r="FYK692" s="13"/>
      <c r="FYL692" s="13"/>
      <c r="FYM692" s="13"/>
      <c r="FYN692" s="13"/>
      <c r="FYO692" s="13"/>
      <c r="FYP692" s="13"/>
      <c r="FYQ692" s="13"/>
      <c r="FYR692" s="13"/>
      <c r="FYS692" s="13"/>
      <c r="FYT692" s="13"/>
      <c r="FYU692" s="13"/>
      <c r="FYV692" s="13"/>
      <c r="FYW692" s="13"/>
      <c r="FYX692" s="13"/>
      <c r="FYY692" s="13"/>
      <c r="FYZ692" s="13"/>
      <c r="FZA692" s="13"/>
      <c r="FZB692" s="13"/>
      <c r="FZC692" s="13"/>
      <c r="FZD692" s="13"/>
      <c r="FZE692" s="13"/>
      <c r="FZF692" s="13"/>
      <c r="FZG692" s="13"/>
      <c r="FZH692" s="13"/>
      <c r="FZI692" s="13"/>
      <c r="FZJ692" s="13"/>
      <c r="FZK692" s="13"/>
      <c r="FZL692" s="13"/>
      <c r="FZM692" s="13"/>
      <c r="FZN692" s="13"/>
      <c r="FZO692" s="13"/>
      <c r="FZP692" s="13"/>
      <c r="FZQ692" s="13"/>
      <c r="FZR692" s="13"/>
      <c r="FZS692" s="13"/>
      <c r="FZT692" s="13"/>
      <c r="FZU692" s="13"/>
      <c r="FZV692" s="13"/>
      <c r="FZW692" s="13"/>
      <c r="FZX692" s="13"/>
      <c r="FZY692" s="13"/>
      <c r="FZZ692" s="13"/>
      <c r="GAA692" s="13"/>
      <c r="GAB692" s="13"/>
      <c r="GAC692" s="13"/>
      <c r="GAD692" s="13"/>
      <c r="GAE692" s="13"/>
      <c r="GAF692" s="13"/>
      <c r="GAG692" s="13"/>
      <c r="GAH692" s="13"/>
      <c r="GAI692" s="13"/>
      <c r="GAJ692" s="13"/>
      <c r="GAK692" s="13"/>
      <c r="GAL692" s="13"/>
      <c r="GAM692" s="13"/>
      <c r="GAN692" s="13"/>
      <c r="GAO692" s="13"/>
      <c r="GAP692" s="13"/>
      <c r="GAQ692" s="13"/>
      <c r="GAR692" s="13"/>
      <c r="GAS692" s="13"/>
      <c r="GAT692" s="13"/>
      <c r="GAU692" s="13"/>
      <c r="GAV692" s="13"/>
      <c r="GAW692" s="13"/>
      <c r="GAX692" s="13"/>
      <c r="GAY692" s="13"/>
      <c r="GAZ692" s="13"/>
      <c r="GBA692" s="13"/>
      <c r="GBB692" s="13"/>
      <c r="GBC692" s="13"/>
      <c r="GBD692" s="13"/>
      <c r="GBE692" s="13"/>
      <c r="GBF692" s="13"/>
      <c r="GBG692" s="13"/>
      <c r="GBH692" s="13"/>
      <c r="GBI692" s="13"/>
      <c r="GBJ692" s="13"/>
      <c r="GBK692" s="13"/>
      <c r="GBL692" s="13"/>
      <c r="GBM692" s="13"/>
      <c r="GBN692" s="13"/>
      <c r="GBO692" s="13"/>
      <c r="GBP692" s="13"/>
      <c r="GBQ692" s="13"/>
      <c r="GBR692" s="13"/>
      <c r="GBS692" s="13"/>
      <c r="GBT692" s="13"/>
      <c r="GBU692" s="13"/>
      <c r="GBV692" s="13"/>
      <c r="GBW692" s="13"/>
      <c r="GBX692" s="13"/>
      <c r="GBY692" s="13"/>
      <c r="GBZ692" s="13"/>
      <c r="GCA692" s="13"/>
      <c r="GCB692" s="13"/>
      <c r="GCC692" s="13"/>
      <c r="GCD692" s="13"/>
      <c r="GCE692" s="13"/>
      <c r="GCF692" s="13"/>
      <c r="GCG692" s="13"/>
      <c r="GCH692" s="13"/>
      <c r="GCI692" s="13"/>
      <c r="GCJ692" s="13"/>
      <c r="GCK692" s="13"/>
      <c r="GCL692" s="13"/>
      <c r="GCM692" s="13"/>
      <c r="GCN692" s="13"/>
      <c r="GCO692" s="13"/>
      <c r="GCP692" s="13"/>
      <c r="GCQ692" s="13"/>
      <c r="GCR692" s="13"/>
      <c r="GCS692" s="13"/>
      <c r="GCT692" s="13"/>
      <c r="GCU692" s="13"/>
      <c r="GCV692" s="13"/>
      <c r="GCW692" s="13"/>
      <c r="GCX692" s="13"/>
      <c r="GCY692" s="13"/>
      <c r="GCZ692" s="13"/>
      <c r="GDA692" s="13"/>
      <c r="GDB692" s="13"/>
      <c r="GDC692" s="13"/>
      <c r="GDD692" s="13"/>
      <c r="GDE692" s="13"/>
      <c r="GDF692" s="13"/>
      <c r="GDG692" s="13"/>
      <c r="GDH692" s="13"/>
      <c r="GDI692" s="13"/>
      <c r="GDJ692" s="13"/>
      <c r="GDK692" s="13"/>
      <c r="GDL692" s="13"/>
      <c r="GDM692" s="13"/>
      <c r="GDN692" s="13"/>
      <c r="GDO692" s="13"/>
      <c r="GDP692" s="13"/>
      <c r="GDQ692" s="13"/>
      <c r="GDR692" s="13"/>
      <c r="GDS692" s="13"/>
      <c r="GDT692" s="13"/>
      <c r="GDU692" s="13"/>
      <c r="GDV692" s="13"/>
      <c r="GDW692" s="13"/>
      <c r="GDX692" s="13"/>
      <c r="GDY692" s="13"/>
      <c r="GDZ692" s="13"/>
      <c r="GEA692" s="13"/>
      <c r="GEB692" s="13"/>
      <c r="GEC692" s="13"/>
      <c r="GED692" s="13"/>
      <c r="GEE692" s="13"/>
      <c r="GEF692" s="13"/>
      <c r="GEG692" s="13"/>
      <c r="GEH692" s="13"/>
      <c r="GEI692" s="13"/>
      <c r="GEJ692" s="13"/>
      <c r="GEK692" s="13"/>
      <c r="GEL692" s="13"/>
      <c r="GEM692" s="13"/>
      <c r="GEN692" s="13"/>
      <c r="GEO692" s="13"/>
      <c r="GEP692" s="13"/>
      <c r="GEQ692" s="13"/>
      <c r="GER692" s="13"/>
      <c r="GES692" s="13"/>
      <c r="GET692" s="13"/>
      <c r="GEU692" s="13"/>
      <c r="GEV692" s="13"/>
      <c r="GEW692" s="13"/>
      <c r="GEX692" s="13"/>
      <c r="GEY692" s="13"/>
      <c r="GEZ692" s="13"/>
      <c r="GFA692" s="13"/>
      <c r="GFB692" s="13"/>
      <c r="GFC692" s="13"/>
      <c r="GFD692" s="13"/>
      <c r="GFE692" s="13"/>
      <c r="GFF692" s="13"/>
      <c r="GFG692" s="13"/>
      <c r="GFH692" s="13"/>
      <c r="GFI692" s="13"/>
      <c r="GFJ692" s="13"/>
      <c r="GFK692" s="13"/>
      <c r="GFL692" s="13"/>
      <c r="GFM692" s="13"/>
      <c r="GFN692" s="13"/>
      <c r="GFO692" s="13"/>
      <c r="GFP692" s="13"/>
      <c r="GFQ692" s="13"/>
      <c r="GFR692" s="13"/>
      <c r="GFS692" s="13"/>
      <c r="GFT692" s="13"/>
      <c r="GFU692" s="13"/>
      <c r="GFV692" s="13"/>
      <c r="GFW692" s="13"/>
      <c r="GFX692" s="13"/>
      <c r="GFY692" s="13"/>
      <c r="GFZ692" s="13"/>
      <c r="GGA692" s="13"/>
      <c r="GGB692" s="13"/>
      <c r="GGC692" s="13"/>
      <c r="GGD692" s="13"/>
      <c r="GGE692" s="13"/>
      <c r="GGF692" s="13"/>
      <c r="GGG692" s="13"/>
      <c r="GGH692" s="13"/>
      <c r="GGI692" s="13"/>
      <c r="GGJ692" s="13"/>
      <c r="GGK692" s="13"/>
      <c r="GGL692" s="13"/>
      <c r="GGM692" s="13"/>
      <c r="GGN692" s="13"/>
      <c r="GGO692" s="13"/>
      <c r="GGP692" s="13"/>
      <c r="GGQ692" s="13"/>
      <c r="GGR692" s="13"/>
      <c r="GGS692" s="13"/>
      <c r="GGT692" s="13"/>
      <c r="GGU692" s="13"/>
      <c r="GGV692" s="13"/>
      <c r="GGW692" s="13"/>
      <c r="GGX692" s="13"/>
      <c r="GGY692" s="13"/>
      <c r="GGZ692" s="13"/>
      <c r="GHA692" s="13"/>
      <c r="GHB692" s="13"/>
      <c r="GHC692" s="13"/>
      <c r="GHD692" s="13"/>
      <c r="GHE692" s="13"/>
      <c r="GHF692" s="13"/>
      <c r="GHG692" s="13"/>
      <c r="GHH692" s="13"/>
      <c r="GHI692" s="13"/>
      <c r="GHJ692" s="13"/>
      <c r="GHK692" s="13"/>
      <c r="GHL692" s="13"/>
      <c r="GHM692" s="13"/>
      <c r="GHN692" s="13"/>
      <c r="GHO692" s="13"/>
      <c r="GHP692" s="13"/>
      <c r="GHQ692" s="13"/>
      <c r="GHR692" s="13"/>
      <c r="GHS692" s="13"/>
      <c r="GHT692" s="13"/>
      <c r="GHU692" s="13"/>
      <c r="GHV692" s="13"/>
      <c r="GHW692" s="13"/>
      <c r="GHX692" s="13"/>
      <c r="GHY692" s="13"/>
      <c r="GHZ692" s="13"/>
      <c r="GIA692" s="13"/>
      <c r="GIB692" s="13"/>
      <c r="GIC692" s="13"/>
      <c r="GID692" s="13"/>
      <c r="GIE692" s="13"/>
      <c r="GIF692" s="13"/>
      <c r="GIG692" s="13"/>
      <c r="GIH692" s="13"/>
      <c r="GII692" s="13"/>
      <c r="GIJ692" s="13"/>
      <c r="GIK692" s="13"/>
      <c r="GIL692" s="13"/>
      <c r="GIM692" s="13"/>
      <c r="GIN692" s="13"/>
      <c r="GIO692" s="13"/>
      <c r="GIP692" s="13"/>
      <c r="GIQ692" s="13"/>
      <c r="GIR692" s="13"/>
      <c r="GIS692" s="13"/>
      <c r="GIT692" s="13"/>
      <c r="GIU692" s="13"/>
      <c r="GIV692" s="13"/>
      <c r="GIW692" s="13"/>
      <c r="GIX692" s="13"/>
      <c r="GIY692" s="13"/>
      <c r="GIZ692" s="13"/>
      <c r="GJA692" s="13"/>
      <c r="GJB692" s="13"/>
      <c r="GJC692" s="13"/>
      <c r="GJD692" s="13"/>
      <c r="GJE692" s="13"/>
      <c r="GJF692" s="13"/>
      <c r="GJG692" s="13"/>
      <c r="GJH692" s="13"/>
      <c r="GJI692" s="13"/>
      <c r="GJJ692" s="13"/>
      <c r="GJK692" s="13"/>
      <c r="GJL692" s="13"/>
      <c r="GJM692" s="13"/>
      <c r="GJN692" s="13"/>
      <c r="GJO692" s="13"/>
      <c r="GJP692" s="13"/>
      <c r="GJQ692" s="13"/>
      <c r="GJR692" s="13"/>
      <c r="GJS692" s="13"/>
      <c r="GJT692" s="13"/>
      <c r="GJU692" s="13"/>
      <c r="GJV692" s="13"/>
      <c r="GJW692" s="13"/>
      <c r="GJX692" s="13"/>
      <c r="GJY692" s="13"/>
      <c r="GJZ692" s="13"/>
      <c r="GKA692" s="13"/>
      <c r="GKB692" s="13"/>
      <c r="GKC692" s="13"/>
      <c r="GKD692" s="13"/>
      <c r="GKE692" s="13"/>
      <c r="GKF692" s="13"/>
      <c r="GKG692" s="13"/>
      <c r="GKH692" s="13"/>
      <c r="GKI692" s="13"/>
      <c r="GKJ692" s="13"/>
      <c r="GKK692" s="13"/>
      <c r="GKL692" s="13"/>
      <c r="GKM692" s="13"/>
      <c r="GKN692" s="13"/>
      <c r="GKO692" s="13"/>
      <c r="GKP692" s="13"/>
      <c r="GKQ692" s="13"/>
      <c r="GKR692" s="13"/>
      <c r="GKS692" s="13"/>
      <c r="GKT692" s="13"/>
      <c r="GKU692" s="13"/>
      <c r="GKV692" s="13"/>
      <c r="GKW692" s="13"/>
      <c r="GKX692" s="13"/>
      <c r="GKY692" s="13"/>
      <c r="GKZ692" s="13"/>
      <c r="GLA692" s="13"/>
      <c r="GLB692" s="13"/>
      <c r="GLC692" s="13"/>
      <c r="GLD692" s="13"/>
      <c r="GLE692" s="13"/>
      <c r="GLF692" s="13"/>
      <c r="GLG692" s="13"/>
      <c r="GLH692" s="13"/>
      <c r="GLI692" s="13"/>
      <c r="GLJ692" s="13"/>
      <c r="GLK692" s="13"/>
      <c r="GLL692" s="13"/>
      <c r="GLM692" s="13"/>
      <c r="GLN692" s="13"/>
      <c r="GLO692" s="13"/>
      <c r="GLP692" s="13"/>
      <c r="GLQ692" s="13"/>
      <c r="GLR692" s="13"/>
      <c r="GLS692" s="13"/>
      <c r="GLT692" s="13"/>
      <c r="GLU692" s="13"/>
      <c r="GLV692" s="13"/>
      <c r="GLW692" s="13"/>
      <c r="GLX692" s="13"/>
      <c r="GLY692" s="13"/>
      <c r="GLZ692" s="13"/>
      <c r="GMA692" s="13"/>
      <c r="GMB692" s="13"/>
      <c r="GMC692" s="13"/>
      <c r="GMD692" s="13"/>
      <c r="GME692" s="13"/>
      <c r="GMF692" s="13"/>
      <c r="GMG692" s="13"/>
      <c r="GMH692" s="13"/>
      <c r="GMI692" s="13"/>
      <c r="GMJ692" s="13"/>
      <c r="GMK692" s="13"/>
      <c r="GML692" s="13"/>
      <c r="GMM692" s="13"/>
      <c r="GMN692" s="13"/>
      <c r="GMO692" s="13"/>
      <c r="GMP692" s="13"/>
      <c r="GMQ692" s="13"/>
      <c r="GMR692" s="13"/>
      <c r="GMS692" s="13"/>
      <c r="GMT692" s="13"/>
      <c r="GMU692" s="13"/>
      <c r="GMV692" s="13"/>
      <c r="GMW692" s="13"/>
      <c r="GMX692" s="13"/>
      <c r="GMY692" s="13"/>
      <c r="GMZ692" s="13"/>
      <c r="GNA692" s="13"/>
      <c r="GNB692" s="13"/>
      <c r="GNC692" s="13"/>
      <c r="GND692" s="13"/>
      <c r="GNE692" s="13"/>
      <c r="GNF692" s="13"/>
      <c r="GNG692" s="13"/>
      <c r="GNH692" s="13"/>
      <c r="GNI692" s="13"/>
      <c r="GNJ692" s="13"/>
      <c r="GNK692" s="13"/>
      <c r="GNL692" s="13"/>
      <c r="GNM692" s="13"/>
      <c r="GNN692" s="13"/>
      <c r="GNO692" s="13"/>
      <c r="GNP692" s="13"/>
      <c r="GNQ692" s="13"/>
      <c r="GNR692" s="13"/>
      <c r="GNS692" s="13"/>
      <c r="GNT692" s="13"/>
      <c r="GNU692" s="13"/>
      <c r="GNV692" s="13"/>
      <c r="GNW692" s="13"/>
      <c r="GNX692" s="13"/>
      <c r="GNY692" s="13"/>
      <c r="GNZ692" s="13"/>
      <c r="GOA692" s="13"/>
      <c r="GOB692" s="13"/>
      <c r="GOC692" s="13"/>
      <c r="GOD692" s="13"/>
      <c r="GOE692" s="13"/>
      <c r="GOF692" s="13"/>
      <c r="GOG692" s="13"/>
      <c r="GOH692" s="13"/>
      <c r="GOI692" s="13"/>
      <c r="GOJ692" s="13"/>
      <c r="GOK692" s="13"/>
      <c r="GOL692" s="13"/>
      <c r="GOM692" s="13"/>
      <c r="GON692" s="13"/>
      <c r="GOO692" s="13"/>
      <c r="GOP692" s="13"/>
      <c r="GOQ692" s="13"/>
      <c r="GOR692" s="13"/>
      <c r="GOS692" s="13"/>
      <c r="GOT692" s="13"/>
      <c r="GOU692" s="13"/>
      <c r="GOV692" s="13"/>
      <c r="GOW692" s="13"/>
      <c r="GOX692" s="13"/>
      <c r="GOY692" s="13"/>
      <c r="GOZ692" s="13"/>
      <c r="GPA692" s="13"/>
      <c r="GPB692" s="13"/>
      <c r="GPC692" s="13"/>
      <c r="GPD692" s="13"/>
      <c r="GPE692" s="13"/>
      <c r="GPF692" s="13"/>
      <c r="GPG692" s="13"/>
      <c r="GPH692" s="13"/>
      <c r="GPI692" s="13"/>
      <c r="GPJ692" s="13"/>
      <c r="GPK692" s="13"/>
      <c r="GPL692" s="13"/>
      <c r="GPM692" s="13"/>
      <c r="GPN692" s="13"/>
      <c r="GPO692" s="13"/>
      <c r="GPP692" s="13"/>
      <c r="GPQ692" s="13"/>
      <c r="GPR692" s="13"/>
      <c r="GPS692" s="13"/>
      <c r="GPT692" s="13"/>
      <c r="GPU692" s="13"/>
      <c r="GPV692" s="13"/>
      <c r="GPW692" s="13"/>
      <c r="GPX692" s="13"/>
      <c r="GPY692" s="13"/>
      <c r="GPZ692" s="13"/>
      <c r="GQA692" s="13"/>
      <c r="GQB692" s="13"/>
      <c r="GQC692" s="13"/>
      <c r="GQD692" s="13"/>
      <c r="GQE692" s="13"/>
      <c r="GQF692" s="13"/>
      <c r="GQG692" s="13"/>
      <c r="GQH692" s="13"/>
      <c r="GQI692" s="13"/>
      <c r="GQJ692" s="13"/>
      <c r="GQK692" s="13"/>
      <c r="GQL692" s="13"/>
      <c r="GQM692" s="13"/>
      <c r="GQN692" s="13"/>
      <c r="GQO692" s="13"/>
      <c r="GQP692" s="13"/>
      <c r="GQQ692" s="13"/>
      <c r="GQR692" s="13"/>
      <c r="GQS692" s="13"/>
      <c r="GQT692" s="13"/>
      <c r="GQU692" s="13"/>
      <c r="GQV692" s="13"/>
      <c r="GQW692" s="13"/>
      <c r="GQX692" s="13"/>
      <c r="GQY692" s="13"/>
      <c r="GQZ692" s="13"/>
      <c r="GRA692" s="13"/>
      <c r="GRB692" s="13"/>
      <c r="GRC692" s="13"/>
      <c r="GRD692" s="13"/>
      <c r="GRE692" s="13"/>
      <c r="GRF692" s="13"/>
      <c r="GRG692" s="13"/>
      <c r="GRH692" s="13"/>
      <c r="GRI692" s="13"/>
      <c r="GRJ692" s="13"/>
      <c r="GRK692" s="13"/>
      <c r="GRL692" s="13"/>
      <c r="GRM692" s="13"/>
      <c r="GRN692" s="13"/>
      <c r="GRO692" s="13"/>
      <c r="GRP692" s="13"/>
      <c r="GRQ692" s="13"/>
      <c r="GRR692" s="13"/>
      <c r="GRS692" s="13"/>
      <c r="GRT692" s="13"/>
      <c r="GRU692" s="13"/>
      <c r="GRV692" s="13"/>
      <c r="GRW692" s="13"/>
      <c r="GRX692" s="13"/>
      <c r="GRY692" s="13"/>
      <c r="GRZ692" s="13"/>
      <c r="GSA692" s="13"/>
      <c r="GSB692" s="13"/>
      <c r="GSC692" s="13"/>
      <c r="GSD692" s="13"/>
      <c r="GSE692" s="13"/>
      <c r="GSF692" s="13"/>
      <c r="GSG692" s="13"/>
      <c r="GSH692" s="13"/>
      <c r="GSI692" s="13"/>
      <c r="GSJ692" s="13"/>
      <c r="GSK692" s="13"/>
      <c r="GSL692" s="13"/>
      <c r="GSM692" s="13"/>
      <c r="GSN692" s="13"/>
      <c r="GSO692" s="13"/>
      <c r="GSP692" s="13"/>
      <c r="GSQ692" s="13"/>
      <c r="GSR692" s="13"/>
      <c r="GSS692" s="13"/>
      <c r="GST692" s="13"/>
      <c r="GSU692" s="13"/>
      <c r="GSV692" s="13"/>
      <c r="GSW692" s="13"/>
      <c r="GSX692" s="13"/>
      <c r="GSY692" s="13"/>
      <c r="GSZ692" s="13"/>
      <c r="GTA692" s="13"/>
      <c r="GTB692" s="13"/>
      <c r="GTC692" s="13"/>
      <c r="GTD692" s="13"/>
      <c r="GTE692" s="13"/>
      <c r="GTF692" s="13"/>
      <c r="GTG692" s="13"/>
      <c r="GTH692" s="13"/>
      <c r="GTI692" s="13"/>
      <c r="GTJ692" s="13"/>
      <c r="GTK692" s="13"/>
      <c r="GTL692" s="13"/>
      <c r="GTM692" s="13"/>
      <c r="GTN692" s="13"/>
      <c r="GTO692" s="13"/>
      <c r="GTP692" s="13"/>
      <c r="GTQ692" s="13"/>
      <c r="GTR692" s="13"/>
      <c r="GTS692" s="13"/>
      <c r="GTT692" s="13"/>
      <c r="GTU692" s="13"/>
      <c r="GTV692" s="13"/>
      <c r="GTW692" s="13"/>
      <c r="GTX692" s="13"/>
      <c r="GTY692" s="13"/>
      <c r="GTZ692" s="13"/>
      <c r="GUA692" s="13"/>
      <c r="GUB692" s="13"/>
      <c r="GUC692" s="13"/>
      <c r="GUD692" s="13"/>
      <c r="GUE692" s="13"/>
      <c r="GUF692" s="13"/>
      <c r="GUG692" s="13"/>
      <c r="GUH692" s="13"/>
      <c r="GUI692" s="13"/>
      <c r="GUJ692" s="13"/>
      <c r="GUK692" s="13"/>
      <c r="GUL692" s="13"/>
      <c r="GUM692" s="13"/>
      <c r="GUN692" s="13"/>
      <c r="GUO692" s="13"/>
      <c r="GUP692" s="13"/>
      <c r="GUQ692" s="13"/>
      <c r="GUR692" s="13"/>
      <c r="GUS692" s="13"/>
      <c r="GUT692" s="13"/>
      <c r="GUU692" s="13"/>
      <c r="GUV692" s="13"/>
      <c r="GUW692" s="13"/>
      <c r="GUX692" s="13"/>
      <c r="GUY692" s="13"/>
      <c r="GUZ692" s="13"/>
      <c r="GVA692" s="13"/>
      <c r="GVB692" s="13"/>
      <c r="GVC692" s="13"/>
      <c r="GVD692" s="13"/>
      <c r="GVE692" s="13"/>
      <c r="GVF692" s="13"/>
      <c r="GVG692" s="13"/>
      <c r="GVH692" s="13"/>
      <c r="GVI692" s="13"/>
      <c r="GVJ692" s="13"/>
      <c r="GVK692" s="13"/>
      <c r="GVL692" s="13"/>
      <c r="GVM692" s="13"/>
      <c r="GVN692" s="13"/>
      <c r="GVO692" s="13"/>
      <c r="GVP692" s="13"/>
      <c r="GVQ692" s="13"/>
      <c r="GVR692" s="13"/>
      <c r="GVS692" s="13"/>
      <c r="GVT692" s="13"/>
      <c r="GVU692" s="13"/>
      <c r="GVV692" s="13"/>
      <c r="GVW692" s="13"/>
      <c r="GVX692" s="13"/>
      <c r="GVY692" s="13"/>
      <c r="GVZ692" s="13"/>
      <c r="GWA692" s="13"/>
      <c r="GWB692" s="13"/>
      <c r="GWC692" s="13"/>
      <c r="GWD692" s="13"/>
      <c r="GWE692" s="13"/>
      <c r="GWF692" s="13"/>
      <c r="GWG692" s="13"/>
      <c r="GWH692" s="13"/>
      <c r="GWI692" s="13"/>
      <c r="GWJ692" s="13"/>
      <c r="GWK692" s="13"/>
      <c r="GWL692" s="13"/>
      <c r="GWM692" s="13"/>
      <c r="GWN692" s="13"/>
      <c r="GWO692" s="13"/>
      <c r="GWP692" s="13"/>
      <c r="GWQ692" s="13"/>
      <c r="GWR692" s="13"/>
      <c r="GWS692" s="13"/>
      <c r="GWT692" s="13"/>
      <c r="GWU692" s="13"/>
      <c r="GWV692" s="13"/>
      <c r="GWW692" s="13"/>
      <c r="GWX692" s="13"/>
      <c r="GWY692" s="13"/>
      <c r="GWZ692" s="13"/>
      <c r="GXA692" s="13"/>
      <c r="GXB692" s="13"/>
      <c r="GXC692" s="13"/>
      <c r="GXD692" s="13"/>
      <c r="GXE692" s="13"/>
      <c r="GXF692" s="13"/>
      <c r="GXG692" s="13"/>
      <c r="GXH692" s="13"/>
      <c r="GXI692" s="13"/>
      <c r="GXJ692" s="13"/>
      <c r="GXK692" s="13"/>
      <c r="GXL692" s="13"/>
      <c r="GXM692" s="13"/>
      <c r="GXN692" s="13"/>
      <c r="GXO692" s="13"/>
      <c r="GXP692" s="13"/>
      <c r="GXQ692" s="13"/>
      <c r="GXR692" s="13"/>
      <c r="GXS692" s="13"/>
      <c r="GXT692" s="13"/>
      <c r="GXU692" s="13"/>
      <c r="GXV692" s="13"/>
      <c r="GXW692" s="13"/>
      <c r="GXX692" s="13"/>
      <c r="GXY692" s="13"/>
      <c r="GXZ692" s="13"/>
      <c r="GYA692" s="13"/>
      <c r="GYB692" s="13"/>
      <c r="GYC692" s="13"/>
      <c r="GYD692" s="13"/>
      <c r="GYE692" s="13"/>
      <c r="GYF692" s="13"/>
      <c r="GYG692" s="13"/>
      <c r="GYH692" s="13"/>
      <c r="GYI692" s="13"/>
      <c r="GYJ692" s="13"/>
      <c r="GYK692" s="13"/>
      <c r="GYL692" s="13"/>
      <c r="GYM692" s="13"/>
      <c r="GYN692" s="13"/>
      <c r="GYO692" s="13"/>
      <c r="GYP692" s="13"/>
      <c r="GYQ692" s="13"/>
      <c r="GYR692" s="13"/>
      <c r="GYS692" s="13"/>
      <c r="GYT692" s="13"/>
      <c r="GYU692" s="13"/>
      <c r="GYV692" s="13"/>
      <c r="GYW692" s="13"/>
      <c r="GYX692" s="13"/>
      <c r="GYY692" s="13"/>
      <c r="GYZ692" s="13"/>
      <c r="GZA692" s="13"/>
      <c r="GZB692" s="13"/>
      <c r="GZC692" s="13"/>
      <c r="GZD692" s="13"/>
      <c r="GZE692" s="13"/>
      <c r="GZF692" s="13"/>
      <c r="GZG692" s="13"/>
      <c r="GZH692" s="13"/>
      <c r="GZI692" s="13"/>
      <c r="GZJ692" s="13"/>
      <c r="GZK692" s="13"/>
      <c r="GZL692" s="13"/>
      <c r="GZM692" s="13"/>
      <c r="GZN692" s="13"/>
      <c r="GZO692" s="13"/>
      <c r="GZP692" s="13"/>
      <c r="GZQ692" s="13"/>
      <c r="GZR692" s="13"/>
      <c r="GZS692" s="13"/>
      <c r="GZT692" s="13"/>
      <c r="GZU692" s="13"/>
      <c r="GZV692" s="13"/>
      <c r="GZW692" s="13"/>
      <c r="GZX692" s="13"/>
      <c r="GZY692" s="13"/>
      <c r="GZZ692" s="13"/>
      <c r="HAA692" s="13"/>
      <c r="HAB692" s="13"/>
      <c r="HAC692" s="13"/>
      <c r="HAD692" s="13"/>
      <c r="HAE692" s="13"/>
      <c r="HAF692" s="13"/>
      <c r="HAG692" s="13"/>
      <c r="HAH692" s="13"/>
      <c r="HAI692" s="13"/>
      <c r="HAJ692" s="13"/>
      <c r="HAK692" s="13"/>
      <c r="HAL692" s="13"/>
      <c r="HAM692" s="13"/>
      <c r="HAN692" s="13"/>
      <c r="HAO692" s="13"/>
      <c r="HAP692" s="13"/>
      <c r="HAQ692" s="13"/>
      <c r="HAR692" s="13"/>
      <c r="HAS692" s="13"/>
      <c r="HAT692" s="13"/>
      <c r="HAU692" s="13"/>
      <c r="HAV692" s="13"/>
      <c r="HAW692" s="13"/>
      <c r="HAX692" s="13"/>
      <c r="HAY692" s="13"/>
      <c r="HAZ692" s="13"/>
      <c r="HBA692" s="13"/>
      <c r="HBB692" s="13"/>
      <c r="HBC692" s="13"/>
      <c r="HBD692" s="13"/>
      <c r="HBE692" s="13"/>
      <c r="HBF692" s="13"/>
      <c r="HBG692" s="13"/>
      <c r="HBH692" s="13"/>
      <c r="HBI692" s="13"/>
      <c r="HBJ692" s="13"/>
      <c r="HBK692" s="13"/>
      <c r="HBL692" s="13"/>
      <c r="HBM692" s="13"/>
      <c r="HBN692" s="13"/>
      <c r="HBO692" s="13"/>
      <c r="HBP692" s="13"/>
      <c r="HBQ692" s="13"/>
      <c r="HBR692" s="13"/>
      <c r="HBS692" s="13"/>
      <c r="HBT692" s="13"/>
      <c r="HBU692" s="13"/>
      <c r="HBV692" s="13"/>
      <c r="HBW692" s="13"/>
      <c r="HBX692" s="13"/>
      <c r="HBY692" s="13"/>
      <c r="HBZ692" s="13"/>
      <c r="HCA692" s="13"/>
      <c r="HCB692" s="13"/>
      <c r="HCC692" s="13"/>
      <c r="HCD692" s="13"/>
      <c r="HCE692" s="13"/>
      <c r="HCF692" s="13"/>
      <c r="HCG692" s="13"/>
      <c r="HCH692" s="13"/>
      <c r="HCI692" s="13"/>
      <c r="HCJ692" s="13"/>
      <c r="HCK692" s="13"/>
      <c r="HCL692" s="13"/>
      <c r="HCM692" s="13"/>
      <c r="HCN692" s="13"/>
      <c r="HCO692" s="13"/>
      <c r="HCP692" s="13"/>
      <c r="HCQ692" s="13"/>
      <c r="HCR692" s="13"/>
      <c r="HCS692" s="13"/>
      <c r="HCT692" s="13"/>
      <c r="HCU692" s="13"/>
      <c r="HCV692" s="13"/>
      <c r="HCW692" s="13"/>
      <c r="HCX692" s="13"/>
      <c r="HCY692" s="13"/>
      <c r="HCZ692" s="13"/>
      <c r="HDA692" s="13"/>
      <c r="HDB692" s="13"/>
      <c r="HDC692" s="13"/>
      <c r="HDD692" s="13"/>
      <c r="HDE692" s="13"/>
      <c r="HDF692" s="13"/>
      <c r="HDG692" s="13"/>
      <c r="HDH692" s="13"/>
      <c r="HDI692" s="13"/>
      <c r="HDJ692" s="13"/>
      <c r="HDK692" s="13"/>
      <c r="HDL692" s="13"/>
      <c r="HDM692" s="13"/>
      <c r="HDN692" s="13"/>
      <c r="HDO692" s="13"/>
      <c r="HDP692" s="13"/>
      <c r="HDQ692" s="13"/>
      <c r="HDR692" s="13"/>
      <c r="HDS692" s="13"/>
      <c r="HDT692" s="13"/>
      <c r="HDU692" s="13"/>
      <c r="HDV692" s="13"/>
      <c r="HDW692" s="13"/>
      <c r="HDX692" s="13"/>
      <c r="HDY692" s="13"/>
      <c r="HDZ692" s="13"/>
      <c r="HEA692" s="13"/>
      <c r="HEB692" s="13"/>
      <c r="HEC692" s="13"/>
      <c r="HED692" s="13"/>
      <c r="HEE692" s="13"/>
      <c r="HEF692" s="13"/>
      <c r="HEG692" s="13"/>
      <c r="HEH692" s="13"/>
      <c r="HEI692" s="13"/>
      <c r="HEJ692" s="13"/>
      <c r="HEK692" s="13"/>
      <c r="HEL692" s="13"/>
      <c r="HEM692" s="13"/>
      <c r="HEN692" s="13"/>
      <c r="HEO692" s="13"/>
      <c r="HEP692" s="13"/>
      <c r="HEQ692" s="13"/>
      <c r="HER692" s="13"/>
      <c r="HES692" s="13"/>
      <c r="HET692" s="13"/>
      <c r="HEU692" s="13"/>
      <c r="HEV692" s="13"/>
      <c r="HEW692" s="13"/>
      <c r="HEX692" s="13"/>
      <c r="HEY692" s="13"/>
      <c r="HEZ692" s="13"/>
      <c r="HFA692" s="13"/>
      <c r="HFB692" s="13"/>
      <c r="HFC692" s="13"/>
      <c r="HFD692" s="13"/>
      <c r="HFE692" s="13"/>
      <c r="HFF692" s="13"/>
      <c r="HFG692" s="13"/>
      <c r="HFH692" s="13"/>
      <c r="HFI692" s="13"/>
      <c r="HFJ692" s="13"/>
      <c r="HFK692" s="13"/>
      <c r="HFL692" s="13"/>
      <c r="HFM692" s="13"/>
      <c r="HFN692" s="13"/>
      <c r="HFO692" s="13"/>
      <c r="HFP692" s="13"/>
      <c r="HFQ692" s="13"/>
      <c r="HFR692" s="13"/>
      <c r="HFS692" s="13"/>
      <c r="HFT692" s="13"/>
      <c r="HFU692" s="13"/>
      <c r="HFV692" s="13"/>
      <c r="HFW692" s="13"/>
      <c r="HFX692" s="13"/>
      <c r="HFY692" s="13"/>
      <c r="HFZ692" s="13"/>
      <c r="HGA692" s="13"/>
      <c r="HGB692" s="13"/>
      <c r="HGC692" s="13"/>
      <c r="HGD692" s="13"/>
      <c r="HGE692" s="13"/>
      <c r="HGF692" s="13"/>
      <c r="HGG692" s="13"/>
      <c r="HGH692" s="13"/>
      <c r="HGI692" s="13"/>
      <c r="HGJ692" s="13"/>
      <c r="HGK692" s="13"/>
      <c r="HGL692" s="13"/>
      <c r="HGM692" s="13"/>
      <c r="HGN692" s="13"/>
      <c r="HGO692" s="13"/>
      <c r="HGP692" s="13"/>
      <c r="HGQ692" s="13"/>
      <c r="HGR692" s="13"/>
      <c r="HGS692" s="13"/>
      <c r="HGT692" s="13"/>
      <c r="HGU692" s="13"/>
      <c r="HGV692" s="13"/>
      <c r="HGW692" s="13"/>
      <c r="HGX692" s="13"/>
      <c r="HGY692" s="13"/>
      <c r="HGZ692" s="13"/>
      <c r="HHA692" s="13"/>
      <c r="HHB692" s="13"/>
      <c r="HHC692" s="13"/>
      <c r="HHD692" s="13"/>
      <c r="HHE692" s="13"/>
      <c r="HHF692" s="13"/>
      <c r="HHG692" s="13"/>
      <c r="HHH692" s="13"/>
      <c r="HHI692" s="13"/>
      <c r="HHJ692" s="13"/>
      <c r="HHK692" s="13"/>
      <c r="HHL692" s="13"/>
      <c r="HHM692" s="13"/>
      <c r="HHN692" s="13"/>
      <c r="HHO692" s="13"/>
      <c r="HHP692" s="13"/>
      <c r="HHQ692" s="13"/>
      <c r="HHR692" s="13"/>
      <c r="HHS692" s="13"/>
      <c r="HHT692" s="13"/>
      <c r="HHU692" s="13"/>
      <c r="HHV692" s="13"/>
      <c r="HHW692" s="13"/>
      <c r="HHX692" s="13"/>
      <c r="HHY692" s="13"/>
      <c r="HHZ692" s="13"/>
      <c r="HIA692" s="13"/>
      <c r="HIB692" s="13"/>
      <c r="HIC692" s="13"/>
      <c r="HID692" s="13"/>
      <c r="HIE692" s="13"/>
      <c r="HIF692" s="13"/>
      <c r="HIG692" s="13"/>
      <c r="HIH692" s="13"/>
      <c r="HII692" s="13"/>
      <c r="HIJ692" s="13"/>
      <c r="HIK692" s="13"/>
      <c r="HIL692" s="13"/>
      <c r="HIM692" s="13"/>
      <c r="HIN692" s="13"/>
      <c r="HIO692" s="13"/>
      <c r="HIP692" s="13"/>
      <c r="HIQ692" s="13"/>
      <c r="HIR692" s="13"/>
      <c r="HIS692" s="13"/>
      <c r="HIT692" s="13"/>
      <c r="HIU692" s="13"/>
      <c r="HIV692" s="13"/>
      <c r="HIW692" s="13"/>
      <c r="HIX692" s="13"/>
      <c r="HIY692" s="13"/>
      <c r="HIZ692" s="13"/>
      <c r="HJA692" s="13"/>
      <c r="HJB692" s="13"/>
      <c r="HJC692" s="13"/>
      <c r="HJD692" s="13"/>
      <c r="HJE692" s="13"/>
      <c r="HJF692" s="13"/>
      <c r="HJG692" s="13"/>
      <c r="HJH692" s="13"/>
      <c r="HJI692" s="13"/>
      <c r="HJJ692" s="13"/>
      <c r="HJK692" s="13"/>
      <c r="HJL692" s="13"/>
      <c r="HJM692" s="13"/>
      <c r="HJN692" s="13"/>
      <c r="HJO692" s="13"/>
      <c r="HJP692" s="13"/>
      <c r="HJQ692" s="13"/>
      <c r="HJR692" s="13"/>
      <c r="HJS692" s="13"/>
      <c r="HJT692" s="13"/>
      <c r="HJU692" s="13"/>
      <c r="HJV692" s="13"/>
      <c r="HJW692" s="13"/>
      <c r="HJX692" s="13"/>
      <c r="HJY692" s="13"/>
      <c r="HJZ692" s="13"/>
      <c r="HKA692" s="13"/>
      <c r="HKB692" s="13"/>
      <c r="HKC692" s="13"/>
      <c r="HKD692" s="13"/>
      <c r="HKE692" s="13"/>
      <c r="HKF692" s="13"/>
      <c r="HKG692" s="13"/>
      <c r="HKH692" s="13"/>
      <c r="HKI692" s="13"/>
      <c r="HKJ692" s="13"/>
      <c r="HKK692" s="13"/>
      <c r="HKL692" s="13"/>
      <c r="HKM692" s="13"/>
      <c r="HKN692" s="13"/>
      <c r="HKO692" s="13"/>
      <c r="HKP692" s="13"/>
      <c r="HKQ692" s="13"/>
      <c r="HKR692" s="13"/>
      <c r="HKS692" s="13"/>
      <c r="HKT692" s="13"/>
      <c r="HKU692" s="13"/>
      <c r="HKV692" s="13"/>
      <c r="HKW692" s="13"/>
      <c r="HKX692" s="13"/>
      <c r="HKY692" s="13"/>
      <c r="HKZ692" s="13"/>
      <c r="HLA692" s="13"/>
      <c r="HLB692" s="13"/>
      <c r="HLC692" s="13"/>
      <c r="HLD692" s="13"/>
      <c r="HLE692" s="13"/>
      <c r="HLF692" s="13"/>
      <c r="HLG692" s="13"/>
      <c r="HLH692" s="13"/>
      <c r="HLI692" s="13"/>
      <c r="HLJ692" s="13"/>
      <c r="HLK692" s="13"/>
      <c r="HLL692" s="13"/>
      <c r="HLM692" s="13"/>
      <c r="HLN692" s="13"/>
      <c r="HLO692" s="13"/>
      <c r="HLP692" s="13"/>
      <c r="HLQ692" s="13"/>
      <c r="HLR692" s="13"/>
      <c r="HLS692" s="13"/>
      <c r="HLT692" s="13"/>
      <c r="HLU692" s="13"/>
      <c r="HLV692" s="13"/>
      <c r="HLW692" s="13"/>
      <c r="HLX692" s="13"/>
      <c r="HLY692" s="13"/>
      <c r="HLZ692" s="13"/>
      <c r="HMA692" s="13"/>
      <c r="HMB692" s="13"/>
      <c r="HMC692" s="13"/>
      <c r="HMD692" s="13"/>
      <c r="HME692" s="13"/>
      <c r="HMF692" s="13"/>
      <c r="HMG692" s="13"/>
      <c r="HMH692" s="13"/>
      <c r="HMI692" s="13"/>
      <c r="HMJ692" s="13"/>
      <c r="HMK692" s="13"/>
      <c r="HML692" s="13"/>
      <c r="HMM692" s="13"/>
      <c r="HMN692" s="13"/>
      <c r="HMO692" s="13"/>
      <c r="HMP692" s="13"/>
      <c r="HMQ692" s="13"/>
      <c r="HMR692" s="13"/>
      <c r="HMS692" s="13"/>
      <c r="HMT692" s="13"/>
      <c r="HMU692" s="13"/>
      <c r="HMV692" s="13"/>
      <c r="HMW692" s="13"/>
      <c r="HMX692" s="13"/>
      <c r="HMY692" s="13"/>
      <c r="HMZ692" s="13"/>
      <c r="HNA692" s="13"/>
      <c r="HNB692" s="13"/>
      <c r="HNC692" s="13"/>
      <c r="HND692" s="13"/>
      <c r="HNE692" s="13"/>
      <c r="HNF692" s="13"/>
      <c r="HNG692" s="13"/>
      <c r="HNH692" s="13"/>
      <c r="HNI692" s="13"/>
      <c r="HNJ692" s="13"/>
      <c r="HNK692" s="13"/>
      <c r="HNL692" s="13"/>
      <c r="HNM692" s="13"/>
      <c r="HNN692" s="13"/>
      <c r="HNO692" s="13"/>
      <c r="HNP692" s="13"/>
      <c r="HNQ692" s="13"/>
      <c r="HNR692" s="13"/>
      <c r="HNS692" s="13"/>
      <c r="HNT692" s="13"/>
      <c r="HNU692" s="13"/>
      <c r="HNV692" s="13"/>
      <c r="HNW692" s="13"/>
      <c r="HNX692" s="13"/>
      <c r="HNY692" s="13"/>
      <c r="HNZ692" s="13"/>
      <c r="HOA692" s="13"/>
      <c r="HOB692" s="13"/>
      <c r="HOC692" s="13"/>
      <c r="HOD692" s="13"/>
      <c r="HOE692" s="13"/>
      <c r="HOF692" s="13"/>
      <c r="HOG692" s="13"/>
      <c r="HOH692" s="13"/>
      <c r="HOI692" s="13"/>
      <c r="HOJ692" s="13"/>
      <c r="HOK692" s="13"/>
      <c r="HOL692" s="13"/>
      <c r="HOM692" s="13"/>
      <c r="HON692" s="13"/>
      <c r="HOO692" s="13"/>
      <c r="HOP692" s="13"/>
      <c r="HOQ692" s="13"/>
      <c r="HOR692" s="13"/>
      <c r="HOS692" s="13"/>
      <c r="HOT692" s="13"/>
      <c r="HOU692" s="13"/>
      <c r="HOV692" s="13"/>
      <c r="HOW692" s="13"/>
      <c r="HOX692" s="13"/>
      <c r="HOY692" s="13"/>
      <c r="HOZ692" s="13"/>
      <c r="HPA692" s="13"/>
      <c r="HPB692" s="13"/>
      <c r="HPC692" s="13"/>
      <c r="HPD692" s="13"/>
      <c r="HPE692" s="13"/>
      <c r="HPF692" s="13"/>
      <c r="HPG692" s="13"/>
      <c r="HPH692" s="13"/>
      <c r="HPI692" s="13"/>
      <c r="HPJ692" s="13"/>
      <c r="HPK692" s="13"/>
      <c r="HPL692" s="13"/>
      <c r="HPM692" s="13"/>
      <c r="HPN692" s="13"/>
      <c r="HPO692" s="13"/>
      <c r="HPP692" s="13"/>
      <c r="HPQ692" s="13"/>
      <c r="HPR692" s="13"/>
      <c r="HPS692" s="13"/>
      <c r="HPT692" s="13"/>
      <c r="HPU692" s="13"/>
      <c r="HPV692" s="13"/>
      <c r="HPW692" s="13"/>
      <c r="HPX692" s="13"/>
      <c r="HPY692" s="13"/>
      <c r="HPZ692" s="13"/>
      <c r="HQA692" s="13"/>
      <c r="HQB692" s="13"/>
      <c r="HQC692" s="13"/>
      <c r="HQD692" s="13"/>
      <c r="HQE692" s="13"/>
      <c r="HQF692" s="13"/>
      <c r="HQG692" s="13"/>
      <c r="HQH692" s="13"/>
      <c r="HQI692" s="13"/>
      <c r="HQJ692" s="13"/>
      <c r="HQK692" s="13"/>
      <c r="HQL692" s="13"/>
      <c r="HQM692" s="13"/>
      <c r="HQN692" s="13"/>
      <c r="HQO692" s="13"/>
      <c r="HQP692" s="13"/>
      <c r="HQQ692" s="13"/>
      <c r="HQR692" s="13"/>
      <c r="HQS692" s="13"/>
      <c r="HQT692" s="13"/>
      <c r="HQU692" s="13"/>
      <c r="HQV692" s="13"/>
      <c r="HQW692" s="13"/>
      <c r="HQX692" s="13"/>
      <c r="HQY692" s="13"/>
      <c r="HQZ692" s="13"/>
      <c r="HRA692" s="13"/>
      <c r="HRB692" s="13"/>
      <c r="HRC692" s="13"/>
      <c r="HRD692" s="13"/>
      <c r="HRE692" s="13"/>
      <c r="HRF692" s="13"/>
      <c r="HRG692" s="13"/>
      <c r="HRH692" s="13"/>
      <c r="HRI692" s="13"/>
      <c r="HRJ692" s="13"/>
      <c r="HRK692" s="13"/>
      <c r="HRL692" s="13"/>
      <c r="HRM692" s="13"/>
      <c r="HRN692" s="13"/>
      <c r="HRO692" s="13"/>
      <c r="HRP692" s="13"/>
      <c r="HRQ692" s="13"/>
      <c r="HRR692" s="13"/>
      <c r="HRS692" s="13"/>
      <c r="HRT692" s="13"/>
      <c r="HRU692" s="13"/>
      <c r="HRV692" s="13"/>
      <c r="HRW692" s="13"/>
      <c r="HRX692" s="13"/>
      <c r="HRY692" s="13"/>
      <c r="HRZ692" s="13"/>
      <c r="HSA692" s="13"/>
      <c r="HSB692" s="13"/>
      <c r="HSC692" s="13"/>
      <c r="HSD692" s="13"/>
      <c r="HSE692" s="13"/>
      <c r="HSF692" s="13"/>
      <c r="HSG692" s="13"/>
      <c r="HSH692" s="13"/>
      <c r="HSI692" s="13"/>
      <c r="HSJ692" s="13"/>
      <c r="HSK692" s="13"/>
      <c r="HSL692" s="13"/>
      <c r="HSM692" s="13"/>
      <c r="HSN692" s="13"/>
      <c r="HSO692" s="13"/>
      <c r="HSP692" s="13"/>
      <c r="HSQ692" s="13"/>
      <c r="HSR692" s="13"/>
      <c r="HSS692" s="13"/>
      <c r="HST692" s="13"/>
      <c r="HSU692" s="13"/>
      <c r="HSV692" s="13"/>
      <c r="HSW692" s="13"/>
      <c r="HSX692" s="13"/>
      <c r="HSY692" s="13"/>
      <c r="HSZ692" s="13"/>
      <c r="HTA692" s="13"/>
      <c r="HTB692" s="13"/>
      <c r="HTC692" s="13"/>
      <c r="HTD692" s="13"/>
      <c r="HTE692" s="13"/>
      <c r="HTF692" s="13"/>
      <c r="HTG692" s="13"/>
      <c r="HTH692" s="13"/>
      <c r="HTI692" s="13"/>
      <c r="HTJ692" s="13"/>
      <c r="HTK692" s="13"/>
      <c r="HTL692" s="13"/>
      <c r="HTM692" s="13"/>
      <c r="HTN692" s="13"/>
      <c r="HTO692" s="13"/>
      <c r="HTP692" s="13"/>
      <c r="HTQ692" s="13"/>
      <c r="HTR692" s="13"/>
      <c r="HTS692" s="13"/>
      <c r="HTT692" s="13"/>
      <c r="HTU692" s="13"/>
      <c r="HTV692" s="13"/>
      <c r="HTW692" s="13"/>
      <c r="HTX692" s="13"/>
      <c r="HTY692" s="13"/>
      <c r="HTZ692" s="13"/>
      <c r="HUA692" s="13"/>
      <c r="HUB692" s="13"/>
      <c r="HUC692" s="13"/>
      <c r="HUD692" s="13"/>
      <c r="HUE692" s="13"/>
      <c r="HUF692" s="13"/>
      <c r="HUG692" s="13"/>
      <c r="HUH692" s="13"/>
      <c r="HUI692" s="13"/>
      <c r="HUJ692" s="13"/>
      <c r="HUK692" s="13"/>
      <c r="HUL692" s="13"/>
      <c r="HUM692" s="13"/>
      <c r="HUN692" s="13"/>
      <c r="HUO692" s="13"/>
      <c r="HUP692" s="13"/>
      <c r="HUQ692" s="13"/>
      <c r="HUR692" s="13"/>
      <c r="HUS692" s="13"/>
      <c r="HUT692" s="13"/>
      <c r="HUU692" s="13"/>
      <c r="HUV692" s="13"/>
      <c r="HUW692" s="13"/>
      <c r="HUX692" s="13"/>
      <c r="HUY692" s="13"/>
      <c r="HUZ692" s="13"/>
      <c r="HVA692" s="13"/>
      <c r="HVB692" s="13"/>
      <c r="HVC692" s="13"/>
      <c r="HVD692" s="13"/>
      <c r="HVE692" s="13"/>
      <c r="HVF692" s="13"/>
      <c r="HVG692" s="13"/>
      <c r="HVH692" s="13"/>
      <c r="HVI692" s="13"/>
      <c r="HVJ692" s="13"/>
      <c r="HVK692" s="13"/>
      <c r="HVL692" s="13"/>
      <c r="HVM692" s="13"/>
      <c r="HVN692" s="13"/>
      <c r="HVO692" s="13"/>
      <c r="HVP692" s="13"/>
      <c r="HVQ692" s="13"/>
      <c r="HVR692" s="13"/>
      <c r="HVS692" s="13"/>
      <c r="HVT692" s="13"/>
      <c r="HVU692" s="13"/>
      <c r="HVV692" s="13"/>
      <c r="HVW692" s="13"/>
      <c r="HVX692" s="13"/>
      <c r="HVY692" s="13"/>
      <c r="HVZ692" s="13"/>
      <c r="HWA692" s="13"/>
      <c r="HWB692" s="13"/>
      <c r="HWC692" s="13"/>
      <c r="HWD692" s="13"/>
      <c r="HWE692" s="13"/>
      <c r="HWF692" s="13"/>
      <c r="HWG692" s="13"/>
      <c r="HWH692" s="13"/>
      <c r="HWI692" s="13"/>
      <c r="HWJ692" s="13"/>
      <c r="HWK692" s="13"/>
      <c r="HWL692" s="13"/>
      <c r="HWM692" s="13"/>
      <c r="HWN692" s="13"/>
      <c r="HWO692" s="13"/>
      <c r="HWP692" s="13"/>
      <c r="HWQ692" s="13"/>
      <c r="HWR692" s="13"/>
      <c r="HWS692" s="13"/>
      <c r="HWT692" s="13"/>
      <c r="HWU692" s="13"/>
      <c r="HWV692" s="13"/>
      <c r="HWW692" s="13"/>
      <c r="HWX692" s="13"/>
      <c r="HWY692" s="13"/>
      <c r="HWZ692" s="13"/>
      <c r="HXA692" s="13"/>
      <c r="HXB692" s="13"/>
      <c r="HXC692" s="13"/>
      <c r="HXD692" s="13"/>
      <c r="HXE692" s="13"/>
      <c r="HXF692" s="13"/>
      <c r="HXG692" s="13"/>
      <c r="HXH692" s="13"/>
      <c r="HXI692" s="13"/>
      <c r="HXJ692" s="13"/>
      <c r="HXK692" s="13"/>
      <c r="HXL692" s="13"/>
      <c r="HXM692" s="13"/>
      <c r="HXN692" s="13"/>
      <c r="HXO692" s="13"/>
      <c r="HXP692" s="13"/>
      <c r="HXQ692" s="13"/>
      <c r="HXR692" s="13"/>
      <c r="HXS692" s="13"/>
      <c r="HXT692" s="13"/>
      <c r="HXU692" s="13"/>
      <c r="HXV692" s="13"/>
      <c r="HXW692" s="13"/>
      <c r="HXX692" s="13"/>
      <c r="HXY692" s="13"/>
      <c r="HXZ692" s="13"/>
      <c r="HYA692" s="13"/>
      <c r="HYB692" s="13"/>
      <c r="HYC692" s="13"/>
      <c r="HYD692" s="13"/>
      <c r="HYE692" s="13"/>
      <c r="HYF692" s="13"/>
      <c r="HYG692" s="13"/>
      <c r="HYH692" s="13"/>
      <c r="HYI692" s="13"/>
      <c r="HYJ692" s="13"/>
      <c r="HYK692" s="13"/>
      <c r="HYL692" s="13"/>
      <c r="HYM692" s="13"/>
      <c r="HYN692" s="13"/>
      <c r="HYO692" s="13"/>
      <c r="HYP692" s="13"/>
      <c r="HYQ692" s="13"/>
      <c r="HYR692" s="13"/>
      <c r="HYS692" s="13"/>
      <c r="HYT692" s="13"/>
      <c r="HYU692" s="13"/>
      <c r="HYV692" s="13"/>
      <c r="HYW692" s="13"/>
      <c r="HYX692" s="13"/>
      <c r="HYY692" s="13"/>
      <c r="HYZ692" s="13"/>
      <c r="HZA692" s="13"/>
      <c r="HZB692" s="13"/>
      <c r="HZC692" s="13"/>
      <c r="HZD692" s="13"/>
      <c r="HZE692" s="13"/>
      <c r="HZF692" s="13"/>
      <c r="HZG692" s="13"/>
      <c r="HZH692" s="13"/>
      <c r="HZI692" s="13"/>
      <c r="HZJ692" s="13"/>
      <c r="HZK692" s="13"/>
      <c r="HZL692" s="13"/>
      <c r="HZM692" s="13"/>
      <c r="HZN692" s="13"/>
      <c r="HZO692" s="13"/>
      <c r="HZP692" s="13"/>
      <c r="HZQ692" s="13"/>
      <c r="HZR692" s="13"/>
      <c r="HZS692" s="13"/>
      <c r="HZT692" s="13"/>
      <c r="HZU692" s="13"/>
      <c r="HZV692" s="13"/>
      <c r="HZW692" s="13"/>
      <c r="HZX692" s="13"/>
      <c r="HZY692" s="13"/>
      <c r="HZZ692" s="13"/>
      <c r="IAA692" s="13"/>
      <c r="IAB692" s="13"/>
      <c r="IAC692" s="13"/>
      <c r="IAD692" s="13"/>
      <c r="IAE692" s="13"/>
      <c r="IAF692" s="13"/>
      <c r="IAG692" s="13"/>
      <c r="IAH692" s="13"/>
      <c r="IAI692" s="13"/>
      <c r="IAJ692" s="13"/>
      <c r="IAK692" s="13"/>
      <c r="IAL692" s="13"/>
      <c r="IAM692" s="13"/>
      <c r="IAN692" s="13"/>
      <c r="IAO692" s="13"/>
      <c r="IAP692" s="13"/>
      <c r="IAQ692" s="13"/>
      <c r="IAR692" s="13"/>
      <c r="IAS692" s="13"/>
      <c r="IAT692" s="13"/>
      <c r="IAU692" s="13"/>
      <c r="IAV692" s="13"/>
      <c r="IAW692" s="13"/>
      <c r="IAX692" s="13"/>
      <c r="IAY692" s="13"/>
      <c r="IAZ692" s="13"/>
      <c r="IBA692" s="13"/>
      <c r="IBB692" s="13"/>
      <c r="IBC692" s="13"/>
      <c r="IBD692" s="13"/>
      <c r="IBE692" s="13"/>
      <c r="IBF692" s="13"/>
      <c r="IBG692" s="13"/>
      <c r="IBH692" s="13"/>
      <c r="IBI692" s="13"/>
      <c r="IBJ692" s="13"/>
      <c r="IBK692" s="13"/>
      <c r="IBL692" s="13"/>
      <c r="IBM692" s="13"/>
      <c r="IBN692" s="13"/>
      <c r="IBO692" s="13"/>
      <c r="IBP692" s="13"/>
      <c r="IBQ692" s="13"/>
      <c r="IBR692" s="13"/>
      <c r="IBS692" s="13"/>
      <c r="IBT692" s="13"/>
      <c r="IBU692" s="13"/>
      <c r="IBV692" s="13"/>
      <c r="IBW692" s="13"/>
      <c r="IBX692" s="13"/>
      <c r="IBY692" s="13"/>
      <c r="IBZ692" s="13"/>
      <c r="ICA692" s="13"/>
      <c r="ICB692" s="13"/>
      <c r="ICC692" s="13"/>
      <c r="ICD692" s="13"/>
      <c r="ICE692" s="13"/>
      <c r="ICF692" s="13"/>
      <c r="ICG692" s="13"/>
      <c r="ICH692" s="13"/>
      <c r="ICI692" s="13"/>
      <c r="ICJ692" s="13"/>
      <c r="ICK692" s="13"/>
      <c r="ICL692" s="13"/>
      <c r="ICM692" s="13"/>
      <c r="ICN692" s="13"/>
      <c r="ICO692" s="13"/>
      <c r="ICP692" s="13"/>
      <c r="ICQ692" s="13"/>
      <c r="ICR692" s="13"/>
      <c r="ICS692" s="13"/>
      <c r="ICT692" s="13"/>
      <c r="ICU692" s="13"/>
      <c r="ICV692" s="13"/>
      <c r="ICW692" s="13"/>
      <c r="ICX692" s="13"/>
      <c r="ICY692" s="13"/>
      <c r="ICZ692" s="13"/>
      <c r="IDA692" s="13"/>
      <c r="IDB692" s="13"/>
      <c r="IDC692" s="13"/>
      <c r="IDD692" s="13"/>
      <c r="IDE692" s="13"/>
      <c r="IDF692" s="13"/>
      <c r="IDG692" s="13"/>
      <c r="IDH692" s="13"/>
      <c r="IDI692" s="13"/>
      <c r="IDJ692" s="13"/>
      <c r="IDK692" s="13"/>
      <c r="IDL692" s="13"/>
      <c r="IDM692" s="13"/>
      <c r="IDN692" s="13"/>
      <c r="IDO692" s="13"/>
      <c r="IDP692" s="13"/>
      <c r="IDQ692" s="13"/>
      <c r="IDR692" s="13"/>
      <c r="IDS692" s="13"/>
      <c r="IDT692" s="13"/>
      <c r="IDU692" s="13"/>
      <c r="IDV692" s="13"/>
      <c r="IDW692" s="13"/>
      <c r="IDX692" s="13"/>
      <c r="IDY692" s="13"/>
      <c r="IDZ692" s="13"/>
      <c r="IEA692" s="13"/>
      <c r="IEB692" s="13"/>
      <c r="IEC692" s="13"/>
      <c r="IED692" s="13"/>
      <c r="IEE692" s="13"/>
      <c r="IEF692" s="13"/>
      <c r="IEG692" s="13"/>
      <c r="IEH692" s="13"/>
      <c r="IEI692" s="13"/>
      <c r="IEJ692" s="13"/>
      <c r="IEK692" s="13"/>
      <c r="IEL692" s="13"/>
      <c r="IEM692" s="13"/>
      <c r="IEN692" s="13"/>
      <c r="IEO692" s="13"/>
      <c r="IEP692" s="13"/>
      <c r="IEQ692" s="13"/>
      <c r="IER692" s="13"/>
      <c r="IES692" s="13"/>
      <c r="IET692" s="13"/>
      <c r="IEU692" s="13"/>
      <c r="IEV692" s="13"/>
      <c r="IEW692" s="13"/>
      <c r="IEX692" s="13"/>
      <c r="IEY692" s="13"/>
      <c r="IEZ692" s="13"/>
      <c r="IFA692" s="13"/>
      <c r="IFB692" s="13"/>
      <c r="IFC692" s="13"/>
      <c r="IFD692" s="13"/>
      <c r="IFE692" s="13"/>
      <c r="IFF692" s="13"/>
      <c r="IFG692" s="13"/>
      <c r="IFH692" s="13"/>
      <c r="IFI692" s="13"/>
      <c r="IFJ692" s="13"/>
      <c r="IFK692" s="13"/>
      <c r="IFL692" s="13"/>
      <c r="IFM692" s="13"/>
      <c r="IFN692" s="13"/>
      <c r="IFO692" s="13"/>
      <c r="IFP692" s="13"/>
      <c r="IFQ692" s="13"/>
      <c r="IFR692" s="13"/>
      <c r="IFS692" s="13"/>
      <c r="IFT692" s="13"/>
      <c r="IFU692" s="13"/>
      <c r="IFV692" s="13"/>
      <c r="IFW692" s="13"/>
      <c r="IFX692" s="13"/>
      <c r="IFY692" s="13"/>
      <c r="IFZ692" s="13"/>
      <c r="IGA692" s="13"/>
      <c r="IGB692" s="13"/>
      <c r="IGC692" s="13"/>
      <c r="IGD692" s="13"/>
      <c r="IGE692" s="13"/>
      <c r="IGF692" s="13"/>
      <c r="IGG692" s="13"/>
      <c r="IGH692" s="13"/>
      <c r="IGI692" s="13"/>
      <c r="IGJ692" s="13"/>
      <c r="IGK692" s="13"/>
      <c r="IGL692" s="13"/>
      <c r="IGM692" s="13"/>
      <c r="IGN692" s="13"/>
      <c r="IGO692" s="13"/>
      <c r="IGP692" s="13"/>
      <c r="IGQ692" s="13"/>
      <c r="IGR692" s="13"/>
      <c r="IGS692" s="13"/>
      <c r="IGT692" s="13"/>
      <c r="IGU692" s="13"/>
      <c r="IGV692" s="13"/>
      <c r="IGW692" s="13"/>
      <c r="IGX692" s="13"/>
      <c r="IGY692" s="13"/>
      <c r="IGZ692" s="13"/>
      <c r="IHA692" s="13"/>
      <c r="IHB692" s="13"/>
      <c r="IHC692" s="13"/>
      <c r="IHD692" s="13"/>
      <c r="IHE692" s="13"/>
      <c r="IHF692" s="13"/>
      <c r="IHG692" s="13"/>
      <c r="IHH692" s="13"/>
      <c r="IHI692" s="13"/>
      <c r="IHJ692" s="13"/>
      <c r="IHK692" s="13"/>
      <c r="IHL692" s="13"/>
      <c r="IHM692" s="13"/>
      <c r="IHN692" s="13"/>
      <c r="IHO692" s="13"/>
      <c r="IHP692" s="13"/>
      <c r="IHQ692" s="13"/>
      <c r="IHR692" s="13"/>
      <c r="IHS692" s="13"/>
      <c r="IHT692" s="13"/>
      <c r="IHU692" s="13"/>
      <c r="IHV692" s="13"/>
      <c r="IHW692" s="13"/>
      <c r="IHX692" s="13"/>
      <c r="IHY692" s="13"/>
      <c r="IHZ692" s="13"/>
      <c r="IIA692" s="13"/>
      <c r="IIB692" s="13"/>
      <c r="IIC692" s="13"/>
      <c r="IID692" s="13"/>
      <c r="IIE692" s="13"/>
      <c r="IIF692" s="13"/>
      <c r="IIG692" s="13"/>
      <c r="IIH692" s="13"/>
      <c r="III692" s="13"/>
      <c r="IIJ692" s="13"/>
      <c r="IIK692" s="13"/>
      <c r="IIL692" s="13"/>
      <c r="IIM692" s="13"/>
      <c r="IIN692" s="13"/>
      <c r="IIO692" s="13"/>
      <c r="IIP692" s="13"/>
      <c r="IIQ692" s="13"/>
      <c r="IIR692" s="13"/>
      <c r="IIS692" s="13"/>
      <c r="IIT692" s="13"/>
      <c r="IIU692" s="13"/>
      <c r="IIV692" s="13"/>
      <c r="IIW692" s="13"/>
      <c r="IIX692" s="13"/>
      <c r="IIY692" s="13"/>
      <c r="IIZ692" s="13"/>
      <c r="IJA692" s="13"/>
      <c r="IJB692" s="13"/>
      <c r="IJC692" s="13"/>
      <c r="IJD692" s="13"/>
      <c r="IJE692" s="13"/>
      <c r="IJF692" s="13"/>
      <c r="IJG692" s="13"/>
      <c r="IJH692" s="13"/>
      <c r="IJI692" s="13"/>
      <c r="IJJ692" s="13"/>
      <c r="IJK692" s="13"/>
      <c r="IJL692" s="13"/>
      <c r="IJM692" s="13"/>
      <c r="IJN692" s="13"/>
      <c r="IJO692" s="13"/>
      <c r="IJP692" s="13"/>
      <c r="IJQ692" s="13"/>
      <c r="IJR692" s="13"/>
      <c r="IJS692" s="13"/>
      <c r="IJT692" s="13"/>
      <c r="IJU692" s="13"/>
      <c r="IJV692" s="13"/>
      <c r="IJW692" s="13"/>
      <c r="IJX692" s="13"/>
      <c r="IJY692" s="13"/>
      <c r="IJZ692" s="13"/>
      <c r="IKA692" s="13"/>
      <c r="IKB692" s="13"/>
      <c r="IKC692" s="13"/>
      <c r="IKD692" s="13"/>
      <c r="IKE692" s="13"/>
      <c r="IKF692" s="13"/>
      <c r="IKG692" s="13"/>
      <c r="IKH692" s="13"/>
      <c r="IKI692" s="13"/>
      <c r="IKJ692" s="13"/>
      <c r="IKK692" s="13"/>
      <c r="IKL692" s="13"/>
      <c r="IKM692" s="13"/>
      <c r="IKN692" s="13"/>
      <c r="IKO692" s="13"/>
      <c r="IKP692" s="13"/>
      <c r="IKQ692" s="13"/>
      <c r="IKR692" s="13"/>
      <c r="IKS692" s="13"/>
      <c r="IKT692" s="13"/>
      <c r="IKU692" s="13"/>
      <c r="IKV692" s="13"/>
      <c r="IKW692" s="13"/>
      <c r="IKX692" s="13"/>
      <c r="IKY692" s="13"/>
      <c r="IKZ692" s="13"/>
      <c r="ILA692" s="13"/>
      <c r="ILB692" s="13"/>
      <c r="ILC692" s="13"/>
      <c r="ILD692" s="13"/>
      <c r="ILE692" s="13"/>
      <c r="ILF692" s="13"/>
      <c r="ILG692" s="13"/>
      <c r="ILH692" s="13"/>
      <c r="ILI692" s="13"/>
      <c r="ILJ692" s="13"/>
      <c r="ILK692" s="13"/>
      <c r="ILL692" s="13"/>
      <c r="ILM692" s="13"/>
      <c r="ILN692" s="13"/>
      <c r="ILO692" s="13"/>
      <c r="ILP692" s="13"/>
      <c r="ILQ692" s="13"/>
      <c r="ILR692" s="13"/>
      <c r="ILS692" s="13"/>
      <c r="ILT692" s="13"/>
      <c r="ILU692" s="13"/>
      <c r="ILV692" s="13"/>
      <c r="ILW692" s="13"/>
      <c r="ILX692" s="13"/>
      <c r="ILY692" s="13"/>
      <c r="ILZ692" s="13"/>
      <c r="IMA692" s="13"/>
      <c r="IMB692" s="13"/>
      <c r="IMC692" s="13"/>
      <c r="IMD692" s="13"/>
      <c r="IME692" s="13"/>
      <c r="IMF692" s="13"/>
      <c r="IMG692" s="13"/>
      <c r="IMH692" s="13"/>
      <c r="IMI692" s="13"/>
      <c r="IMJ692" s="13"/>
      <c r="IMK692" s="13"/>
      <c r="IML692" s="13"/>
      <c r="IMM692" s="13"/>
      <c r="IMN692" s="13"/>
      <c r="IMO692" s="13"/>
      <c r="IMP692" s="13"/>
      <c r="IMQ692" s="13"/>
      <c r="IMR692" s="13"/>
      <c r="IMS692" s="13"/>
      <c r="IMT692" s="13"/>
      <c r="IMU692" s="13"/>
      <c r="IMV692" s="13"/>
      <c r="IMW692" s="13"/>
      <c r="IMX692" s="13"/>
      <c r="IMY692" s="13"/>
      <c r="IMZ692" s="13"/>
      <c r="INA692" s="13"/>
      <c r="INB692" s="13"/>
      <c r="INC692" s="13"/>
      <c r="IND692" s="13"/>
      <c r="INE692" s="13"/>
      <c r="INF692" s="13"/>
      <c r="ING692" s="13"/>
      <c r="INH692" s="13"/>
      <c r="INI692" s="13"/>
      <c r="INJ692" s="13"/>
      <c r="INK692" s="13"/>
      <c r="INL692" s="13"/>
      <c r="INM692" s="13"/>
      <c r="INN692" s="13"/>
      <c r="INO692" s="13"/>
      <c r="INP692" s="13"/>
      <c r="INQ692" s="13"/>
      <c r="INR692" s="13"/>
      <c r="INS692" s="13"/>
      <c r="INT692" s="13"/>
      <c r="INU692" s="13"/>
      <c r="INV692" s="13"/>
      <c r="INW692" s="13"/>
      <c r="INX692" s="13"/>
      <c r="INY692" s="13"/>
      <c r="INZ692" s="13"/>
      <c r="IOA692" s="13"/>
      <c r="IOB692" s="13"/>
      <c r="IOC692" s="13"/>
      <c r="IOD692" s="13"/>
      <c r="IOE692" s="13"/>
      <c r="IOF692" s="13"/>
      <c r="IOG692" s="13"/>
      <c r="IOH692" s="13"/>
      <c r="IOI692" s="13"/>
      <c r="IOJ692" s="13"/>
      <c r="IOK692" s="13"/>
      <c r="IOL692" s="13"/>
      <c r="IOM692" s="13"/>
      <c r="ION692" s="13"/>
      <c r="IOO692" s="13"/>
      <c r="IOP692" s="13"/>
      <c r="IOQ692" s="13"/>
      <c r="IOR692" s="13"/>
      <c r="IOS692" s="13"/>
      <c r="IOT692" s="13"/>
      <c r="IOU692" s="13"/>
      <c r="IOV692" s="13"/>
      <c r="IOW692" s="13"/>
      <c r="IOX692" s="13"/>
      <c r="IOY692" s="13"/>
      <c r="IOZ692" s="13"/>
      <c r="IPA692" s="13"/>
      <c r="IPB692" s="13"/>
      <c r="IPC692" s="13"/>
      <c r="IPD692" s="13"/>
      <c r="IPE692" s="13"/>
      <c r="IPF692" s="13"/>
      <c r="IPG692" s="13"/>
      <c r="IPH692" s="13"/>
      <c r="IPI692" s="13"/>
      <c r="IPJ692" s="13"/>
      <c r="IPK692" s="13"/>
      <c r="IPL692" s="13"/>
      <c r="IPM692" s="13"/>
      <c r="IPN692" s="13"/>
      <c r="IPO692" s="13"/>
      <c r="IPP692" s="13"/>
      <c r="IPQ692" s="13"/>
      <c r="IPR692" s="13"/>
      <c r="IPS692" s="13"/>
      <c r="IPT692" s="13"/>
      <c r="IPU692" s="13"/>
      <c r="IPV692" s="13"/>
      <c r="IPW692" s="13"/>
      <c r="IPX692" s="13"/>
      <c r="IPY692" s="13"/>
      <c r="IPZ692" s="13"/>
      <c r="IQA692" s="13"/>
      <c r="IQB692" s="13"/>
      <c r="IQC692" s="13"/>
      <c r="IQD692" s="13"/>
      <c r="IQE692" s="13"/>
      <c r="IQF692" s="13"/>
      <c r="IQG692" s="13"/>
      <c r="IQH692" s="13"/>
      <c r="IQI692" s="13"/>
      <c r="IQJ692" s="13"/>
      <c r="IQK692" s="13"/>
      <c r="IQL692" s="13"/>
      <c r="IQM692" s="13"/>
      <c r="IQN692" s="13"/>
      <c r="IQO692" s="13"/>
      <c r="IQP692" s="13"/>
      <c r="IQQ692" s="13"/>
      <c r="IQR692" s="13"/>
      <c r="IQS692" s="13"/>
      <c r="IQT692" s="13"/>
      <c r="IQU692" s="13"/>
      <c r="IQV692" s="13"/>
      <c r="IQW692" s="13"/>
      <c r="IQX692" s="13"/>
      <c r="IQY692" s="13"/>
      <c r="IQZ692" s="13"/>
      <c r="IRA692" s="13"/>
      <c r="IRB692" s="13"/>
      <c r="IRC692" s="13"/>
      <c r="IRD692" s="13"/>
      <c r="IRE692" s="13"/>
      <c r="IRF692" s="13"/>
      <c r="IRG692" s="13"/>
      <c r="IRH692" s="13"/>
      <c r="IRI692" s="13"/>
      <c r="IRJ692" s="13"/>
      <c r="IRK692" s="13"/>
      <c r="IRL692" s="13"/>
      <c r="IRM692" s="13"/>
      <c r="IRN692" s="13"/>
      <c r="IRO692" s="13"/>
      <c r="IRP692" s="13"/>
      <c r="IRQ692" s="13"/>
      <c r="IRR692" s="13"/>
      <c r="IRS692" s="13"/>
      <c r="IRT692" s="13"/>
      <c r="IRU692" s="13"/>
      <c r="IRV692" s="13"/>
      <c r="IRW692" s="13"/>
      <c r="IRX692" s="13"/>
      <c r="IRY692" s="13"/>
      <c r="IRZ692" s="13"/>
      <c r="ISA692" s="13"/>
      <c r="ISB692" s="13"/>
      <c r="ISC692" s="13"/>
      <c r="ISD692" s="13"/>
      <c r="ISE692" s="13"/>
      <c r="ISF692" s="13"/>
      <c r="ISG692" s="13"/>
      <c r="ISH692" s="13"/>
      <c r="ISI692" s="13"/>
      <c r="ISJ692" s="13"/>
      <c r="ISK692" s="13"/>
      <c r="ISL692" s="13"/>
      <c r="ISM692" s="13"/>
      <c r="ISN692" s="13"/>
      <c r="ISO692" s="13"/>
      <c r="ISP692" s="13"/>
      <c r="ISQ692" s="13"/>
      <c r="ISR692" s="13"/>
      <c r="ISS692" s="13"/>
      <c r="IST692" s="13"/>
      <c r="ISU692" s="13"/>
      <c r="ISV692" s="13"/>
      <c r="ISW692" s="13"/>
      <c r="ISX692" s="13"/>
      <c r="ISY692" s="13"/>
      <c r="ISZ692" s="13"/>
      <c r="ITA692" s="13"/>
      <c r="ITB692" s="13"/>
      <c r="ITC692" s="13"/>
      <c r="ITD692" s="13"/>
      <c r="ITE692" s="13"/>
      <c r="ITF692" s="13"/>
      <c r="ITG692" s="13"/>
      <c r="ITH692" s="13"/>
      <c r="ITI692" s="13"/>
      <c r="ITJ692" s="13"/>
      <c r="ITK692" s="13"/>
      <c r="ITL692" s="13"/>
      <c r="ITM692" s="13"/>
      <c r="ITN692" s="13"/>
      <c r="ITO692" s="13"/>
      <c r="ITP692" s="13"/>
      <c r="ITQ692" s="13"/>
      <c r="ITR692" s="13"/>
      <c r="ITS692" s="13"/>
      <c r="ITT692" s="13"/>
      <c r="ITU692" s="13"/>
      <c r="ITV692" s="13"/>
      <c r="ITW692" s="13"/>
      <c r="ITX692" s="13"/>
      <c r="ITY692" s="13"/>
      <c r="ITZ692" s="13"/>
      <c r="IUA692" s="13"/>
      <c r="IUB692" s="13"/>
      <c r="IUC692" s="13"/>
      <c r="IUD692" s="13"/>
      <c r="IUE692" s="13"/>
      <c r="IUF692" s="13"/>
      <c r="IUG692" s="13"/>
      <c r="IUH692" s="13"/>
      <c r="IUI692" s="13"/>
      <c r="IUJ692" s="13"/>
      <c r="IUK692" s="13"/>
      <c r="IUL692" s="13"/>
      <c r="IUM692" s="13"/>
      <c r="IUN692" s="13"/>
      <c r="IUO692" s="13"/>
      <c r="IUP692" s="13"/>
      <c r="IUQ692" s="13"/>
      <c r="IUR692" s="13"/>
      <c r="IUS692" s="13"/>
      <c r="IUT692" s="13"/>
      <c r="IUU692" s="13"/>
      <c r="IUV692" s="13"/>
      <c r="IUW692" s="13"/>
      <c r="IUX692" s="13"/>
      <c r="IUY692" s="13"/>
      <c r="IUZ692" s="13"/>
      <c r="IVA692" s="13"/>
      <c r="IVB692" s="13"/>
      <c r="IVC692" s="13"/>
      <c r="IVD692" s="13"/>
      <c r="IVE692" s="13"/>
      <c r="IVF692" s="13"/>
      <c r="IVG692" s="13"/>
      <c r="IVH692" s="13"/>
      <c r="IVI692" s="13"/>
      <c r="IVJ692" s="13"/>
      <c r="IVK692" s="13"/>
      <c r="IVL692" s="13"/>
      <c r="IVM692" s="13"/>
      <c r="IVN692" s="13"/>
      <c r="IVO692" s="13"/>
      <c r="IVP692" s="13"/>
      <c r="IVQ692" s="13"/>
      <c r="IVR692" s="13"/>
      <c r="IVS692" s="13"/>
      <c r="IVT692" s="13"/>
      <c r="IVU692" s="13"/>
      <c r="IVV692" s="13"/>
      <c r="IVW692" s="13"/>
      <c r="IVX692" s="13"/>
      <c r="IVY692" s="13"/>
      <c r="IVZ692" s="13"/>
      <c r="IWA692" s="13"/>
      <c r="IWB692" s="13"/>
      <c r="IWC692" s="13"/>
      <c r="IWD692" s="13"/>
      <c r="IWE692" s="13"/>
      <c r="IWF692" s="13"/>
      <c r="IWG692" s="13"/>
      <c r="IWH692" s="13"/>
      <c r="IWI692" s="13"/>
      <c r="IWJ692" s="13"/>
      <c r="IWK692" s="13"/>
      <c r="IWL692" s="13"/>
      <c r="IWM692" s="13"/>
      <c r="IWN692" s="13"/>
      <c r="IWO692" s="13"/>
      <c r="IWP692" s="13"/>
      <c r="IWQ692" s="13"/>
      <c r="IWR692" s="13"/>
      <c r="IWS692" s="13"/>
      <c r="IWT692" s="13"/>
      <c r="IWU692" s="13"/>
      <c r="IWV692" s="13"/>
      <c r="IWW692" s="13"/>
      <c r="IWX692" s="13"/>
      <c r="IWY692" s="13"/>
      <c r="IWZ692" s="13"/>
      <c r="IXA692" s="13"/>
      <c r="IXB692" s="13"/>
      <c r="IXC692" s="13"/>
      <c r="IXD692" s="13"/>
      <c r="IXE692" s="13"/>
      <c r="IXF692" s="13"/>
      <c r="IXG692" s="13"/>
      <c r="IXH692" s="13"/>
      <c r="IXI692" s="13"/>
      <c r="IXJ692" s="13"/>
      <c r="IXK692" s="13"/>
      <c r="IXL692" s="13"/>
      <c r="IXM692" s="13"/>
      <c r="IXN692" s="13"/>
      <c r="IXO692" s="13"/>
      <c r="IXP692" s="13"/>
      <c r="IXQ692" s="13"/>
      <c r="IXR692" s="13"/>
      <c r="IXS692" s="13"/>
      <c r="IXT692" s="13"/>
      <c r="IXU692" s="13"/>
      <c r="IXV692" s="13"/>
      <c r="IXW692" s="13"/>
      <c r="IXX692" s="13"/>
      <c r="IXY692" s="13"/>
      <c r="IXZ692" s="13"/>
      <c r="IYA692" s="13"/>
      <c r="IYB692" s="13"/>
      <c r="IYC692" s="13"/>
      <c r="IYD692" s="13"/>
      <c r="IYE692" s="13"/>
      <c r="IYF692" s="13"/>
      <c r="IYG692" s="13"/>
      <c r="IYH692" s="13"/>
      <c r="IYI692" s="13"/>
      <c r="IYJ692" s="13"/>
      <c r="IYK692" s="13"/>
      <c r="IYL692" s="13"/>
      <c r="IYM692" s="13"/>
      <c r="IYN692" s="13"/>
      <c r="IYO692" s="13"/>
      <c r="IYP692" s="13"/>
      <c r="IYQ692" s="13"/>
      <c r="IYR692" s="13"/>
      <c r="IYS692" s="13"/>
      <c r="IYT692" s="13"/>
      <c r="IYU692" s="13"/>
      <c r="IYV692" s="13"/>
      <c r="IYW692" s="13"/>
      <c r="IYX692" s="13"/>
      <c r="IYY692" s="13"/>
      <c r="IYZ692" s="13"/>
      <c r="IZA692" s="13"/>
      <c r="IZB692" s="13"/>
      <c r="IZC692" s="13"/>
      <c r="IZD692" s="13"/>
      <c r="IZE692" s="13"/>
      <c r="IZF692" s="13"/>
      <c r="IZG692" s="13"/>
      <c r="IZH692" s="13"/>
      <c r="IZI692" s="13"/>
      <c r="IZJ692" s="13"/>
      <c r="IZK692" s="13"/>
      <c r="IZL692" s="13"/>
      <c r="IZM692" s="13"/>
      <c r="IZN692" s="13"/>
      <c r="IZO692" s="13"/>
      <c r="IZP692" s="13"/>
      <c r="IZQ692" s="13"/>
      <c r="IZR692" s="13"/>
      <c r="IZS692" s="13"/>
      <c r="IZT692" s="13"/>
      <c r="IZU692" s="13"/>
      <c r="IZV692" s="13"/>
      <c r="IZW692" s="13"/>
      <c r="IZX692" s="13"/>
      <c r="IZY692" s="13"/>
      <c r="IZZ692" s="13"/>
      <c r="JAA692" s="13"/>
      <c r="JAB692" s="13"/>
      <c r="JAC692" s="13"/>
      <c r="JAD692" s="13"/>
      <c r="JAE692" s="13"/>
      <c r="JAF692" s="13"/>
      <c r="JAG692" s="13"/>
      <c r="JAH692" s="13"/>
      <c r="JAI692" s="13"/>
      <c r="JAJ692" s="13"/>
      <c r="JAK692" s="13"/>
      <c r="JAL692" s="13"/>
      <c r="JAM692" s="13"/>
      <c r="JAN692" s="13"/>
      <c r="JAO692" s="13"/>
      <c r="JAP692" s="13"/>
      <c r="JAQ692" s="13"/>
      <c r="JAR692" s="13"/>
      <c r="JAS692" s="13"/>
      <c r="JAT692" s="13"/>
      <c r="JAU692" s="13"/>
      <c r="JAV692" s="13"/>
      <c r="JAW692" s="13"/>
      <c r="JAX692" s="13"/>
      <c r="JAY692" s="13"/>
      <c r="JAZ692" s="13"/>
      <c r="JBA692" s="13"/>
      <c r="JBB692" s="13"/>
      <c r="JBC692" s="13"/>
      <c r="JBD692" s="13"/>
      <c r="JBE692" s="13"/>
      <c r="JBF692" s="13"/>
      <c r="JBG692" s="13"/>
      <c r="JBH692" s="13"/>
      <c r="JBI692" s="13"/>
      <c r="JBJ692" s="13"/>
      <c r="JBK692" s="13"/>
      <c r="JBL692" s="13"/>
      <c r="JBM692" s="13"/>
      <c r="JBN692" s="13"/>
      <c r="JBO692" s="13"/>
      <c r="JBP692" s="13"/>
      <c r="JBQ692" s="13"/>
      <c r="JBR692" s="13"/>
      <c r="JBS692" s="13"/>
      <c r="JBT692" s="13"/>
      <c r="JBU692" s="13"/>
      <c r="JBV692" s="13"/>
      <c r="JBW692" s="13"/>
      <c r="JBX692" s="13"/>
      <c r="JBY692" s="13"/>
      <c r="JBZ692" s="13"/>
      <c r="JCA692" s="13"/>
      <c r="JCB692" s="13"/>
      <c r="JCC692" s="13"/>
      <c r="JCD692" s="13"/>
      <c r="JCE692" s="13"/>
      <c r="JCF692" s="13"/>
      <c r="JCG692" s="13"/>
      <c r="JCH692" s="13"/>
      <c r="JCI692" s="13"/>
      <c r="JCJ692" s="13"/>
      <c r="JCK692" s="13"/>
      <c r="JCL692" s="13"/>
      <c r="JCM692" s="13"/>
      <c r="JCN692" s="13"/>
      <c r="JCO692" s="13"/>
      <c r="JCP692" s="13"/>
      <c r="JCQ692" s="13"/>
      <c r="JCR692" s="13"/>
      <c r="JCS692" s="13"/>
      <c r="JCT692" s="13"/>
      <c r="JCU692" s="13"/>
      <c r="JCV692" s="13"/>
      <c r="JCW692" s="13"/>
      <c r="JCX692" s="13"/>
      <c r="JCY692" s="13"/>
      <c r="JCZ692" s="13"/>
      <c r="JDA692" s="13"/>
      <c r="JDB692" s="13"/>
      <c r="JDC692" s="13"/>
      <c r="JDD692" s="13"/>
      <c r="JDE692" s="13"/>
      <c r="JDF692" s="13"/>
      <c r="JDG692" s="13"/>
      <c r="JDH692" s="13"/>
      <c r="JDI692" s="13"/>
      <c r="JDJ692" s="13"/>
      <c r="JDK692" s="13"/>
      <c r="JDL692" s="13"/>
      <c r="JDM692" s="13"/>
      <c r="JDN692" s="13"/>
      <c r="JDO692" s="13"/>
      <c r="JDP692" s="13"/>
      <c r="JDQ692" s="13"/>
      <c r="JDR692" s="13"/>
      <c r="JDS692" s="13"/>
      <c r="JDT692" s="13"/>
      <c r="JDU692" s="13"/>
      <c r="JDV692" s="13"/>
      <c r="JDW692" s="13"/>
      <c r="JDX692" s="13"/>
      <c r="JDY692" s="13"/>
      <c r="JDZ692" s="13"/>
      <c r="JEA692" s="13"/>
      <c r="JEB692" s="13"/>
      <c r="JEC692" s="13"/>
      <c r="JED692" s="13"/>
      <c r="JEE692" s="13"/>
      <c r="JEF692" s="13"/>
      <c r="JEG692" s="13"/>
      <c r="JEH692" s="13"/>
      <c r="JEI692" s="13"/>
      <c r="JEJ692" s="13"/>
      <c r="JEK692" s="13"/>
      <c r="JEL692" s="13"/>
      <c r="JEM692" s="13"/>
      <c r="JEN692" s="13"/>
      <c r="JEO692" s="13"/>
      <c r="JEP692" s="13"/>
      <c r="JEQ692" s="13"/>
      <c r="JER692" s="13"/>
      <c r="JES692" s="13"/>
      <c r="JET692" s="13"/>
      <c r="JEU692" s="13"/>
      <c r="JEV692" s="13"/>
      <c r="JEW692" s="13"/>
      <c r="JEX692" s="13"/>
      <c r="JEY692" s="13"/>
      <c r="JEZ692" s="13"/>
      <c r="JFA692" s="13"/>
      <c r="JFB692" s="13"/>
      <c r="JFC692" s="13"/>
      <c r="JFD692" s="13"/>
      <c r="JFE692" s="13"/>
      <c r="JFF692" s="13"/>
      <c r="JFG692" s="13"/>
      <c r="JFH692" s="13"/>
      <c r="JFI692" s="13"/>
      <c r="JFJ692" s="13"/>
      <c r="JFK692" s="13"/>
      <c r="JFL692" s="13"/>
      <c r="JFM692" s="13"/>
      <c r="JFN692" s="13"/>
      <c r="JFO692" s="13"/>
      <c r="JFP692" s="13"/>
      <c r="JFQ692" s="13"/>
      <c r="JFR692" s="13"/>
      <c r="JFS692" s="13"/>
      <c r="JFT692" s="13"/>
      <c r="JFU692" s="13"/>
      <c r="JFV692" s="13"/>
      <c r="JFW692" s="13"/>
      <c r="JFX692" s="13"/>
      <c r="JFY692" s="13"/>
      <c r="JFZ692" s="13"/>
      <c r="JGA692" s="13"/>
      <c r="JGB692" s="13"/>
      <c r="JGC692" s="13"/>
      <c r="JGD692" s="13"/>
      <c r="JGE692" s="13"/>
      <c r="JGF692" s="13"/>
      <c r="JGG692" s="13"/>
      <c r="JGH692" s="13"/>
      <c r="JGI692" s="13"/>
      <c r="JGJ692" s="13"/>
      <c r="JGK692" s="13"/>
      <c r="JGL692" s="13"/>
      <c r="JGM692" s="13"/>
      <c r="JGN692" s="13"/>
      <c r="JGO692" s="13"/>
      <c r="JGP692" s="13"/>
      <c r="JGQ692" s="13"/>
      <c r="JGR692" s="13"/>
      <c r="JGS692" s="13"/>
      <c r="JGT692" s="13"/>
      <c r="JGU692" s="13"/>
      <c r="JGV692" s="13"/>
      <c r="JGW692" s="13"/>
      <c r="JGX692" s="13"/>
      <c r="JGY692" s="13"/>
      <c r="JGZ692" s="13"/>
      <c r="JHA692" s="13"/>
      <c r="JHB692" s="13"/>
      <c r="JHC692" s="13"/>
      <c r="JHD692" s="13"/>
      <c r="JHE692" s="13"/>
      <c r="JHF692" s="13"/>
      <c r="JHG692" s="13"/>
      <c r="JHH692" s="13"/>
      <c r="JHI692" s="13"/>
      <c r="JHJ692" s="13"/>
      <c r="JHK692" s="13"/>
      <c r="JHL692" s="13"/>
      <c r="JHM692" s="13"/>
      <c r="JHN692" s="13"/>
      <c r="JHO692" s="13"/>
      <c r="JHP692" s="13"/>
      <c r="JHQ692" s="13"/>
      <c r="JHR692" s="13"/>
      <c r="JHS692" s="13"/>
      <c r="JHT692" s="13"/>
      <c r="JHU692" s="13"/>
      <c r="JHV692" s="13"/>
      <c r="JHW692" s="13"/>
      <c r="JHX692" s="13"/>
      <c r="JHY692" s="13"/>
      <c r="JHZ692" s="13"/>
      <c r="JIA692" s="13"/>
      <c r="JIB692" s="13"/>
      <c r="JIC692" s="13"/>
      <c r="JID692" s="13"/>
      <c r="JIE692" s="13"/>
      <c r="JIF692" s="13"/>
      <c r="JIG692" s="13"/>
      <c r="JIH692" s="13"/>
      <c r="JII692" s="13"/>
      <c r="JIJ692" s="13"/>
      <c r="JIK692" s="13"/>
      <c r="JIL692" s="13"/>
      <c r="JIM692" s="13"/>
      <c r="JIN692" s="13"/>
      <c r="JIO692" s="13"/>
      <c r="JIP692" s="13"/>
      <c r="JIQ692" s="13"/>
      <c r="JIR692" s="13"/>
      <c r="JIS692" s="13"/>
      <c r="JIT692" s="13"/>
      <c r="JIU692" s="13"/>
      <c r="JIV692" s="13"/>
      <c r="JIW692" s="13"/>
      <c r="JIX692" s="13"/>
      <c r="JIY692" s="13"/>
      <c r="JIZ692" s="13"/>
      <c r="JJA692" s="13"/>
      <c r="JJB692" s="13"/>
      <c r="JJC692" s="13"/>
      <c r="JJD692" s="13"/>
      <c r="JJE692" s="13"/>
      <c r="JJF692" s="13"/>
      <c r="JJG692" s="13"/>
      <c r="JJH692" s="13"/>
      <c r="JJI692" s="13"/>
      <c r="JJJ692" s="13"/>
      <c r="JJK692" s="13"/>
      <c r="JJL692" s="13"/>
      <c r="JJM692" s="13"/>
      <c r="JJN692" s="13"/>
      <c r="JJO692" s="13"/>
      <c r="JJP692" s="13"/>
      <c r="JJQ692" s="13"/>
      <c r="JJR692" s="13"/>
      <c r="JJS692" s="13"/>
      <c r="JJT692" s="13"/>
      <c r="JJU692" s="13"/>
      <c r="JJV692" s="13"/>
      <c r="JJW692" s="13"/>
      <c r="JJX692" s="13"/>
      <c r="JJY692" s="13"/>
      <c r="JJZ692" s="13"/>
      <c r="JKA692" s="13"/>
      <c r="JKB692" s="13"/>
      <c r="JKC692" s="13"/>
      <c r="JKD692" s="13"/>
      <c r="JKE692" s="13"/>
      <c r="JKF692" s="13"/>
      <c r="JKG692" s="13"/>
      <c r="JKH692" s="13"/>
      <c r="JKI692" s="13"/>
      <c r="JKJ692" s="13"/>
      <c r="JKK692" s="13"/>
      <c r="JKL692" s="13"/>
      <c r="JKM692" s="13"/>
      <c r="JKN692" s="13"/>
      <c r="JKO692" s="13"/>
      <c r="JKP692" s="13"/>
      <c r="JKQ692" s="13"/>
      <c r="JKR692" s="13"/>
      <c r="JKS692" s="13"/>
      <c r="JKT692" s="13"/>
      <c r="JKU692" s="13"/>
      <c r="JKV692" s="13"/>
      <c r="JKW692" s="13"/>
      <c r="JKX692" s="13"/>
      <c r="JKY692" s="13"/>
      <c r="JKZ692" s="13"/>
      <c r="JLA692" s="13"/>
      <c r="JLB692" s="13"/>
      <c r="JLC692" s="13"/>
      <c r="JLD692" s="13"/>
      <c r="JLE692" s="13"/>
      <c r="JLF692" s="13"/>
      <c r="JLG692" s="13"/>
      <c r="JLH692" s="13"/>
      <c r="JLI692" s="13"/>
      <c r="JLJ692" s="13"/>
      <c r="JLK692" s="13"/>
      <c r="JLL692" s="13"/>
      <c r="JLM692" s="13"/>
      <c r="JLN692" s="13"/>
      <c r="JLO692" s="13"/>
      <c r="JLP692" s="13"/>
      <c r="JLQ692" s="13"/>
      <c r="JLR692" s="13"/>
      <c r="JLS692" s="13"/>
      <c r="JLT692" s="13"/>
      <c r="JLU692" s="13"/>
      <c r="JLV692" s="13"/>
      <c r="JLW692" s="13"/>
      <c r="JLX692" s="13"/>
      <c r="JLY692" s="13"/>
      <c r="JLZ692" s="13"/>
      <c r="JMA692" s="13"/>
      <c r="JMB692" s="13"/>
      <c r="JMC692" s="13"/>
      <c r="JMD692" s="13"/>
      <c r="JME692" s="13"/>
      <c r="JMF692" s="13"/>
      <c r="JMG692" s="13"/>
      <c r="JMH692" s="13"/>
      <c r="JMI692" s="13"/>
      <c r="JMJ692" s="13"/>
      <c r="JMK692" s="13"/>
      <c r="JML692" s="13"/>
      <c r="JMM692" s="13"/>
      <c r="JMN692" s="13"/>
      <c r="JMO692" s="13"/>
      <c r="JMP692" s="13"/>
      <c r="JMQ692" s="13"/>
      <c r="JMR692" s="13"/>
      <c r="JMS692" s="13"/>
      <c r="JMT692" s="13"/>
      <c r="JMU692" s="13"/>
      <c r="JMV692" s="13"/>
      <c r="JMW692" s="13"/>
      <c r="JMX692" s="13"/>
      <c r="JMY692" s="13"/>
      <c r="JMZ692" s="13"/>
      <c r="JNA692" s="13"/>
      <c r="JNB692" s="13"/>
      <c r="JNC692" s="13"/>
      <c r="JND692" s="13"/>
      <c r="JNE692" s="13"/>
      <c r="JNF692" s="13"/>
      <c r="JNG692" s="13"/>
      <c r="JNH692" s="13"/>
      <c r="JNI692" s="13"/>
      <c r="JNJ692" s="13"/>
      <c r="JNK692" s="13"/>
      <c r="JNL692" s="13"/>
      <c r="JNM692" s="13"/>
      <c r="JNN692" s="13"/>
      <c r="JNO692" s="13"/>
      <c r="JNP692" s="13"/>
      <c r="JNQ692" s="13"/>
      <c r="JNR692" s="13"/>
      <c r="JNS692" s="13"/>
      <c r="JNT692" s="13"/>
      <c r="JNU692" s="13"/>
      <c r="JNV692" s="13"/>
      <c r="JNW692" s="13"/>
      <c r="JNX692" s="13"/>
      <c r="JNY692" s="13"/>
      <c r="JNZ692" s="13"/>
      <c r="JOA692" s="13"/>
      <c r="JOB692" s="13"/>
      <c r="JOC692" s="13"/>
      <c r="JOD692" s="13"/>
      <c r="JOE692" s="13"/>
      <c r="JOF692" s="13"/>
      <c r="JOG692" s="13"/>
      <c r="JOH692" s="13"/>
      <c r="JOI692" s="13"/>
      <c r="JOJ692" s="13"/>
      <c r="JOK692" s="13"/>
      <c r="JOL692" s="13"/>
      <c r="JOM692" s="13"/>
      <c r="JON692" s="13"/>
      <c r="JOO692" s="13"/>
      <c r="JOP692" s="13"/>
      <c r="JOQ692" s="13"/>
      <c r="JOR692" s="13"/>
      <c r="JOS692" s="13"/>
      <c r="JOT692" s="13"/>
      <c r="JOU692" s="13"/>
      <c r="JOV692" s="13"/>
      <c r="JOW692" s="13"/>
      <c r="JOX692" s="13"/>
      <c r="JOY692" s="13"/>
      <c r="JOZ692" s="13"/>
      <c r="JPA692" s="13"/>
      <c r="JPB692" s="13"/>
      <c r="JPC692" s="13"/>
      <c r="JPD692" s="13"/>
      <c r="JPE692" s="13"/>
      <c r="JPF692" s="13"/>
      <c r="JPG692" s="13"/>
      <c r="JPH692" s="13"/>
      <c r="JPI692" s="13"/>
      <c r="JPJ692" s="13"/>
      <c r="JPK692" s="13"/>
      <c r="JPL692" s="13"/>
      <c r="JPM692" s="13"/>
      <c r="JPN692" s="13"/>
      <c r="JPO692" s="13"/>
      <c r="JPP692" s="13"/>
      <c r="JPQ692" s="13"/>
      <c r="JPR692" s="13"/>
      <c r="JPS692" s="13"/>
      <c r="JPT692" s="13"/>
      <c r="JPU692" s="13"/>
      <c r="JPV692" s="13"/>
      <c r="JPW692" s="13"/>
      <c r="JPX692" s="13"/>
      <c r="JPY692" s="13"/>
      <c r="JPZ692" s="13"/>
      <c r="JQA692" s="13"/>
      <c r="JQB692" s="13"/>
      <c r="JQC692" s="13"/>
      <c r="JQD692" s="13"/>
      <c r="JQE692" s="13"/>
      <c r="JQF692" s="13"/>
      <c r="JQG692" s="13"/>
      <c r="JQH692" s="13"/>
      <c r="JQI692" s="13"/>
      <c r="JQJ692" s="13"/>
      <c r="JQK692" s="13"/>
      <c r="JQL692" s="13"/>
      <c r="JQM692" s="13"/>
      <c r="JQN692" s="13"/>
      <c r="JQO692" s="13"/>
      <c r="JQP692" s="13"/>
      <c r="JQQ692" s="13"/>
      <c r="JQR692" s="13"/>
      <c r="JQS692" s="13"/>
      <c r="JQT692" s="13"/>
      <c r="JQU692" s="13"/>
      <c r="JQV692" s="13"/>
      <c r="JQW692" s="13"/>
      <c r="JQX692" s="13"/>
      <c r="JQY692" s="13"/>
      <c r="JQZ692" s="13"/>
      <c r="JRA692" s="13"/>
      <c r="JRB692" s="13"/>
      <c r="JRC692" s="13"/>
      <c r="JRD692" s="13"/>
      <c r="JRE692" s="13"/>
      <c r="JRF692" s="13"/>
      <c r="JRG692" s="13"/>
      <c r="JRH692" s="13"/>
      <c r="JRI692" s="13"/>
      <c r="JRJ692" s="13"/>
      <c r="JRK692" s="13"/>
      <c r="JRL692" s="13"/>
      <c r="JRM692" s="13"/>
      <c r="JRN692" s="13"/>
      <c r="JRO692" s="13"/>
      <c r="JRP692" s="13"/>
      <c r="JRQ692" s="13"/>
      <c r="JRR692" s="13"/>
      <c r="JRS692" s="13"/>
      <c r="JRT692" s="13"/>
      <c r="JRU692" s="13"/>
      <c r="JRV692" s="13"/>
      <c r="JRW692" s="13"/>
      <c r="JRX692" s="13"/>
      <c r="JRY692" s="13"/>
      <c r="JRZ692" s="13"/>
      <c r="JSA692" s="13"/>
      <c r="JSB692" s="13"/>
      <c r="JSC692" s="13"/>
      <c r="JSD692" s="13"/>
      <c r="JSE692" s="13"/>
      <c r="JSF692" s="13"/>
      <c r="JSG692" s="13"/>
      <c r="JSH692" s="13"/>
      <c r="JSI692" s="13"/>
      <c r="JSJ692" s="13"/>
      <c r="JSK692" s="13"/>
      <c r="JSL692" s="13"/>
      <c r="JSM692" s="13"/>
      <c r="JSN692" s="13"/>
      <c r="JSO692" s="13"/>
      <c r="JSP692" s="13"/>
      <c r="JSQ692" s="13"/>
      <c r="JSR692" s="13"/>
      <c r="JSS692" s="13"/>
      <c r="JST692" s="13"/>
      <c r="JSU692" s="13"/>
      <c r="JSV692" s="13"/>
      <c r="JSW692" s="13"/>
      <c r="JSX692" s="13"/>
      <c r="JSY692" s="13"/>
      <c r="JSZ692" s="13"/>
      <c r="JTA692" s="13"/>
      <c r="JTB692" s="13"/>
      <c r="JTC692" s="13"/>
      <c r="JTD692" s="13"/>
      <c r="JTE692" s="13"/>
      <c r="JTF692" s="13"/>
      <c r="JTG692" s="13"/>
      <c r="JTH692" s="13"/>
      <c r="JTI692" s="13"/>
      <c r="JTJ692" s="13"/>
      <c r="JTK692" s="13"/>
      <c r="JTL692" s="13"/>
      <c r="JTM692" s="13"/>
      <c r="JTN692" s="13"/>
      <c r="JTO692" s="13"/>
      <c r="JTP692" s="13"/>
      <c r="JTQ692" s="13"/>
      <c r="JTR692" s="13"/>
      <c r="JTS692" s="13"/>
      <c r="JTT692" s="13"/>
      <c r="JTU692" s="13"/>
      <c r="JTV692" s="13"/>
      <c r="JTW692" s="13"/>
      <c r="JTX692" s="13"/>
      <c r="JTY692" s="13"/>
      <c r="JTZ692" s="13"/>
      <c r="JUA692" s="13"/>
      <c r="JUB692" s="13"/>
      <c r="JUC692" s="13"/>
      <c r="JUD692" s="13"/>
      <c r="JUE692" s="13"/>
      <c r="JUF692" s="13"/>
      <c r="JUG692" s="13"/>
      <c r="JUH692" s="13"/>
      <c r="JUI692" s="13"/>
      <c r="JUJ692" s="13"/>
      <c r="JUK692" s="13"/>
      <c r="JUL692" s="13"/>
      <c r="JUM692" s="13"/>
      <c r="JUN692" s="13"/>
      <c r="JUO692" s="13"/>
      <c r="JUP692" s="13"/>
      <c r="JUQ692" s="13"/>
      <c r="JUR692" s="13"/>
      <c r="JUS692" s="13"/>
      <c r="JUT692" s="13"/>
      <c r="JUU692" s="13"/>
      <c r="JUV692" s="13"/>
      <c r="JUW692" s="13"/>
      <c r="JUX692" s="13"/>
      <c r="JUY692" s="13"/>
      <c r="JUZ692" s="13"/>
      <c r="JVA692" s="13"/>
      <c r="JVB692" s="13"/>
      <c r="JVC692" s="13"/>
      <c r="JVD692" s="13"/>
      <c r="JVE692" s="13"/>
      <c r="JVF692" s="13"/>
      <c r="JVG692" s="13"/>
      <c r="JVH692" s="13"/>
      <c r="JVI692" s="13"/>
      <c r="JVJ692" s="13"/>
      <c r="JVK692" s="13"/>
      <c r="JVL692" s="13"/>
      <c r="JVM692" s="13"/>
      <c r="JVN692" s="13"/>
      <c r="JVO692" s="13"/>
      <c r="JVP692" s="13"/>
      <c r="JVQ692" s="13"/>
      <c r="JVR692" s="13"/>
      <c r="JVS692" s="13"/>
      <c r="JVT692" s="13"/>
      <c r="JVU692" s="13"/>
      <c r="JVV692" s="13"/>
      <c r="JVW692" s="13"/>
      <c r="JVX692" s="13"/>
      <c r="JVY692" s="13"/>
      <c r="JVZ692" s="13"/>
      <c r="JWA692" s="13"/>
      <c r="JWB692" s="13"/>
      <c r="JWC692" s="13"/>
      <c r="JWD692" s="13"/>
      <c r="JWE692" s="13"/>
      <c r="JWF692" s="13"/>
      <c r="JWG692" s="13"/>
      <c r="JWH692" s="13"/>
      <c r="JWI692" s="13"/>
      <c r="JWJ692" s="13"/>
      <c r="JWK692" s="13"/>
      <c r="JWL692" s="13"/>
      <c r="JWM692" s="13"/>
      <c r="JWN692" s="13"/>
      <c r="JWO692" s="13"/>
      <c r="JWP692" s="13"/>
      <c r="JWQ692" s="13"/>
      <c r="JWR692" s="13"/>
      <c r="JWS692" s="13"/>
      <c r="JWT692" s="13"/>
      <c r="JWU692" s="13"/>
      <c r="JWV692" s="13"/>
      <c r="JWW692" s="13"/>
      <c r="JWX692" s="13"/>
      <c r="JWY692" s="13"/>
      <c r="JWZ692" s="13"/>
      <c r="JXA692" s="13"/>
      <c r="JXB692" s="13"/>
      <c r="JXC692" s="13"/>
      <c r="JXD692" s="13"/>
      <c r="JXE692" s="13"/>
      <c r="JXF692" s="13"/>
      <c r="JXG692" s="13"/>
      <c r="JXH692" s="13"/>
      <c r="JXI692" s="13"/>
      <c r="JXJ692" s="13"/>
      <c r="JXK692" s="13"/>
      <c r="JXL692" s="13"/>
      <c r="JXM692" s="13"/>
      <c r="JXN692" s="13"/>
      <c r="JXO692" s="13"/>
      <c r="JXP692" s="13"/>
      <c r="JXQ692" s="13"/>
      <c r="JXR692" s="13"/>
      <c r="JXS692" s="13"/>
      <c r="JXT692" s="13"/>
      <c r="JXU692" s="13"/>
      <c r="JXV692" s="13"/>
      <c r="JXW692" s="13"/>
      <c r="JXX692" s="13"/>
      <c r="JXY692" s="13"/>
      <c r="JXZ692" s="13"/>
      <c r="JYA692" s="13"/>
      <c r="JYB692" s="13"/>
      <c r="JYC692" s="13"/>
      <c r="JYD692" s="13"/>
      <c r="JYE692" s="13"/>
      <c r="JYF692" s="13"/>
      <c r="JYG692" s="13"/>
      <c r="JYH692" s="13"/>
      <c r="JYI692" s="13"/>
      <c r="JYJ692" s="13"/>
      <c r="JYK692" s="13"/>
      <c r="JYL692" s="13"/>
      <c r="JYM692" s="13"/>
      <c r="JYN692" s="13"/>
      <c r="JYO692" s="13"/>
      <c r="JYP692" s="13"/>
      <c r="JYQ692" s="13"/>
      <c r="JYR692" s="13"/>
      <c r="JYS692" s="13"/>
      <c r="JYT692" s="13"/>
      <c r="JYU692" s="13"/>
      <c r="JYV692" s="13"/>
      <c r="JYW692" s="13"/>
      <c r="JYX692" s="13"/>
      <c r="JYY692" s="13"/>
      <c r="JYZ692" s="13"/>
      <c r="JZA692" s="13"/>
      <c r="JZB692" s="13"/>
      <c r="JZC692" s="13"/>
      <c r="JZD692" s="13"/>
      <c r="JZE692" s="13"/>
      <c r="JZF692" s="13"/>
      <c r="JZG692" s="13"/>
      <c r="JZH692" s="13"/>
      <c r="JZI692" s="13"/>
      <c r="JZJ692" s="13"/>
      <c r="JZK692" s="13"/>
      <c r="JZL692" s="13"/>
      <c r="JZM692" s="13"/>
      <c r="JZN692" s="13"/>
      <c r="JZO692" s="13"/>
      <c r="JZP692" s="13"/>
      <c r="JZQ692" s="13"/>
      <c r="JZR692" s="13"/>
      <c r="JZS692" s="13"/>
      <c r="JZT692" s="13"/>
      <c r="JZU692" s="13"/>
      <c r="JZV692" s="13"/>
      <c r="JZW692" s="13"/>
      <c r="JZX692" s="13"/>
      <c r="JZY692" s="13"/>
      <c r="JZZ692" s="13"/>
      <c r="KAA692" s="13"/>
      <c r="KAB692" s="13"/>
      <c r="KAC692" s="13"/>
      <c r="KAD692" s="13"/>
      <c r="KAE692" s="13"/>
      <c r="KAF692" s="13"/>
      <c r="KAG692" s="13"/>
      <c r="KAH692" s="13"/>
      <c r="KAI692" s="13"/>
      <c r="KAJ692" s="13"/>
      <c r="KAK692" s="13"/>
      <c r="KAL692" s="13"/>
      <c r="KAM692" s="13"/>
      <c r="KAN692" s="13"/>
      <c r="KAO692" s="13"/>
      <c r="KAP692" s="13"/>
      <c r="KAQ692" s="13"/>
      <c r="KAR692" s="13"/>
      <c r="KAS692" s="13"/>
      <c r="KAT692" s="13"/>
      <c r="KAU692" s="13"/>
      <c r="KAV692" s="13"/>
      <c r="KAW692" s="13"/>
      <c r="KAX692" s="13"/>
      <c r="KAY692" s="13"/>
      <c r="KAZ692" s="13"/>
      <c r="KBA692" s="13"/>
      <c r="KBB692" s="13"/>
      <c r="KBC692" s="13"/>
      <c r="KBD692" s="13"/>
      <c r="KBE692" s="13"/>
      <c r="KBF692" s="13"/>
      <c r="KBG692" s="13"/>
      <c r="KBH692" s="13"/>
      <c r="KBI692" s="13"/>
      <c r="KBJ692" s="13"/>
      <c r="KBK692" s="13"/>
      <c r="KBL692" s="13"/>
      <c r="KBM692" s="13"/>
      <c r="KBN692" s="13"/>
      <c r="KBO692" s="13"/>
      <c r="KBP692" s="13"/>
      <c r="KBQ692" s="13"/>
      <c r="KBR692" s="13"/>
      <c r="KBS692" s="13"/>
      <c r="KBT692" s="13"/>
      <c r="KBU692" s="13"/>
      <c r="KBV692" s="13"/>
      <c r="KBW692" s="13"/>
      <c r="KBX692" s="13"/>
      <c r="KBY692" s="13"/>
      <c r="KBZ692" s="13"/>
      <c r="KCA692" s="13"/>
      <c r="KCB692" s="13"/>
      <c r="KCC692" s="13"/>
      <c r="KCD692" s="13"/>
      <c r="KCE692" s="13"/>
      <c r="KCF692" s="13"/>
      <c r="KCG692" s="13"/>
      <c r="KCH692" s="13"/>
      <c r="KCI692" s="13"/>
      <c r="KCJ692" s="13"/>
      <c r="KCK692" s="13"/>
      <c r="KCL692" s="13"/>
      <c r="KCM692" s="13"/>
      <c r="KCN692" s="13"/>
      <c r="KCO692" s="13"/>
      <c r="KCP692" s="13"/>
      <c r="KCQ692" s="13"/>
      <c r="KCR692" s="13"/>
      <c r="KCS692" s="13"/>
      <c r="KCT692" s="13"/>
      <c r="KCU692" s="13"/>
      <c r="KCV692" s="13"/>
      <c r="KCW692" s="13"/>
      <c r="KCX692" s="13"/>
      <c r="KCY692" s="13"/>
      <c r="KCZ692" s="13"/>
      <c r="KDA692" s="13"/>
      <c r="KDB692" s="13"/>
      <c r="KDC692" s="13"/>
      <c r="KDD692" s="13"/>
      <c r="KDE692" s="13"/>
      <c r="KDF692" s="13"/>
      <c r="KDG692" s="13"/>
      <c r="KDH692" s="13"/>
      <c r="KDI692" s="13"/>
      <c r="KDJ692" s="13"/>
      <c r="KDK692" s="13"/>
      <c r="KDL692" s="13"/>
      <c r="KDM692" s="13"/>
      <c r="KDN692" s="13"/>
      <c r="KDO692" s="13"/>
      <c r="KDP692" s="13"/>
      <c r="KDQ692" s="13"/>
      <c r="KDR692" s="13"/>
      <c r="KDS692" s="13"/>
      <c r="KDT692" s="13"/>
      <c r="KDU692" s="13"/>
      <c r="KDV692" s="13"/>
      <c r="KDW692" s="13"/>
      <c r="KDX692" s="13"/>
      <c r="KDY692" s="13"/>
      <c r="KDZ692" s="13"/>
      <c r="KEA692" s="13"/>
      <c r="KEB692" s="13"/>
      <c r="KEC692" s="13"/>
      <c r="KED692" s="13"/>
      <c r="KEE692" s="13"/>
      <c r="KEF692" s="13"/>
      <c r="KEG692" s="13"/>
      <c r="KEH692" s="13"/>
      <c r="KEI692" s="13"/>
      <c r="KEJ692" s="13"/>
      <c r="KEK692" s="13"/>
      <c r="KEL692" s="13"/>
      <c r="KEM692" s="13"/>
      <c r="KEN692" s="13"/>
      <c r="KEO692" s="13"/>
      <c r="KEP692" s="13"/>
      <c r="KEQ692" s="13"/>
      <c r="KER692" s="13"/>
      <c r="KES692" s="13"/>
      <c r="KET692" s="13"/>
      <c r="KEU692" s="13"/>
      <c r="KEV692" s="13"/>
      <c r="KEW692" s="13"/>
      <c r="KEX692" s="13"/>
      <c r="KEY692" s="13"/>
      <c r="KEZ692" s="13"/>
      <c r="KFA692" s="13"/>
      <c r="KFB692" s="13"/>
      <c r="KFC692" s="13"/>
      <c r="KFD692" s="13"/>
      <c r="KFE692" s="13"/>
      <c r="KFF692" s="13"/>
      <c r="KFG692" s="13"/>
      <c r="KFH692" s="13"/>
      <c r="KFI692" s="13"/>
      <c r="KFJ692" s="13"/>
      <c r="KFK692" s="13"/>
      <c r="KFL692" s="13"/>
      <c r="KFM692" s="13"/>
      <c r="KFN692" s="13"/>
      <c r="KFO692" s="13"/>
      <c r="KFP692" s="13"/>
      <c r="KFQ692" s="13"/>
      <c r="KFR692" s="13"/>
      <c r="KFS692" s="13"/>
      <c r="KFT692" s="13"/>
      <c r="KFU692" s="13"/>
      <c r="KFV692" s="13"/>
      <c r="KFW692" s="13"/>
      <c r="KFX692" s="13"/>
      <c r="KFY692" s="13"/>
      <c r="KFZ692" s="13"/>
      <c r="KGA692" s="13"/>
      <c r="KGB692" s="13"/>
      <c r="KGC692" s="13"/>
      <c r="KGD692" s="13"/>
      <c r="KGE692" s="13"/>
      <c r="KGF692" s="13"/>
      <c r="KGG692" s="13"/>
      <c r="KGH692" s="13"/>
      <c r="KGI692" s="13"/>
      <c r="KGJ692" s="13"/>
      <c r="KGK692" s="13"/>
      <c r="KGL692" s="13"/>
      <c r="KGM692" s="13"/>
      <c r="KGN692" s="13"/>
      <c r="KGO692" s="13"/>
      <c r="KGP692" s="13"/>
      <c r="KGQ692" s="13"/>
      <c r="KGR692" s="13"/>
      <c r="KGS692" s="13"/>
      <c r="KGT692" s="13"/>
      <c r="KGU692" s="13"/>
      <c r="KGV692" s="13"/>
      <c r="KGW692" s="13"/>
      <c r="KGX692" s="13"/>
      <c r="KGY692" s="13"/>
      <c r="KGZ692" s="13"/>
      <c r="KHA692" s="13"/>
      <c r="KHB692" s="13"/>
      <c r="KHC692" s="13"/>
      <c r="KHD692" s="13"/>
      <c r="KHE692" s="13"/>
      <c r="KHF692" s="13"/>
      <c r="KHG692" s="13"/>
      <c r="KHH692" s="13"/>
      <c r="KHI692" s="13"/>
      <c r="KHJ692" s="13"/>
      <c r="KHK692" s="13"/>
      <c r="KHL692" s="13"/>
      <c r="KHM692" s="13"/>
      <c r="KHN692" s="13"/>
      <c r="KHO692" s="13"/>
      <c r="KHP692" s="13"/>
      <c r="KHQ692" s="13"/>
      <c r="KHR692" s="13"/>
      <c r="KHS692" s="13"/>
      <c r="KHT692" s="13"/>
      <c r="KHU692" s="13"/>
      <c r="KHV692" s="13"/>
      <c r="KHW692" s="13"/>
      <c r="KHX692" s="13"/>
      <c r="KHY692" s="13"/>
      <c r="KHZ692" s="13"/>
      <c r="KIA692" s="13"/>
      <c r="KIB692" s="13"/>
      <c r="KIC692" s="13"/>
      <c r="KID692" s="13"/>
      <c r="KIE692" s="13"/>
      <c r="KIF692" s="13"/>
      <c r="KIG692" s="13"/>
      <c r="KIH692" s="13"/>
      <c r="KII692" s="13"/>
      <c r="KIJ692" s="13"/>
      <c r="KIK692" s="13"/>
      <c r="KIL692" s="13"/>
      <c r="KIM692" s="13"/>
      <c r="KIN692" s="13"/>
      <c r="KIO692" s="13"/>
      <c r="KIP692" s="13"/>
      <c r="KIQ692" s="13"/>
      <c r="KIR692" s="13"/>
      <c r="KIS692" s="13"/>
      <c r="KIT692" s="13"/>
      <c r="KIU692" s="13"/>
      <c r="KIV692" s="13"/>
      <c r="KIW692" s="13"/>
      <c r="KIX692" s="13"/>
      <c r="KIY692" s="13"/>
      <c r="KIZ692" s="13"/>
      <c r="KJA692" s="13"/>
      <c r="KJB692" s="13"/>
      <c r="KJC692" s="13"/>
      <c r="KJD692" s="13"/>
      <c r="KJE692" s="13"/>
      <c r="KJF692" s="13"/>
      <c r="KJG692" s="13"/>
      <c r="KJH692" s="13"/>
      <c r="KJI692" s="13"/>
      <c r="KJJ692" s="13"/>
      <c r="KJK692" s="13"/>
      <c r="KJL692" s="13"/>
      <c r="KJM692" s="13"/>
      <c r="KJN692" s="13"/>
      <c r="KJO692" s="13"/>
      <c r="KJP692" s="13"/>
      <c r="KJQ692" s="13"/>
      <c r="KJR692" s="13"/>
      <c r="KJS692" s="13"/>
      <c r="KJT692" s="13"/>
      <c r="KJU692" s="13"/>
      <c r="KJV692" s="13"/>
      <c r="KJW692" s="13"/>
      <c r="KJX692" s="13"/>
      <c r="KJY692" s="13"/>
      <c r="KJZ692" s="13"/>
      <c r="KKA692" s="13"/>
      <c r="KKB692" s="13"/>
      <c r="KKC692" s="13"/>
      <c r="KKD692" s="13"/>
      <c r="KKE692" s="13"/>
      <c r="KKF692" s="13"/>
      <c r="KKG692" s="13"/>
      <c r="KKH692" s="13"/>
      <c r="KKI692" s="13"/>
      <c r="KKJ692" s="13"/>
      <c r="KKK692" s="13"/>
      <c r="KKL692" s="13"/>
      <c r="KKM692" s="13"/>
      <c r="KKN692" s="13"/>
      <c r="KKO692" s="13"/>
      <c r="KKP692" s="13"/>
      <c r="KKQ692" s="13"/>
      <c r="KKR692" s="13"/>
      <c r="KKS692" s="13"/>
      <c r="KKT692" s="13"/>
      <c r="KKU692" s="13"/>
      <c r="KKV692" s="13"/>
      <c r="KKW692" s="13"/>
      <c r="KKX692" s="13"/>
      <c r="KKY692" s="13"/>
      <c r="KKZ692" s="13"/>
      <c r="KLA692" s="13"/>
      <c r="KLB692" s="13"/>
      <c r="KLC692" s="13"/>
      <c r="KLD692" s="13"/>
      <c r="KLE692" s="13"/>
      <c r="KLF692" s="13"/>
      <c r="KLG692" s="13"/>
      <c r="KLH692" s="13"/>
      <c r="KLI692" s="13"/>
      <c r="KLJ692" s="13"/>
      <c r="KLK692" s="13"/>
      <c r="KLL692" s="13"/>
      <c r="KLM692" s="13"/>
      <c r="KLN692" s="13"/>
      <c r="KLO692" s="13"/>
      <c r="KLP692" s="13"/>
      <c r="KLQ692" s="13"/>
      <c r="KLR692" s="13"/>
      <c r="KLS692" s="13"/>
      <c r="KLT692" s="13"/>
      <c r="KLU692" s="13"/>
      <c r="KLV692" s="13"/>
      <c r="KLW692" s="13"/>
      <c r="KLX692" s="13"/>
      <c r="KLY692" s="13"/>
      <c r="KLZ692" s="13"/>
      <c r="KMA692" s="13"/>
      <c r="KMB692" s="13"/>
      <c r="KMC692" s="13"/>
      <c r="KMD692" s="13"/>
      <c r="KME692" s="13"/>
      <c r="KMF692" s="13"/>
      <c r="KMG692" s="13"/>
      <c r="KMH692" s="13"/>
      <c r="KMI692" s="13"/>
      <c r="KMJ692" s="13"/>
      <c r="KMK692" s="13"/>
      <c r="KML692" s="13"/>
      <c r="KMM692" s="13"/>
      <c r="KMN692" s="13"/>
      <c r="KMO692" s="13"/>
      <c r="KMP692" s="13"/>
      <c r="KMQ692" s="13"/>
      <c r="KMR692" s="13"/>
      <c r="KMS692" s="13"/>
      <c r="KMT692" s="13"/>
      <c r="KMU692" s="13"/>
      <c r="KMV692" s="13"/>
      <c r="KMW692" s="13"/>
      <c r="KMX692" s="13"/>
      <c r="KMY692" s="13"/>
      <c r="KMZ692" s="13"/>
      <c r="KNA692" s="13"/>
      <c r="KNB692" s="13"/>
      <c r="KNC692" s="13"/>
      <c r="KND692" s="13"/>
      <c r="KNE692" s="13"/>
      <c r="KNF692" s="13"/>
      <c r="KNG692" s="13"/>
      <c r="KNH692" s="13"/>
      <c r="KNI692" s="13"/>
      <c r="KNJ692" s="13"/>
      <c r="KNK692" s="13"/>
      <c r="KNL692" s="13"/>
      <c r="KNM692" s="13"/>
      <c r="KNN692" s="13"/>
      <c r="KNO692" s="13"/>
      <c r="KNP692" s="13"/>
      <c r="KNQ692" s="13"/>
      <c r="KNR692" s="13"/>
      <c r="KNS692" s="13"/>
      <c r="KNT692" s="13"/>
      <c r="KNU692" s="13"/>
      <c r="KNV692" s="13"/>
      <c r="KNW692" s="13"/>
      <c r="KNX692" s="13"/>
      <c r="KNY692" s="13"/>
      <c r="KNZ692" s="13"/>
      <c r="KOA692" s="13"/>
      <c r="KOB692" s="13"/>
      <c r="KOC692" s="13"/>
      <c r="KOD692" s="13"/>
      <c r="KOE692" s="13"/>
      <c r="KOF692" s="13"/>
      <c r="KOG692" s="13"/>
      <c r="KOH692" s="13"/>
      <c r="KOI692" s="13"/>
      <c r="KOJ692" s="13"/>
      <c r="KOK692" s="13"/>
      <c r="KOL692" s="13"/>
      <c r="KOM692" s="13"/>
      <c r="KON692" s="13"/>
      <c r="KOO692" s="13"/>
      <c r="KOP692" s="13"/>
      <c r="KOQ692" s="13"/>
      <c r="KOR692" s="13"/>
      <c r="KOS692" s="13"/>
      <c r="KOT692" s="13"/>
      <c r="KOU692" s="13"/>
      <c r="KOV692" s="13"/>
      <c r="KOW692" s="13"/>
      <c r="KOX692" s="13"/>
      <c r="KOY692" s="13"/>
      <c r="KOZ692" s="13"/>
      <c r="KPA692" s="13"/>
      <c r="KPB692" s="13"/>
      <c r="KPC692" s="13"/>
      <c r="KPD692" s="13"/>
      <c r="KPE692" s="13"/>
      <c r="KPF692" s="13"/>
      <c r="KPG692" s="13"/>
      <c r="KPH692" s="13"/>
      <c r="KPI692" s="13"/>
      <c r="KPJ692" s="13"/>
      <c r="KPK692" s="13"/>
      <c r="KPL692" s="13"/>
      <c r="KPM692" s="13"/>
      <c r="KPN692" s="13"/>
      <c r="KPO692" s="13"/>
      <c r="KPP692" s="13"/>
      <c r="KPQ692" s="13"/>
      <c r="KPR692" s="13"/>
      <c r="KPS692" s="13"/>
      <c r="KPT692" s="13"/>
      <c r="KPU692" s="13"/>
      <c r="KPV692" s="13"/>
      <c r="KPW692" s="13"/>
      <c r="KPX692" s="13"/>
      <c r="KPY692" s="13"/>
      <c r="KPZ692" s="13"/>
      <c r="KQA692" s="13"/>
      <c r="KQB692" s="13"/>
      <c r="KQC692" s="13"/>
      <c r="KQD692" s="13"/>
      <c r="KQE692" s="13"/>
      <c r="KQF692" s="13"/>
      <c r="KQG692" s="13"/>
      <c r="KQH692" s="13"/>
      <c r="KQI692" s="13"/>
      <c r="KQJ692" s="13"/>
      <c r="KQK692" s="13"/>
      <c r="KQL692" s="13"/>
      <c r="KQM692" s="13"/>
      <c r="KQN692" s="13"/>
      <c r="KQO692" s="13"/>
      <c r="KQP692" s="13"/>
      <c r="KQQ692" s="13"/>
      <c r="KQR692" s="13"/>
      <c r="KQS692" s="13"/>
      <c r="KQT692" s="13"/>
      <c r="KQU692" s="13"/>
      <c r="KQV692" s="13"/>
      <c r="KQW692" s="13"/>
      <c r="KQX692" s="13"/>
      <c r="KQY692" s="13"/>
      <c r="KQZ692" s="13"/>
      <c r="KRA692" s="13"/>
      <c r="KRB692" s="13"/>
      <c r="KRC692" s="13"/>
      <c r="KRD692" s="13"/>
      <c r="KRE692" s="13"/>
      <c r="KRF692" s="13"/>
      <c r="KRG692" s="13"/>
      <c r="KRH692" s="13"/>
      <c r="KRI692" s="13"/>
      <c r="KRJ692" s="13"/>
      <c r="KRK692" s="13"/>
      <c r="KRL692" s="13"/>
      <c r="KRM692" s="13"/>
      <c r="KRN692" s="13"/>
      <c r="KRO692" s="13"/>
      <c r="KRP692" s="13"/>
      <c r="KRQ692" s="13"/>
      <c r="KRR692" s="13"/>
      <c r="KRS692" s="13"/>
      <c r="KRT692" s="13"/>
      <c r="KRU692" s="13"/>
      <c r="KRV692" s="13"/>
      <c r="KRW692" s="13"/>
      <c r="KRX692" s="13"/>
      <c r="KRY692" s="13"/>
      <c r="KRZ692" s="13"/>
      <c r="KSA692" s="13"/>
      <c r="KSB692" s="13"/>
      <c r="KSC692" s="13"/>
      <c r="KSD692" s="13"/>
      <c r="KSE692" s="13"/>
      <c r="KSF692" s="13"/>
      <c r="KSG692" s="13"/>
      <c r="KSH692" s="13"/>
      <c r="KSI692" s="13"/>
      <c r="KSJ692" s="13"/>
      <c r="KSK692" s="13"/>
      <c r="KSL692" s="13"/>
      <c r="KSM692" s="13"/>
      <c r="KSN692" s="13"/>
      <c r="KSO692" s="13"/>
      <c r="KSP692" s="13"/>
      <c r="KSQ692" s="13"/>
      <c r="KSR692" s="13"/>
      <c r="KSS692" s="13"/>
      <c r="KST692" s="13"/>
      <c r="KSU692" s="13"/>
      <c r="KSV692" s="13"/>
      <c r="KSW692" s="13"/>
      <c r="KSX692" s="13"/>
      <c r="KSY692" s="13"/>
      <c r="KSZ692" s="13"/>
      <c r="KTA692" s="13"/>
      <c r="KTB692" s="13"/>
      <c r="KTC692" s="13"/>
      <c r="KTD692" s="13"/>
      <c r="KTE692" s="13"/>
      <c r="KTF692" s="13"/>
      <c r="KTG692" s="13"/>
      <c r="KTH692" s="13"/>
      <c r="KTI692" s="13"/>
      <c r="KTJ692" s="13"/>
      <c r="KTK692" s="13"/>
      <c r="KTL692" s="13"/>
      <c r="KTM692" s="13"/>
      <c r="KTN692" s="13"/>
      <c r="KTO692" s="13"/>
      <c r="KTP692" s="13"/>
      <c r="KTQ692" s="13"/>
      <c r="KTR692" s="13"/>
      <c r="KTS692" s="13"/>
      <c r="KTT692" s="13"/>
      <c r="KTU692" s="13"/>
      <c r="KTV692" s="13"/>
      <c r="KTW692" s="13"/>
      <c r="KTX692" s="13"/>
      <c r="KTY692" s="13"/>
      <c r="KTZ692" s="13"/>
      <c r="KUA692" s="13"/>
      <c r="KUB692" s="13"/>
      <c r="KUC692" s="13"/>
      <c r="KUD692" s="13"/>
      <c r="KUE692" s="13"/>
      <c r="KUF692" s="13"/>
      <c r="KUG692" s="13"/>
      <c r="KUH692" s="13"/>
      <c r="KUI692" s="13"/>
      <c r="KUJ692" s="13"/>
      <c r="KUK692" s="13"/>
      <c r="KUL692" s="13"/>
      <c r="KUM692" s="13"/>
      <c r="KUN692" s="13"/>
      <c r="KUO692" s="13"/>
      <c r="KUP692" s="13"/>
      <c r="KUQ692" s="13"/>
      <c r="KUR692" s="13"/>
      <c r="KUS692" s="13"/>
      <c r="KUT692" s="13"/>
      <c r="KUU692" s="13"/>
      <c r="KUV692" s="13"/>
      <c r="KUW692" s="13"/>
      <c r="KUX692" s="13"/>
      <c r="KUY692" s="13"/>
      <c r="KUZ692" s="13"/>
      <c r="KVA692" s="13"/>
      <c r="KVB692" s="13"/>
      <c r="KVC692" s="13"/>
      <c r="KVD692" s="13"/>
      <c r="KVE692" s="13"/>
      <c r="KVF692" s="13"/>
      <c r="KVG692" s="13"/>
      <c r="KVH692" s="13"/>
      <c r="KVI692" s="13"/>
      <c r="KVJ692" s="13"/>
      <c r="KVK692" s="13"/>
      <c r="KVL692" s="13"/>
      <c r="KVM692" s="13"/>
      <c r="KVN692" s="13"/>
      <c r="KVO692" s="13"/>
      <c r="KVP692" s="13"/>
      <c r="KVQ692" s="13"/>
      <c r="KVR692" s="13"/>
      <c r="KVS692" s="13"/>
      <c r="KVT692" s="13"/>
      <c r="KVU692" s="13"/>
      <c r="KVV692" s="13"/>
      <c r="KVW692" s="13"/>
      <c r="KVX692" s="13"/>
      <c r="KVY692" s="13"/>
      <c r="KVZ692" s="13"/>
      <c r="KWA692" s="13"/>
      <c r="KWB692" s="13"/>
      <c r="KWC692" s="13"/>
      <c r="KWD692" s="13"/>
      <c r="KWE692" s="13"/>
      <c r="KWF692" s="13"/>
      <c r="KWG692" s="13"/>
      <c r="KWH692" s="13"/>
      <c r="KWI692" s="13"/>
      <c r="KWJ692" s="13"/>
      <c r="KWK692" s="13"/>
      <c r="KWL692" s="13"/>
      <c r="KWM692" s="13"/>
      <c r="KWN692" s="13"/>
      <c r="KWO692" s="13"/>
      <c r="KWP692" s="13"/>
      <c r="KWQ692" s="13"/>
      <c r="KWR692" s="13"/>
      <c r="KWS692" s="13"/>
      <c r="KWT692" s="13"/>
      <c r="KWU692" s="13"/>
      <c r="KWV692" s="13"/>
      <c r="KWW692" s="13"/>
      <c r="KWX692" s="13"/>
      <c r="KWY692" s="13"/>
      <c r="KWZ692" s="13"/>
      <c r="KXA692" s="13"/>
      <c r="KXB692" s="13"/>
      <c r="KXC692" s="13"/>
      <c r="KXD692" s="13"/>
      <c r="KXE692" s="13"/>
      <c r="KXF692" s="13"/>
      <c r="KXG692" s="13"/>
      <c r="KXH692" s="13"/>
      <c r="KXI692" s="13"/>
      <c r="KXJ692" s="13"/>
      <c r="KXK692" s="13"/>
      <c r="KXL692" s="13"/>
      <c r="KXM692" s="13"/>
      <c r="KXN692" s="13"/>
      <c r="KXO692" s="13"/>
      <c r="KXP692" s="13"/>
      <c r="KXQ692" s="13"/>
      <c r="KXR692" s="13"/>
      <c r="KXS692" s="13"/>
      <c r="KXT692" s="13"/>
      <c r="KXU692" s="13"/>
      <c r="KXV692" s="13"/>
      <c r="KXW692" s="13"/>
      <c r="KXX692" s="13"/>
      <c r="KXY692" s="13"/>
      <c r="KXZ692" s="13"/>
      <c r="KYA692" s="13"/>
      <c r="KYB692" s="13"/>
      <c r="KYC692" s="13"/>
      <c r="KYD692" s="13"/>
      <c r="KYE692" s="13"/>
      <c r="KYF692" s="13"/>
      <c r="KYG692" s="13"/>
      <c r="KYH692" s="13"/>
      <c r="KYI692" s="13"/>
      <c r="KYJ692" s="13"/>
      <c r="KYK692" s="13"/>
      <c r="KYL692" s="13"/>
      <c r="KYM692" s="13"/>
      <c r="KYN692" s="13"/>
      <c r="KYO692" s="13"/>
      <c r="KYP692" s="13"/>
      <c r="KYQ692" s="13"/>
      <c r="KYR692" s="13"/>
      <c r="KYS692" s="13"/>
      <c r="KYT692" s="13"/>
      <c r="KYU692" s="13"/>
      <c r="KYV692" s="13"/>
      <c r="KYW692" s="13"/>
      <c r="KYX692" s="13"/>
      <c r="KYY692" s="13"/>
      <c r="KYZ692" s="13"/>
      <c r="KZA692" s="13"/>
      <c r="KZB692" s="13"/>
      <c r="KZC692" s="13"/>
      <c r="KZD692" s="13"/>
      <c r="KZE692" s="13"/>
      <c r="KZF692" s="13"/>
      <c r="KZG692" s="13"/>
      <c r="KZH692" s="13"/>
      <c r="KZI692" s="13"/>
      <c r="KZJ692" s="13"/>
      <c r="KZK692" s="13"/>
      <c r="KZL692" s="13"/>
      <c r="KZM692" s="13"/>
      <c r="KZN692" s="13"/>
      <c r="KZO692" s="13"/>
      <c r="KZP692" s="13"/>
      <c r="KZQ692" s="13"/>
      <c r="KZR692" s="13"/>
      <c r="KZS692" s="13"/>
      <c r="KZT692" s="13"/>
      <c r="KZU692" s="13"/>
      <c r="KZV692" s="13"/>
      <c r="KZW692" s="13"/>
      <c r="KZX692" s="13"/>
      <c r="KZY692" s="13"/>
      <c r="KZZ692" s="13"/>
      <c r="LAA692" s="13"/>
      <c r="LAB692" s="13"/>
      <c r="LAC692" s="13"/>
      <c r="LAD692" s="13"/>
      <c r="LAE692" s="13"/>
      <c r="LAF692" s="13"/>
      <c r="LAG692" s="13"/>
      <c r="LAH692" s="13"/>
      <c r="LAI692" s="13"/>
      <c r="LAJ692" s="13"/>
      <c r="LAK692" s="13"/>
      <c r="LAL692" s="13"/>
      <c r="LAM692" s="13"/>
      <c r="LAN692" s="13"/>
      <c r="LAO692" s="13"/>
      <c r="LAP692" s="13"/>
      <c r="LAQ692" s="13"/>
      <c r="LAR692" s="13"/>
      <c r="LAS692" s="13"/>
      <c r="LAT692" s="13"/>
      <c r="LAU692" s="13"/>
      <c r="LAV692" s="13"/>
      <c r="LAW692" s="13"/>
      <c r="LAX692" s="13"/>
      <c r="LAY692" s="13"/>
      <c r="LAZ692" s="13"/>
      <c r="LBA692" s="13"/>
      <c r="LBB692" s="13"/>
      <c r="LBC692" s="13"/>
      <c r="LBD692" s="13"/>
      <c r="LBE692" s="13"/>
      <c r="LBF692" s="13"/>
      <c r="LBG692" s="13"/>
      <c r="LBH692" s="13"/>
      <c r="LBI692" s="13"/>
      <c r="LBJ692" s="13"/>
      <c r="LBK692" s="13"/>
      <c r="LBL692" s="13"/>
      <c r="LBM692" s="13"/>
      <c r="LBN692" s="13"/>
      <c r="LBO692" s="13"/>
      <c r="LBP692" s="13"/>
      <c r="LBQ692" s="13"/>
      <c r="LBR692" s="13"/>
      <c r="LBS692" s="13"/>
      <c r="LBT692" s="13"/>
      <c r="LBU692" s="13"/>
      <c r="LBV692" s="13"/>
      <c r="LBW692" s="13"/>
      <c r="LBX692" s="13"/>
      <c r="LBY692" s="13"/>
      <c r="LBZ692" s="13"/>
      <c r="LCA692" s="13"/>
      <c r="LCB692" s="13"/>
      <c r="LCC692" s="13"/>
      <c r="LCD692" s="13"/>
      <c r="LCE692" s="13"/>
      <c r="LCF692" s="13"/>
      <c r="LCG692" s="13"/>
      <c r="LCH692" s="13"/>
      <c r="LCI692" s="13"/>
      <c r="LCJ692" s="13"/>
      <c r="LCK692" s="13"/>
      <c r="LCL692" s="13"/>
      <c r="LCM692" s="13"/>
      <c r="LCN692" s="13"/>
      <c r="LCO692" s="13"/>
      <c r="LCP692" s="13"/>
      <c r="LCQ692" s="13"/>
      <c r="LCR692" s="13"/>
      <c r="LCS692" s="13"/>
      <c r="LCT692" s="13"/>
      <c r="LCU692" s="13"/>
      <c r="LCV692" s="13"/>
      <c r="LCW692" s="13"/>
      <c r="LCX692" s="13"/>
      <c r="LCY692" s="13"/>
      <c r="LCZ692" s="13"/>
      <c r="LDA692" s="13"/>
      <c r="LDB692" s="13"/>
      <c r="LDC692" s="13"/>
      <c r="LDD692" s="13"/>
      <c r="LDE692" s="13"/>
      <c r="LDF692" s="13"/>
      <c r="LDG692" s="13"/>
      <c r="LDH692" s="13"/>
      <c r="LDI692" s="13"/>
      <c r="LDJ692" s="13"/>
      <c r="LDK692" s="13"/>
      <c r="LDL692" s="13"/>
      <c r="LDM692" s="13"/>
      <c r="LDN692" s="13"/>
      <c r="LDO692" s="13"/>
      <c r="LDP692" s="13"/>
      <c r="LDQ692" s="13"/>
      <c r="LDR692" s="13"/>
      <c r="LDS692" s="13"/>
      <c r="LDT692" s="13"/>
      <c r="LDU692" s="13"/>
      <c r="LDV692" s="13"/>
      <c r="LDW692" s="13"/>
      <c r="LDX692" s="13"/>
      <c r="LDY692" s="13"/>
      <c r="LDZ692" s="13"/>
      <c r="LEA692" s="13"/>
      <c r="LEB692" s="13"/>
      <c r="LEC692" s="13"/>
      <c r="LED692" s="13"/>
      <c r="LEE692" s="13"/>
      <c r="LEF692" s="13"/>
      <c r="LEG692" s="13"/>
      <c r="LEH692" s="13"/>
      <c r="LEI692" s="13"/>
      <c r="LEJ692" s="13"/>
      <c r="LEK692" s="13"/>
      <c r="LEL692" s="13"/>
      <c r="LEM692" s="13"/>
      <c r="LEN692" s="13"/>
      <c r="LEO692" s="13"/>
      <c r="LEP692" s="13"/>
      <c r="LEQ692" s="13"/>
      <c r="LER692" s="13"/>
      <c r="LES692" s="13"/>
      <c r="LET692" s="13"/>
      <c r="LEU692" s="13"/>
      <c r="LEV692" s="13"/>
      <c r="LEW692" s="13"/>
      <c r="LEX692" s="13"/>
      <c r="LEY692" s="13"/>
      <c r="LEZ692" s="13"/>
      <c r="LFA692" s="13"/>
      <c r="LFB692" s="13"/>
      <c r="LFC692" s="13"/>
      <c r="LFD692" s="13"/>
      <c r="LFE692" s="13"/>
      <c r="LFF692" s="13"/>
      <c r="LFG692" s="13"/>
      <c r="LFH692" s="13"/>
      <c r="LFI692" s="13"/>
      <c r="LFJ692" s="13"/>
      <c r="LFK692" s="13"/>
      <c r="LFL692" s="13"/>
      <c r="LFM692" s="13"/>
      <c r="LFN692" s="13"/>
      <c r="LFO692" s="13"/>
      <c r="LFP692" s="13"/>
      <c r="LFQ692" s="13"/>
      <c r="LFR692" s="13"/>
      <c r="LFS692" s="13"/>
      <c r="LFT692" s="13"/>
      <c r="LFU692" s="13"/>
      <c r="LFV692" s="13"/>
      <c r="LFW692" s="13"/>
      <c r="LFX692" s="13"/>
      <c r="LFY692" s="13"/>
      <c r="LFZ692" s="13"/>
      <c r="LGA692" s="13"/>
      <c r="LGB692" s="13"/>
      <c r="LGC692" s="13"/>
      <c r="LGD692" s="13"/>
      <c r="LGE692" s="13"/>
      <c r="LGF692" s="13"/>
      <c r="LGG692" s="13"/>
      <c r="LGH692" s="13"/>
      <c r="LGI692" s="13"/>
      <c r="LGJ692" s="13"/>
      <c r="LGK692" s="13"/>
      <c r="LGL692" s="13"/>
      <c r="LGM692" s="13"/>
      <c r="LGN692" s="13"/>
      <c r="LGO692" s="13"/>
      <c r="LGP692" s="13"/>
      <c r="LGQ692" s="13"/>
      <c r="LGR692" s="13"/>
      <c r="LGS692" s="13"/>
      <c r="LGT692" s="13"/>
      <c r="LGU692" s="13"/>
      <c r="LGV692" s="13"/>
      <c r="LGW692" s="13"/>
      <c r="LGX692" s="13"/>
      <c r="LGY692" s="13"/>
      <c r="LGZ692" s="13"/>
      <c r="LHA692" s="13"/>
      <c r="LHB692" s="13"/>
      <c r="LHC692" s="13"/>
      <c r="LHD692" s="13"/>
      <c r="LHE692" s="13"/>
      <c r="LHF692" s="13"/>
      <c r="LHG692" s="13"/>
      <c r="LHH692" s="13"/>
      <c r="LHI692" s="13"/>
      <c r="LHJ692" s="13"/>
      <c r="LHK692" s="13"/>
      <c r="LHL692" s="13"/>
      <c r="LHM692" s="13"/>
      <c r="LHN692" s="13"/>
      <c r="LHO692" s="13"/>
      <c r="LHP692" s="13"/>
      <c r="LHQ692" s="13"/>
      <c r="LHR692" s="13"/>
      <c r="LHS692" s="13"/>
      <c r="LHT692" s="13"/>
      <c r="LHU692" s="13"/>
      <c r="LHV692" s="13"/>
      <c r="LHW692" s="13"/>
      <c r="LHX692" s="13"/>
      <c r="LHY692" s="13"/>
      <c r="LHZ692" s="13"/>
      <c r="LIA692" s="13"/>
      <c r="LIB692" s="13"/>
      <c r="LIC692" s="13"/>
      <c r="LID692" s="13"/>
      <c r="LIE692" s="13"/>
      <c r="LIF692" s="13"/>
      <c r="LIG692" s="13"/>
      <c r="LIH692" s="13"/>
      <c r="LII692" s="13"/>
      <c r="LIJ692" s="13"/>
      <c r="LIK692" s="13"/>
      <c r="LIL692" s="13"/>
      <c r="LIM692" s="13"/>
      <c r="LIN692" s="13"/>
      <c r="LIO692" s="13"/>
      <c r="LIP692" s="13"/>
      <c r="LIQ692" s="13"/>
      <c r="LIR692" s="13"/>
      <c r="LIS692" s="13"/>
      <c r="LIT692" s="13"/>
      <c r="LIU692" s="13"/>
      <c r="LIV692" s="13"/>
      <c r="LIW692" s="13"/>
      <c r="LIX692" s="13"/>
      <c r="LIY692" s="13"/>
      <c r="LIZ692" s="13"/>
      <c r="LJA692" s="13"/>
      <c r="LJB692" s="13"/>
      <c r="LJC692" s="13"/>
      <c r="LJD692" s="13"/>
      <c r="LJE692" s="13"/>
      <c r="LJF692" s="13"/>
      <c r="LJG692" s="13"/>
      <c r="LJH692" s="13"/>
      <c r="LJI692" s="13"/>
      <c r="LJJ692" s="13"/>
      <c r="LJK692" s="13"/>
      <c r="LJL692" s="13"/>
      <c r="LJM692" s="13"/>
      <c r="LJN692" s="13"/>
      <c r="LJO692" s="13"/>
      <c r="LJP692" s="13"/>
      <c r="LJQ692" s="13"/>
      <c r="LJR692" s="13"/>
      <c r="LJS692" s="13"/>
      <c r="LJT692" s="13"/>
      <c r="LJU692" s="13"/>
      <c r="LJV692" s="13"/>
      <c r="LJW692" s="13"/>
      <c r="LJX692" s="13"/>
      <c r="LJY692" s="13"/>
      <c r="LJZ692" s="13"/>
      <c r="LKA692" s="13"/>
      <c r="LKB692" s="13"/>
      <c r="LKC692" s="13"/>
      <c r="LKD692" s="13"/>
      <c r="LKE692" s="13"/>
      <c r="LKF692" s="13"/>
      <c r="LKG692" s="13"/>
      <c r="LKH692" s="13"/>
      <c r="LKI692" s="13"/>
      <c r="LKJ692" s="13"/>
      <c r="LKK692" s="13"/>
      <c r="LKL692" s="13"/>
      <c r="LKM692" s="13"/>
      <c r="LKN692" s="13"/>
      <c r="LKO692" s="13"/>
      <c r="LKP692" s="13"/>
      <c r="LKQ692" s="13"/>
      <c r="LKR692" s="13"/>
      <c r="LKS692" s="13"/>
      <c r="LKT692" s="13"/>
      <c r="LKU692" s="13"/>
      <c r="LKV692" s="13"/>
      <c r="LKW692" s="13"/>
      <c r="LKX692" s="13"/>
      <c r="LKY692" s="13"/>
      <c r="LKZ692" s="13"/>
      <c r="LLA692" s="13"/>
      <c r="LLB692" s="13"/>
      <c r="LLC692" s="13"/>
      <c r="LLD692" s="13"/>
      <c r="LLE692" s="13"/>
      <c r="LLF692" s="13"/>
      <c r="LLG692" s="13"/>
      <c r="LLH692" s="13"/>
      <c r="LLI692" s="13"/>
      <c r="LLJ692" s="13"/>
      <c r="LLK692" s="13"/>
      <c r="LLL692" s="13"/>
      <c r="LLM692" s="13"/>
      <c r="LLN692" s="13"/>
      <c r="LLO692" s="13"/>
      <c r="LLP692" s="13"/>
      <c r="LLQ692" s="13"/>
      <c r="LLR692" s="13"/>
      <c r="LLS692" s="13"/>
      <c r="LLT692" s="13"/>
      <c r="LLU692" s="13"/>
      <c r="LLV692" s="13"/>
      <c r="LLW692" s="13"/>
      <c r="LLX692" s="13"/>
      <c r="LLY692" s="13"/>
      <c r="LLZ692" s="13"/>
      <c r="LMA692" s="13"/>
      <c r="LMB692" s="13"/>
      <c r="LMC692" s="13"/>
      <c r="LMD692" s="13"/>
      <c r="LME692" s="13"/>
      <c r="LMF692" s="13"/>
      <c r="LMG692" s="13"/>
      <c r="LMH692" s="13"/>
      <c r="LMI692" s="13"/>
      <c r="LMJ692" s="13"/>
      <c r="LMK692" s="13"/>
      <c r="LML692" s="13"/>
      <c r="LMM692" s="13"/>
      <c r="LMN692" s="13"/>
      <c r="LMO692" s="13"/>
      <c r="LMP692" s="13"/>
      <c r="LMQ692" s="13"/>
      <c r="LMR692" s="13"/>
      <c r="LMS692" s="13"/>
      <c r="LMT692" s="13"/>
      <c r="LMU692" s="13"/>
      <c r="LMV692" s="13"/>
      <c r="LMW692" s="13"/>
      <c r="LMX692" s="13"/>
      <c r="LMY692" s="13"/>
      <c r="LMZ692" s="13"/>
      <c r="LNA692" s="13"/>
      <c r="LNB692" s="13"/>
      <c r="LNC692" s="13"/>
      <c r="LND692" s="13"/>
      <c r="LNE692" s="13"/>
      <c r="LNF692" s="13"/>
      <c r="LNG692" s="13"/>
      <c r="LNH692" s="13"/>
      <c r="LNI692" s="13"/>
      <c r="LNJ692" s="13"/>
      <c r="LNK692" s="13"/>
      <c r="LNL692" s="13"/>
      <c r="LNM692" s="13"/>
      <c r="LNN692" s="13"/>
      <c r="LNO692" s="13"/>
      <c r="LNP692" s="13"/>
      <c r="LNQ692" s="13"/>
      <c r="LNR692" s="13"/>
      <c r="LNS692" s="13"/>
      <c r="LNT692" s="13"/>
      <c r="LNU692" s="13"/>
      <c r="LNV692" s="13"/>
      <c r="LNW692" s="13"/>
      <c r="LNX692" s="13"/>
      <c r="LNY692" s="13"/>
      <c r="LNZ692" s="13"/>
      <c r="LOA692" s="13"/>
      <c r="LOB692" s="13"/>
      <c r="LOC692" s="13"/>
      <c r="LOD692" s="13"/>
      <c r="LOE692" s="13"/>
      <c r="LOF692" s="13"/>
      <c r="LOG692" s="13"/>
      <c r="LOH692" s="13"/>
      <c r="LOI692" s="13"/>
      <c r="LOJ692" s="13"/>
      <c r="LOK692" s="13"/>
      <c r="LOL692" s="13"/>
      <c r="LOM692" s="13"/>
      <c r="LON692" s="13"/>
      <c r="LOO692" s="13"/>
      <c r="LOP692" s="13"/>
      <c r="LOQ692" s="13"/>
      <c r="LOR692" s="13"/>
      <c r="LOS692" s="13"/>
      <c r="LOT692" s="13"/>
      <c r="LOU692" s="13"/>
      <c r="LOV692" s="13"/>
      <c r="LOW692" s="13"/>
      <c r="LOX692" s="13"/>
      <c r="LOY692" s="13"/>
      <c r="LOZ692" s="13"/>
      <c r="LPA692" s="13"/>
      <c r="LPB692" s="13"/>
      <c r="LPC692" s="13"/>
      <c r="LPD692" s="13"/>
      <c r="LPE692" s="13"/>
      <c r="LPF692" s="13"/>
      <c r="LPG692" s="13"/>
      <c r="LPH692" s="13"/>
      <c r="LPI692" s="13"/>
      <c r="LPJ692" s="13"/>
      <c r="LPK692" s="13"/>
      <c r="LPL692" s="13"/>
      <c r="LPM692" s="13"/>
      <c r="LPN692" s="13"/>
      <c r="LPO692" s="13"/>
      <c r="LPP692" s="13"/>
      <c r="LPQ692" s="13"/>
      <c r="LPR692" s="13"/>
      <c r="LPS692" s="13"/>
      <c r="LPT692" s="13"/>
      <c r="LPU692" s="13"/>
      <c r="LPV692" s="13"/>
      <c r="LPW692" s="13"/>
      <c r="LPX692" s="13"/>
      <c r="LPY692" s="13"/>
      <c r="LPZ692" s="13"/>
      <c r="LQA692" s="13"/>
      <c r="LQB692" s="13"/>
      <c r="LQC692" s="13"/>
      <c r="LQD692" s="13"/>
      <c r="LQE692" s="13"/>
      <c r="LQF692" s="13"/>
      <c r="LQG692" s="13"/>
      <c r="LQH692" s="13"/>
      <c r="LQI692" s="13"/>
      <c r="LQJ692" s="13"/>
      <c r="LQK692" s="13"/>
      <c r="LQL692" s="13"/>
      <c r="LQM692" s="13"/>
      <c r="LQN692" s="13"/>
      <c r="LQO692" s="13"/>
      <c r="LQP692" s="13"/>
      <c r="LQQ692" s="13"/>
      <c r="LQR692" s="13"/>
      <c r="LQS692" s="13"/>
      <c r="LQT692" s="13"/>
      <c r="LQU692" s="13"/>
      <c r="LQV692" s="13"/>
      <c r="LQW692" s="13"/>
      <c r="LQX692" s="13"/>
      <c r="LQY692" s="13"/>
      <c r="LQZ692" s="13"/>
      <c r="LRA692" s="13"/>
      <c r="LRB692" s="13"/>
      <c r="LRC692" s="13"/>
      <c r="LRD692" s="13"/>
      <c r="LRE692" s="13"/>
      <c r="LRF692" s="13"/>
      <c r="LRG692" s="13"/>
      <c r="LRH692" s="13"/>
      <c r="LRI692" s="13"/>
      <c r="LRJ692" s="13"/>
      <c r="LRK692" s="13"/>
      <c r="LRL692" s="13"/>
      <c r="LRM692" s="13"/>
      <c r="LRN692" s="13"/>
      <c r="LRO692" s="13"/>
      <c r="LRP692" s="13"/>
      <c r="LRQ692" s="13"/>
      <c r="LRR692" s="13"/>
      <c r="LRS692" s="13"/>
      <c r="LRT692" s="13"/>
      <c r="LRU692" s="13"/>
      <c r="LRV692" s="13"/>
      <c r="LRW692" s="13"/>
      <c r="LRX692" s="13"/>
      <c r="LRY692" s="13"/>
      <c r="LRZ692" s="13"/>
      <c r="LSA692" s="13"/>
      <c r="LSB692" s="13"/>
      <c r="LSC692" s="13"/>
      <c r="LSD692" s="13"/>
      <c r="LSE692" s="13"/>
      <c r="LSF692" s="13"/>
      <c r="LSG692" s="13"/>
      <c r="LSH692" s="13"/>
      <c r="LSI692" s="13"/>
      <c r="LSJ692" s="13"/>
      <c r="LSK692" s="13"/>
      <c r="LSL692" s="13"/>
      <c r="LSM692" s="13"/>
      <c r="LSN692" s="13"/>
      <c r="LSO692" s="13"/>
      <c r="LSP692" s="13"/>
      <c r="LSQ692" s="13"/>
      <c r="LSR692" s="13"/>
      <c r="LSS692" s="13"/>
      <c r="LST692" s="13"/>
      <c r="LSU692" s="13"/>
      <c r="LSV692" s="13"/>
      <c r="LSW692" s="13"/>
      <c r="LSX692" s="13"/>
      <c r="LSY692" s="13"/>
      <c r="LSZ692" s="13"/>
      <c r="LTA692" s="13"/>
      <c r="LTB692" s="13"/>
      <c r="LTC692" s="13"/>
      <c r="LTD692" s="13"/>
      <c r="LTE692" s="13"/>
      <c r="LTF692" s="13"/>
      <c r="LTG692" s="13"/>
      <c r="LTH692" s="13"/>
      <c r="LTI692" s="13"/>
      <c r="LTJ692" s="13"/>
      <c r="LTK692" s="13"/>
      <c r="LTL692" s="13"/>
      <c r="LTM692" s="13"/>
      <c r="LTN692" s="13"/>
      <c r="LTO692" s="13"/>
      <c r="LTP692" s="13"/>
      <c r="LTQ692" s="13"/>
      <c r="LTR692" s="13"/>
      <c r="LTS692" s="13"/>
      <c r="LTT692" s="13"/>
      <c r="LTU692" s="13"/>
      <c r="LTV692" s="13"/>
      <c r="LTW692" s="13"/>
      <c r="LTX692" s="13"/>
      <c r="LTY692" s="13"/>
      <c r="LTZ692" s="13"/>
      <c r="LUA692" s="13"/>
      <c r="LUB692" s="13"/>
      <c r="LUC692" s="13"/>
      <c r="LUD692" s="13"/>
      <c r="LUE692" s="13"/>
      <c r="LUF692" s="13"/>
      <c r="LUG692" s="13"/>
      <c r="LUH692" s="13"/>
      <c r="LUI692" s="13"/>
      <c r="LUJ692" s="13"/>
      <c r="LUK692" s="13"/>
      <c r="LUL692" s="13"/>
      <c r="LUM692" s="13"/>
      <c r="LUN692" s="13"/>
      <c r="LUO692" s="13"/>
      <c r="LUP692" s="13"/>
      <c r="LUQ692" s="13"/>
      <c r="LUR692" s="13"/>
      <c r="LUS692" s="13"/>
      <c r="LUT692" s="13"/>
      <c r="LUU692" s="13"/>
      <c r="LUV692" s="13"/>
      <c r="LUW692" s="13"/>
      <c r="LUX692" s="13"/>
      <c r="LUY692" s="13"/>
      <c r="LUZ692" s="13"/>
      <c r="LVA692" s="13"/>
      <c r="LVB692" s="13"/>
      <c r="LVC692" s="13"/>
      <c r="LVD692" s="13"/>
      <c r="LVE692" s="13"/>
      <c r="LVF692" s="13"/>
      <c r="LVG692" s="13"/>
      <c r="LVH692" s="13"/>
      <c r="LVI692" s="13"/>
      <c r="LVJ692" s="13"/>
      <c r="LVK692" s="13"/>
      <c r="LVL692" s="13"/>
      <c r="LVM692" s="13"/>
      <c r="LVN692" s="13"/>
      <c r="LVO692" s="13"/>
      <c r="LVP692" s="13"/>
      <c r="LVQ692" s="13"/>
      <c r="LVR692" s="13"/>
      <c r="LVS692" s="13"/>
      <c r="LVT692" s="13"/>
      <c r="LVU692" s="13"/>
      <c r="LVV692" s="13"/>
      <c r="LVW692" s="13"/>
      <c r="LVX692" s="13"/>
      <c r="LVY692" s="13"/>
      <c r="LVZ692" s="13"/>
      <c r="LWA692" s="13"/>
      <c r="LWB692" s="13"/>
      <c r="LWC692" s="13"/>
      <c r="LWD692" s="13"/>
      <c r="LWE692" s="13"/>
      <c r="LWF692" s="13"/>
      <c r="LWG692" s="13"/>
      <c r="LWH692" s="13"/>
      <c r="LWI692" s="13"/>
      <c r="LWJ692" s="13"/>
      <c r="LWK692" s="13"/>
      <c r="LWL692" s="13"/>
      <c r="LWM692" s="13"/>
      <c r="LWN692" s="13"/>
      <c r="LWO692" s="13"/>
      <c r="LWP692" s="13"/>
      <c r="LWQ692" s="13"/>
      <c r="LWR692" s="13"/>
      <c r="LWS692" s="13"/>
      <c r="LWT692" s="13"/>
      <c r="LWU692" s="13"/>
      <c r="LWV692" s="13"/>
      <c r="LWW692" s="13"/>
      <c r="LWX692" s="13"/>
      <c r="LWY692" s="13"/>
      <c r="LWZ692" s="13"/>
      <c r="LXA692" s="13"/>
      <c r="LXB692" s="13"/>
      <c r="LXC692" s="13"/>
      <c r="LXD692" s="13"/>
      <c r="LXE692" s="13"/>
      <c r="LXF692" s="13"/>
      <c r="LXG692" s="13"/>
      <c r="LXH692" s="13"/>
      <c r="LXI692" s="13"/>
      <c r="LXJ692" s="13"/>
      <c r="LXK692" s="13"/>
      <c r="LXL692" s="13"/>
      <c r="LXM692" s="13"/>
      <c r="LXN692" s="13"/>
      <c r="LXO692" s="13"/>
      <c r="LXP692" s="13"/>
      <c r="LXQ692" s="13"/>
      <c r="LXR692" s="13"/>
      <c r="LXS692" s="13"/>
      <c r="LXT692" s="13"/>
      <c r="LXU692" s="13"/>
      <c r="LXV692" s="13"/>
      <c r="LXW692" s="13"/>
      <c r="LXX692" s="13"/>
      <c r="LXY692" s="13"/>
      <c r="LXZ692" s="13"/>
      <c r="LYA692" s="13"/>
      <c r="LYB692" s="13"/>
      <c r="LYC692" s="13"/>
      <c r="LYD692" s="13"/>
      <c r="LYE692" s="13"/>
      <c r="LYF692" s="13"/>
      <c r="LYG692" s="13"/>
      <c r="LYH692" s="13"/>
      <c r="LYI692" s="13"/>
      <c r="LYJ692" s="13"/>
      <c r="LYK692" s="13"/>
      <c r="LYL692" s="13"/>
      <c r="LYM692" s="13"/>
      <c r="LYN692" s="13"/>
      <c r="LYO692" s="13"/>
      <c r="LYP692" s="13"/>
      <c r="LYQ692" s="13"/>
      <c r="LYR692" s="13"/>
      <c r="LYS692" s="13"/>
      <c r="LYT692" s="13"/>
      <c r="LYU692" s="13"/>
      <c r="LYV692" s="13"/>
      <c r="LYW692" s="13"/>
      <c r="LYX692" s="13"/>
      <c r="LYY692" s="13"/>
      <c r="LYZ692" s="13"/>
      <c r="LZA692" s="13"/>
      <c r="LZB692" s="13"/>
      <c r="LZC692" s="13"/>
      <c r="LZD692" s="13"/>
      <c r="LZE692" s="13"/>
      <c r="LZF692" s="13"/>
      <c r="LZG692" s="13"/>
      <c r="LZH692" s="13"/>
      <c r="LZI692" s="13"/>
      <c r="LZJ692" s="13"/>
      <c r="LZK692" s="13"/>
      <c r="LZL692" s="13"/>
      <c r="LZM692" s="13"/>
      <c r="LZN692" s="13"/>
      <c r="LZO692" s="13"/>
      <c r="LZP692" s="13"/>
      <c r="LZQ692" s="13"/>
      <c r="LZR692" s="13"/>
      <c r="LZS692" s="13"/>
      <c r="LZT692" s="13"/>
      <c r="LZU692" s="13"/>
      <c r="LZV692" s="13"/>
      <c r="LZW692" s="13"/>
      <c r="LZX692" s="13"/>
      <c r="LZY692" s="13"/>
      <c r="LZZ692" s="13"/>
      <c r="MAA692" s="13"/>
      <c r="MAB692" s="13"/>
      <c r="MAC692" s="13"/>
      <c r="MAD692" s="13"/>
      <c r="MAE692" s="13"/>
      <c r="MAF692" s="13"/>
      <c r="MAG692" s="13"/>
      <c r="MAH692" s="13"/>
      <c r="MAI692" s="13"/>
      <c r="MAJ692" s="13"/>
      <c r="MAK692" s="13"/>
      <c r="MAL692" s="13"/>
      <c r="MAM692" s="13"/>
      <c r="MAN692" s="13"/>
      <c r="MAO692" s="13"/>
      <c r="MAP692" s="13"/>
      <c r="MAQ692" s="13"/>
      <c r="MAR692" s="13"/>
      <c r="MAS692" s="13"/>
      <c r="MAT692" s="13"/>
      <c r="MAU692" s="13"/>
      <c r="MAV692" s="13"/>
      <c r="MAW692" s="13"/>
      <c r="MAX692" s="13"/>
      <c r="MAY692" s="13"/>
      <c r="MAZ692" s="13"/>
      <c r="MBA692" s="13"/>
      <c r="MBB692" s="13"/>
      <c r="MBC692" s="13"/>
      <c r="MBD692" s="13"/>
      <c r="MBE692" s="13"/>
      <c r="MBF692" s="13"/>
      <c r="MBG692" s="13"/>
      <c r="MBH692" s="13"/>
      <c r="MBI692" s="13"/>
      <c r="MBJ692" s="13"/>
      <c r="MBK692" s="13"/>
      <c r="MBL692" s="13"/>
      <c r="MBM692" s="13"/>
      <c r="MBN692" s="13"/>
      <c r="MBO692" s="13"/>
      <c r="MBP692" s="13"/>
      <c r="MBQ692" s="13"/>
      <c r="MBR692" s="13"/>
      <c r="MBS692" s="13"/>
      <c r="MBT692" s="13"/>
      <c r="MBU692" s="13"/>
      <c r="MBV692" s="13"/>
      <c r="MBW692" s="13"/>
      <c r="MBX692" s="13"/>
      <c r="MBY692" s="13"/>
      <c r="MBZ692" s="13"/>
      <c r="MCA692" s="13"/>
      <c r="MCB692" s="13"/>
      <c r="MCC692" s="13"/>
      <c r="MCD692" s="13"/>
      <c r="MCE692" s="13"/>
      <c r="MCF692" s="13"/>
      <c r="MCG692" s="13"/>
      <c r="MCH692" s="13"/>
      <c r="MCI692" s="13"/>
      <c r="MCJ692" s="13"/>
      <c r="MCK692" s="13"/>
      <c r="MCL692" s="13"/>
      <c r="MCM692" s="13"/>
      <c r="MCN692" s="13"/>
      <c r="MCO692" s="13"/>
      <c r="MCP692" s="13"/>
      <c r="MCQ692" s="13"/>
      <c r="MCR692" s="13"/>
      <c r="MCS692" s="13"/>
      <c r="MCT692" s="13"/>
      <c r="MCU692" s="13"/>
      <c r="MCV692" s="13"/>
      <c r="MCW692" s="13"/>
      <c r="MCX692" s="13"/>
      <c r="MCY692" s="13"/>
      <c r="MCZ692" s="13"/>
      <c r="MDA692" s="13"/>
      <c r="MDB692" s="13"/>
      <c r="MDC692" s="13"/>
      <c r="MDD692" s="13"/>
      <c r="MDE692" s="13"/>
      <c r="MDF692" s="13"/>
      <c r="MDG692" s="13"/>
      <c r="MDH692" s="13"/>
      <c r="MDI692" s="13"/>
      <c r="MDJ692" s="13"/>
      <c r="MDK692" s="13"/>
      <c r="MDL692" s="13"/>
      <c r="MDM692" s="13"/>
      <c r="MDN692" s="13"/>
      <c r="MDO692" s="13"/>
      <c r="MDP692" s="13"/>
      <c r="MDQ692" s="13"/>
      <c r="MDR692" s="13"/>
      <c r="MDS692" s="13"/>
      <c r="MDT692" s="13"/>
      <c r="MDU692" s="13"/>
      <c r="MDV692" s="13"/>
      <c r="MDW692" s="13"/>
      <c r="MDX692" s="13"/>
      <c r="MDY692" s="13"/>
      <c r="MDZ692" s="13"/>
      <c r="MEA692" s="13"/>
      <c r="MEB692" s="13"/>
      <c r="MEC692" s="13"/>
      <c r="MED692" s="13"/>
      <c r="MEE692" s="13"/>
      <c r="MEF692" s="13"/>
      <c r="MEG692" s="13"/>
      <c r="MEH692" s="13"/>
      <c r="MEI692" s="13"/>
      <c r="MEJ692" s="13"/>
      <c r="MEK692" s="13"/>
      <c r="MEL692" s="13"/>
      <c r="MEM692" s="13"/>
      <c r="MEN692" s="13"/>
      <c r="MEO692" s="13"/>
      <c r="MEP692" s="13"/>
      <c r="MEQ692" s="13"/>
      <c r="MER692" s="13"/>
      <c r="MES692" s="13"/>
      <c r="MET692" s="13"/>
      <c r="MEU692" s="13"/>
      <c r="MEV692" s="13"/>
      <c r="MEW692" s="13"/>
      <c r="MEX692" s="13"/>
      <c r="MEY692" s="13"/>
      <c r="MEZ692" s="13"/>
      <c r="MFA692" s="13"/>
      <c r="MFB692" s="13"/>
      <c r="MFC692" s="13"/>
      <c r="MFD692" s="13"/>
      <c r="MFE692" s="13"/>
      <c r="MFF692" s="13"/>
      <c r="MFG692" s="13"/>
      <c r="MFH692" s="13"/>
      <c r="MFI692" s="13"/>
      <c r="MFJ692" s="13"/>
      <c r="MFK692" s="13"/>
      <c r="MFL692" s="13"/>
      <c r="MFM692" s="13"/>
      <c r="MFN692" s="13"/>
      <c r="MFO692" s="13"/>
      <c r="MFP692" s="13"/>
      <c r="MFQ692" s="13"/>
      <c r="MFR692" s="13"/>
      <c r="MFS692" s="13"/>
      <c r="MFT692" s="13"/>
      <c r="MFU692" s="13"/>
      <c r="MFV692" s="13"/>
      <c r="MFW692" s="13"/>
      <c r="MFX692" s="13"/>
      <c r="MFY692" s="13"/>
      <c r="MFZ692" s="13"/>
      <c r="MGA692" s="13"/>
      <c r="MGB692" s="13"/>
      <c r="MGC692" s="13"/>
      <c r="MGD692" s="13"/>
      <c r="MGE692" s="13"/>
      <c r="MGF692" s="13"/>
      <c r="MGG692" s="13"/>
      <c r="MGH692" s="13"/>
      <c r="MGI692" s="13"/>
      <c r="MGJ692" s="13"/>
      <c r="MGK692" s="13"/>
      <c r="MGL692" s="13"/>
      <c r="MGM692" s="13"/>
      <c r="MGN692" s="13"/>
      <c r="MGO692" s="13"/>
      <c r="MGP692" s="13"/>
      <c r="MGQ692" s="13"/>
      <c r="MGR692" s="13"/>
      <c r="MGS692" s="13"/>
      <c r="MGT692" s="13"/>
      <c r="MGU692" s="13"/>
      <c r="MGV692" s="13"/>
      <c r="MGW692" s="13"/>
      <c r="MGX692" s="13"/>
      <c r="MGY692" s="13"/>
      <c r="MGZ692" s="13"/>
      <c r="MHA692" s="13"/>
      <c r="MHB692" s="13"/>
      <c r="MHC692" s="13"/>
      <c r="MHD692" s="13"/>
      <c r="MHE692" s="13"/>
      <c r="MHF692" s="13"/>
      <c r="MHG692" s="13"/>
      <c r="MHH692" s="13"/>
      <c r="MHI692" s="13"/>
      <c r="MHJ692" s="13"/>
      <c r="MHK692" s="13"/>
      <c r="MHL692" s="13"/>
      <c r="MHM692" s="13"/>
      <c r="MHN692" s="13"/>
      <c r="MHO692" s="13"/>
      <c r="MHP692" s="13"/>
      <c r="MHQ692" s="13"/>
      <c r="MHR692" s="13"/>
      <c r="MHS692" s="13"/>
      <c r="MHT692" s="13"/>
      <c r="MHU692" s="13"/>
      <c r="MHV692" s="13"/>
      <c r="MHW692" s="13"/>
      <c r="MHX692" s="13"/>
      <c r="MHY692" s="13"/>
      <c r="MHZ692" s="13"/>
      <c r="MIA692" s="13"/>
      <c r="MIB692" s="13"/>
      <c r="MIC692" s="13"/>
      <c r="MID692" s="13"/>
      <c r="MIE692" s="13"/>
      <c r="MIF692" s="13"/>
      <c r="MIG692" s="13"/>
      <c r="MIH692" s="13"/>
      <c r="MII692" s="13"/>
      <c r="MIJ692" s="13"/>
      <c r="MIK692" s="13"/>
      <c r="MIL692" s="13"/>
      <c r="MIM692" s="13"/>
      <c r="MIN692" s="13"/>
      <c r="MIO692" s="13"/>
      <c r="MIP692" s="13"/>
      <c r="MIQ692" s="13"/>
      <c r="MIR692" s="13"/>
      <c r="MIS692" s="13"/>
      <c r="MIT692" s="13"/>
      <c r="MIU692" s="13"/>
      <c r="MIV692" s="13"/>
      <c r="MIW692" s="13"/>
      <c r="MIX692" s="13"/>
      <c r="MIY692" s="13"/>
      <c r="MIZ692" s="13"/>
      <c r="MJA692" s="13"/>
      <c r="MJB692" s="13"/>
      <c r="MJC692" s="13"/>
      <c r="MJD692" s="13"/>
      <c r="MJE692" s="13"/>
      <c r="MJF692" s="13"/>
      <c r="MJG692" s="13"/>
      <c r="MJH692" s="13"/>
      <c r="MJI692" s="13"/>
      <c r="MJJ692" s="13"/>
      <c r="MJK692" s="13"/>
      <c r="MJL692" s="13"/>
      <c r="MJM692" s="13"/>
      <c r="MJN692" s="13"/>
      <c r="MJO692" s="13"/>
      <c r="MJP692" s="13"/>
      <c r="MJQ692" s="13"/>
      <c r="MJR692" s="13"/>
      <c r="MJS692" s="13"/>
      <c r="MJT692" s="13"/>
      <c r="MJU692" s="13"/>
      <c r="MJV692" s="13"/>
      <c r="MJW692" s="13"/>
      <c r="MJX692" s="13"/>
      <c r="MJY692" s="13"/>
      <c r="MJZ692" s="13"/>
      <c r="MKA692" s="13"/>
      <c r="MKB692" s="13"/>
      <c r="MKC692" s="13"/>
      <c r="MKD692" s="13"/>
      <c r="MKE692" s="13"/>
      <c r="MKF692" s="13"/>
      <c r="MKG692" s="13"/>
      <c r="MKH692" s="13"/>
      <c r="MKI692" s="13"/>
      <c r="MKJ692" s="13"/>
      <c r="MKK692" s="13"/>
      <c r="MKL692" s="13"/>
      <c r="MKM692" s="13"/>
      <c r="MKN692" s="13"/>
      <c r="MKO692" s="13"/>
      <c r="MKP692" s="13"/>
      <c r="MKQ692" s="13"/>
      <c r="MKR692" s="13"/>
      <c r="MKS692" s="13"/>
      <c r="MKT692" s="13"/>
      <c r="MKU692" s="13"/>
      <c r="MKV692" s="13"/>
      <c r="MKW692" s="13"/>
      <c r="MKX692" s="13"/>
      <c r="MKY692" s="13"/>
      <c r="MKZ692" s="13"/>
      <c r="MLA692" s="13"/>
      <c r="MLB692" s="13"/>
      <c r="MLC692" s="13"/>
      <c r="MLD692" s="13"/>
      <c r="MLE692" s="13"/>
      <c r="MLF692" s="13"/>
      <c r="MLG692" s="13"/>
      <c r="MLH692" s="13"/>
      <c r="MLI692" s="13"/>
      <c r="MLJ692" s="13"/>
      <c r="MLK692" s="13"/>
      <c r="MLL692" s="13"/>
      <c r="MLM692" s="13"/>
      <c r="MLN692" s="13"/>
      <c r="MLO692" s="13"/>
      <c r="MLP692" s="13"/>
      <c r="MLQ692" s="13"/>
      <c r="MLR692" s="13"/>
      <c r="MLS692" s="13"/>
      <c r="MLT692" s="13"/>
      <c r="MLU692" s="13"/>
      <c r="MLV692" s="13"/>
      <c r="MLW692" s="13"/>
      <c r="MLX692" s="13"/>
      <c r="MLY692" s="13"/>
      <c r="MLZ692" s="13"/>
      <c r="MMA692" s="13"/>
      <c r="MMB692" s="13"/>
      <c r="MMC692" s="13"/>
      <c r="MMD692" s="13"/>
      <c r="MME692" s="13"/>
      <c r="MMF692" s="13"/>
      <c r="MMG692" s="13"/>
      <c r="MMH692" s="13"/>
      <c r="MMI692" s="13"/>
      <c r="MMJ692" s="13"/>
      <c r="MMK692" s="13"/>
      <c r="MML692" s="13"/>
      <c r="MMM692" s="13"/>
      <c r="MMN692" s="13"/>
      <c r="MMO692" s="13"/>
      <c r="MMP692" s="13"/>
      <c r="MMQ692" s="13"/>
      <c r="MMR692" s="13"/>
      <c r="MMS692" s="13"/>
      <c r="MMT692" s="13"/>
      <c r="MMU692" s="13"/>
      <c r="MMV692" s="13"/>
      <c r="MMW692" s="13"/>
      <c r="MMX692" s="13"/>
      <c r="MMY692" s="13"/>
      <c r="MMZ692" s="13"/>
      <c r="MNA692" s="13"/>
      <c r="MNB692" s="13"/>
      <c r="MNC692" s="13"/>
      <c r="MND692" s="13"/>
      <c r="MNE692" s="13"/>
      <c r="MNF692" s="13"/>
      <c r="MNG692" s="13"/>
      <c r="MNH692" s="13"/>
      <c r="MNI692" s="13"/>
      <c r="MNJ692" s="13"/>
      <c r="MNK692" s="13"/>
      <c r="MNL692" s="13"/>
      <c r="MNM692" s="13"/>
      <c r="MNN692" s="13"/>
      <c r="MNO692" s="13"/>
      <c r="MNP692" s="13"/>
      <c r="MNQ692" s="13"/>
      <c r="MNR692" s="13"/>
      <c r="MNS692" s="13"/>
      <c r="MNT692" s="13"/>
      <c r="MNU692" s="13"/>
      <c r="MNV692" s="13"/>
      <c r="MNW692" s="13"/>
      <c r="MNX692" s="13"/>
      <c r="MNY692" s="13"/>
      <c r="MNZ692" s="13"/>
      <c r="MOA692" s="13"/>
      <c r="MOB692" s="13"/>
      <c r="MOC692" s="13"/>
      <c r="MOD692" s="13"/>
      <c r="MOE692" s="13"/>
      <c r="MOF692" s="13"/>
      <c r="MOG692" s="13"/>
      <c r="MOH692" s="13"/>
      <c r="MOI692" s="13"/>
      <c r="MOJ692" s="13"/>
      <c r="MOK692" s="13"/>
      <c r="MOL692" s="13"/>
      <c r="MOM692" s="13"/>
      <c r="MON692" s="13"/>
      <c r="MOO692" s="13"/>
      <c r="MOP692" s="13"/>
      <c r="MOQ692" s="13"/>
      <c r="MOR692" s="13"/>
      <c r="MOS692" s="13"/>
      <c r="MOT692" s="13"/>
      <c r="MOU692" s="13"/>
      <c r="MOV692" s="13"/>
      <c r="MOW692" s="13"/>
      <c r="MOX692" s="13"/>
      <c r="MOY692" s="13"/>
      <c r="MOZ692" s="13"/>
      <c r="MPA692" s="13"/>
      <c r="MPB692" s="13"/>
      <c r="MPC692" s="13"/>
      <c r="MPD692" s="13"/>
      <c r="MPE692" s="13"/>
      <c r="MPF692" s="13"/>
      <c r="MPG692" s="13"/>
      <c r="MPH692" s="13"/>
      <c r="MPI692" s="13"/>
      <c r="MPJ692" s="13"/>
      <c r="MPK692" s="13"/>
      <c r="MPL692" s="13"/>
      <c r="MPM692" s="13"/>
      <c r="MPN692" s="13"/>
      <c r="MPO692" s="13"/>
      <c r="MPP692" s="13"/>
      <c r="MPQ692" s="13"/>
      <c r="MPR692" s="13"/>
      <c r="MPS692" s="13"/>
      <c r="MPT692" s="13"/>
      <c r="MPU692" s="13"/>
      <c r="MPV692" s="13"/>
      <c r="MPW692" s="13"/>
      <c r="MPX692" s="13"/>
      <c r="MPY692" s="13"/>
      <c r="MPZ692" s="13"/>
      <c r="MQA692" s="13"/>
      <c r="MQB692" s="13"/>
      <c r="MQC692" s="13"/>
      <c r="MQD692" s="13"/>
      <c r="MQE692" s="13"/>
      <c r="MQF692" s="13"/>
      <c r="MQG692" s="13"/>
      <c r="MQH692" s="13"/>
      <c r="MQI692" s="13"/>
      <c r="MQJ692" s="13"/>
      <c r="MQK692" s="13"/>
      <c r="MQL692" s="13"/>
      <c r="MQM692" s="13"/>
      <c r="MQN692" s="13"/>
      <c r="MQO692" s="13"/>
      <c r="MQP692" s="13"/>
      <c r="MQQ692" s="13"/>
      <c r="MQR692" s="13"/>
      <c r="MQS692" s="13"/>
      <c r="MQT692" s="13"/>
      <c r="MQU692" s="13"/>
      <c r="MQV692" s="13"/>
      <c r="MQW692" s="13"/>
      <c r="MQX692" s="13"/>
      <c r="MQY692" s="13"/>
      <c r="MQZ692" s="13"/>
      <c r="MRA692" s="13"/>
      <c r="MRB692" s="13"/>
      <c r="MRC692" s="13"/>
      <c r="MRD692" s="13"/>
      <c r="MRE692" s="13"/>
      <c r="MRF692" s="13"/>
      <c r="MRG692" s="13"/>
      <c r="MRH692" s="13"/>
      <c r="MRI692" s="13"/>
      <c r="MRJ692" s="13"/>
      <c r="MRK692" s="13"/>
      <c r="MRL692" s="13"/>
      <c r="MRM692" s="13"/>
      <c r="MRN692" s="13"/>
      <c r="MRO692" s="13"/>
      <c r="MRP692" s="13"/>
      <c r="MRQ692" s="13"/>
      <c r="MRR692" s="13"/>
      <c r="MRS692" s="13"/>
      <c r="MRT692" s="13"/>
      <c r="MRU692" s="13"/>
      <c r="MRV692" s="13"/>
      <c r="MRW692" s="13"/>
      <c r="MRX692" s="13"/>
      <c r="MRY692" s="13"/>
      <c r="MRZ692" s="13"/>
      <c r="MSA692" s="13"/>
      <c r="MSB692" s="13"/>
      <c r="MSC692" s="13"/>
      <c r="MSD692" s="13"/>
      <c r="MSE692" s="13"/>
      <c r="MSF692" s="13"/>
      <c r="MSG692" s="13"/>
      <c r="MSH692" s="13"/>
      <c r="MSI692" s="13"/>
      <c r="MSJ692" s="13"/>
      <c r="MSK692" s="13"/>
      <c r="MSL692" s="13"/>
      <c r="MSM692" s="13"/>
      <c r="MSN692" s="13"/>
      <c r="MSO692" s="13"/>
      <c r="MSP692" s="13"/>
      <c r="MSQ692" s="13"/>
      <c r="MSR692" s="13"/>
      <c r="MSS692" s="13"/>
      <c r="MST692" s="13"/>
      <c r="MSU692" s="13"/>
      <c r="MSV692" s="13"/>
      <c r="MSW692" s="13"/>
      <c r="MSX692" s="13"/>
      <c r="MSY692" s="13"/>
      <c r="MSZ692" s="13"/>
      <c r="MTA692" s="13"/>
      <c r="MTB692" s="13"/>
      <c r="MTC692" s="13"/>
      <c r="MTD692" s="13"/>
      <c r="MTE692" s="13"/>
      <c r="MTF692" s="13"/>
      <c r="MTG692" s="13"/>
      <c r="MTH692" s="13"/>
      <c r="MTI692" s="13"/>
      <c r="MTJ692" s="13"/>
      <c r="MTK692" s="13"/>
      <c r="MTL692" s="13"/>
      <c r="MTM692" s="13"/>
      <c r="MTN692" s="13"/>
      <c r="MTO692" s="13"/>
      <c r="MTP692" s="13"/>
      <c r="MTQ692" s="13"/>
      <c r="MTR692" s="13"/>
      <c r="MTS692" s="13"/>
      <c r="MTT692" s="13"/>
      <c r="MTU692" s="13"/>
      <c r="MTV692" s="13"/>
      <c r="MTW692" s="13"/>
      <c r="MTX692" s="13"/>
      <c r="MTY692" s="13"/>
      <c r="MTZ692" s="13"/>
      <c r="MUA692" s="13"/>
      <c r="MUB692" s="13"/>
      <c r="MUC692" s="13"/>
      <c r="MUD692" s="13"/>
      <c r="MUE692" s="13"/>
      <c r="MUF692" s="13"/>
      <c r="MUG692" s="13"/>
      <c r="MUH692" s="13"/>
      <c r="MUI692" s="13"/>
      <c r="MUJ692" s="13"/>
      <c r="MUK692" s="13"/>
      <c r="MUL692" s="13"/>
      <c r="MUM692" s="13"/>
      <c r="MUN692" s="13"/>
      <c r="MUO692" s="13"/>
      <c r="MUP692" s="13"/>
      <c r="MUQ692" s="13"/>
      <c r="MUR692" s="13"/>
      <c r="MUS692" s="13"/>
      <c r="MUT692" s="13"/>
      <c r="MUU692" s="13"/>
      <c r="MUV692" s="13"/>
      <c r="MUW692" s="13"/>
      <c r="MUX692" s="13"/>
      <c r="MUY692" s="13"/>
      <c r="MUZ692" s="13"/>
      <c r="MVA692" s="13"/>
      <c r="MVB692" s="13"/>
      <c r="MVC692" s="13"/>
      <c r="MVD692" s="13"/>
      <c r="MVE692" s="13"/>
      <c r="MVF692" s="13"/>
      <c r="MVG692" s="13"/>
      <c r="MVH692" s="13"/>
      <c r="MVI692" s="13"/>
      <c r="MVJ692" s="13"/>
      <c r="MVK692" s="13"/>
      <c r="MVL692" s="13"/>
      <c r="MVM692" s="13"/>
      <c r="MVN692" s="13"/>
      <c r="MVO692" s="13"/>
      <c r="MVP692" s="13"/>
      <c r="MVQ692" s="13"/>
      <c r="MVR692" s="13"/>
      <c r="MVS692" s="13"/>
      <c r="MVT692" s="13"/>
      <c r="MVU692" s="13"/>
      <c r="MVV692" s="13"/>
      <c r="MVW692" s="13"/>
      <c r="MVX692" s="13"/>
      <c r="MVY692" s="13"/>
      <c r="MVZ692" s="13"/>
      <c r="MWA692" s="13"/>
      <c r="MWB692" s="13"/>
      <c r="MWC692" s="13"/>
      <c r="MWD692" s="13"/>
      <c r="MWE692" s="13"/>
      <c r="MWF692" s="13"/>
      <c r="MWG692" s="13"/>
      <c r="MWH692" s="13"/>
      <c r="MWI692" s="13"/>
      <c r="MWJ692" s="13"/>
      <c r="MWK692" s="13"/>
      <c r="MWL692" s="13"/>
      <c r="MWM692" s="13"/>
      <c r="MWN692" s="13"/>
      <c r="MWO692" s="13"/>
      <c r="MWP692" s="13"/>
      <c r="MWQ692" s="13"/>
      <c r="MWR692" s="13"/>
      <c r="MWS692" s="13"/>
      <c r="MWT692" s="13"/>
      <c r="MWU692" s="13"/>
      <c r="MWV692" s="13"/>
      <c r="MWW692" s="13"/>
      <c r="MWX692" s="13"/>
      <c r="MWY692" s="13"/>
      <c r="MWZ692" s="13"/>
      <c r="MXA692" s="13"/>
      <c r="MXB692" s="13"/>
      <c r="MXC692" s="13"/>
      <c r="MXD692" s="13"/>
      <c r="MXE692" s="13"/>
      <c r="MXF692" s="13"/>
      <c r="MXG692" s="13"/>
      <c r="MXH692" s="13"/>
      <c r="MXI692" s="13"/>
      <c r="MXJ692" s="13"/>
      <c r="MXK692" s="13"/>
      <c r="MXL692" s="13"/>
      <c r="MXM692" s="13"/>
      <c r="MXN692" s="13"/>
      <c r="MXO692" s="13"/>
      <c r="MXP692" s="13"/>
      <c r="MXQ692" s="13"/>
      <c r="MXR692" s="13"/>
      <c r="MXS692" s="13"/>
      <c r="MXT692" s="13"/>
      <c r="MXU692" s="13"/>
      <c r="MXV692" s="13"/>
      <c r="MXW692" s="13"/>
      <c r="MXX692" s="13"/>
      <c r="MXY692" s="13"/>
      <c r="MXZ692" s="13"/>
      <c r="MYA692" s="13"/>
      <c r="MYB692" s="13"/>
      <c r="MYC692" s="13"/>
      <c r="MYD692" s="13"/>
      <c r="MYE692" s="13"/>
      <c r="MYF692" s="13"/>
      <c r="MYG692" s="13"/>
      <c r="MYH692" s="13"/>
      <c r="MYI692" s="13"/>
      <c r="MYJ692" s="13"/>
      <c r="MYK692" s="13"/>
      <c r="MYL692" s="13"/>
      <c r="MYM692" s="13"/>
      <c r="MYN692" s="13"/>
      <c r="MYO692" s="13"/>
      <c r="MYP692" s="13"/>
      <c r="MYQ692" s="13"/>
      <c r="MYR692" s="13"/>
      <c r="MYS692" s="13"/>
      <c r="MYT692" s="13"/>
      <c r="MYU692" s="13"/>
      <c r="MYV692" s="13"/>
      <c r="MYW692" s="13"/>
      <c r="MYX692" s="13"/>
      <c r="MYY692" s="13"/>
      <c r="MYZ692" s="13"/>
      <c r="MZA692" s="13"/>
      <c r="MZB692" s="13"/>
      <c r="MZC692" s="13"/>
      <c r="MZD692" s="13"/>
      <c r="MZE692" s="13"/>
      <c r="MZF692" s="13"/>
      <c r="MZG692" s="13"/>
      <c r="MZH692" s="13"/>
      <c r="MZI692" s="13"/>
      <c r="MZJ692" s="13"/>
      <c r="MZK692" s="13"/>
      <c r="MZL692" s="13"/>
      <c r="MZM692" s="13"/>
      <c r="MZN692" s="13"/>
      <c r="MZO692" s="13"/>
      <c r="MZP692" s="13"/>
      <c r="MZQ692" s="13"/>
      <c r="MZR692" s="13"/>
      <c r="MZS692" s="13"/>
      <c r="MZT692" s="13"/>
      <c r="MZU692" s="13"/>
      <c r="MZV692" s="13"/>
      <c r="MZW692" s="13"/>
      <c r="MZX692" s="13"/>
      <c r="MZY692" s="13"/>
      <c r="MZZ692" s="13"/>
      <c r="NAA692" s="13"/>
      <c r="NAB692" s="13"/>
      <c r="NAC692" s="13"/>
      <c r="NAD692" s="13"/>
      <c r="NAE692" s="13"/>
      <c r="NAF692" s="13"/>
      <c r="NAG692" s="13"/>
      <c r="NAH692" s="13"/>
      <c r="NAI692" s="13"/>
      <c r="NAJ692" s="13"/>
      <c r="NAK692" s="13"/>
      <c r="NAL692" s="13"/>
      <c r="NAM692" s="13"/>
      <c r="NAN692" s="13"/>
      <c r="NAO692" s="13"/>
      <c r="NAP692" s="13"/>
      <c r="NAQ692" s="13"/>
      <c r="NAR692" s="13"/>
      <c r="NAS692" s="13"/>
      <c r="NAT692" s="13"/>
      <c r="NAU692" s="13"/>
      <c r="NAV692" s="13"/>
      <c r="NAW692" s="13"/>
      <c r="NAX692" s="13"/>
      <c r="NAY692" s="13"/>
      <c r="NAZ692" s="13"/>
      <c r="NBA692" s="13"/>
      <c r="NBB692" s="13"/>
      <c r="NBC692" s="13"/>
      <c r="NBD692" s="13"/>
      <c r="NBE692" s="13"/>
      <c r="NBF692" s="13"/>
      <c r="NBG692" s="13"/>
      <c r="NBH692" s="13"/>
      <c r="NBI692" s="13"/>
      <c r="NBJ692" s="13"/>
      <c r="NBK692" s="13"/>
      <c r="NBL692" s="13"/>
      <c r="NBM692" s="13"/>
      <c r="NBN692" s="13"/>
      <c r="NBO692" s="13"/>
      <c r="NBP692" s="13"/>
      <c r="NBQ692" s="13"/>
      <c r="NBR692" s="13"/>
      <c r="NBS692" s="13"/>
      <c r="NBT692" s="13"/>
      <c r="NBU692" s="13"/>
      <c r="NBV692" s="13"/>
      <c r="NBW692" s="13"/>
      <c r="NBX692" s="13"/>
      <c r="NBY692" s="13"/>
      <c r="NBZ692" s="13"/>
      <c r="NCA692" s="13"/>
      <c r="NCB692" s="13"/>
      <c r="NCC692" s="13"/>
      <c r="NCD692" s="13"/>
      <c r="NCE692" s="13"/>
      <c r="NCF692" s="13"/>
      <c r="NCG692" s="13"/>
      <c r="NCH692" s="13"/>
      <c r="NCI692" s="13"/>
      <c r="NCJ692" s="13"/>
      <c r="NCK692" s="13"/>
      <c r="NCL692" s="13"/>
      <c r="NCM692" s="13"/>
      <c r="NCN692" s="13"/>
      <c r="NCO692" s="13"/>
      <c r="NCP692" s="13"/>
      <c r="NCQ692" s="13"/>
      <c r="NCR692" s="13"/>
      <c r="NCS692" s="13"/>
      <c r="NCT692" s="13"/>
      <c r="NCU692" s="13"/>
      <c r="NCV692" s="13"/>
      <c r="NCW692" s="13"/>
      <c r="NCX692" s="13"/>
      <c r="NCY692" s="13"/>
      <c r="NCZ692" s="13"/>
      <c r="NDA692" s="13"/>
      <c r="NDB692" s="13"/>
      <c r="NDC692" s="13"/>
      <c r="NDD692" s="13"/>
      <c r="NDE692" s="13"/>
      <c r="NDF692" s="13"/>
      <c r="NDG692" s="13"/>
      <c r="NDH692" s="13"/>
      <c r="NDI692" s="13"/>
      <c r="NDJ692" s="13"/>
      <c r="NDK692" s="13"/>
      <c r="NDL692" s="13"/>
      <c r="NDM692" s="13"/>
      <c r="NDN692" s="13"/>
      <c r="NDO692" s="13"/>
      <c r="NDP692" s="13"/>
      <c r="NDQ692" s="13"/>
      <c r="NDR692" s="13"/>
      <c r="NDS692" s="13"/>
      <c r="NDT692" s="13"/>
      <c r="NDU692" s="13"/>
      <c r="NDV692" s="13"/>
      <c r="NDW692" s="13"/>
      <c r="NDX692" s="13"/>
      <c r="NDY692" s="13"/>
      <c r="NDZ692" s="13"/>
      <c r="NEA692" s="13"/>
      <c r="NEB692" s="13"/>
      <c r="NEC692" s="13"/>
      <c r="NED692" s="13"/>
      <c r="NEE692" s="13"/>
      <c r="NEF692" s="13"/>
      <c r="NEG692" s="13"/>
      <c r="NEH692" s="13"/>
      <c r="NEI692" s="13"/>
      <c r="NEJ692" s="13"/>
      <c r="NEK692" s="13"/>
      <c r="NEL692" s="13"/>
      <c r="NEM692" s="13"/>
      <c r="NEN692" s="13"/>
      <c r="NEO692" s="13"/>
      <c r="NEP692" s="13"/>
      <c r="NEQ692" s="13"/>
      <c r="NER692" s="13"/>
      <c r="NES692" s="13"/>
      <c r="NET692" s="13"/>
      <c r="NEU692" s="13"/>
      <c r="NEV692" s="13"/>
      <c r="NEW692" s="13"/>
      <c r="NEX692" s="13"/>
      <c r="NEY692" s="13"/>
      <c r="NEZ692" s="13"/>
      <c r="NFA692" s="13"/>
      <c r="NFB692" s="13"/>
      <c r="NFC692" s="13"/>
      <c r="NFD692" s="13"/>
      <c r="NFE692" s="13"/>
      <c r="NFF692" s="13"/>
      <c r="NFG692" s="13"/>
      <c r="NFH692" s="13"/>
      <c r="NFI692" s="13"/>
      <c r="NFJ692" s="13"/>
      <c r="NFK692" s="13"/>
      <c r="NFL692" s="13"/>
      <c r="NFM692" s="13"/>
      <c r="NFN692" s="13"/>
      <c r="NFO692" s="13"/>
      <c r="NFP692" s="13"/>
      <c r="NFQ692" s="13"/>
      <c r="NFR692" s="13"/>
      <c r="NFS692" s="13"/>
      <c r="NFT692" s="13"/>
      <c r="NFU692" s="13"/>
      <c r="NFV692" s="13"/>
      <c r="NFW692" s="13"/>
      <c r="NFX692" s="13"/>
      <c r="NFY692" s="13"/>
      <c r="NFZ692" s="13"/>
      <c r="NGA692" s="13"/>
      <c r="NGB692" s="13"/>
      <c r="NGC692" s="13"/>
      <c r="NGD692" s="13"/>
      <c r="NGE692" s="13"/>
      <c r="NGF692" s="13"/>
      <c r="NGG692" s="13"/>
      <c r="NGH692" s="13"/>
      <c r="NGI692" s="13"/>
      <c r="NGJ692" s="13"/>
      <c r="NGK692" s="13"/>
      <c r="NGL692" s="13"/>
      <c r="NGM692" s="13"/>
      <c r="NGN692" s="13"/>
      <c r="NGO692" s="13"/>
      <c r="NGP692" s="13"/>
      <c r="NGQ692" s="13"/>
      <c r="NGR692" s="13"/>
      <c r="NGS692" s="13"/>
      <c r="NGT692" s="13"/>
      <c r="NGU692" s="13"/>
      <c r="NGV692" s="13"/>
      <c r="NGW692" s="13"/>
      <c r="NGX692" s="13"/>
      <c r="NGY692" s="13"/>
      <c r="NGZ692" s="13"/>
      <c r="NHA692" s="13"/>
      <c r="NHB692" s="13"/>
      <c r="NHC692" s="13"/>
      <c r="NHD692" s="13"/>
      <c r="NHE692" s="13"/>
      <c r="NHF692" s="13"/>
      <c r="NHG692" s="13"/>
      <c r="NHH692" s="13"/>
      <c r="NHI692" s="13"/>
      <c r="NHJ692" s="13"/>
      <c r="NHK692" s="13"/>
      <c r="NHL692" s="13"/>
      <c r="NHM692" s="13"/>
      <c r="NHN692" s="13"/>
      <c r="NHO692" s="13"/>
      <c r="NHP692" s="13"/>
      <c r="NHQ692" s="13"/>
      <c r="NHR692" s="13"/>
      <c r="NHS692" s="13"/>
      <c r="NHT692" s="13"/>
      <c r="NHU692" s="13"/>
      <c r="NHV692" s="13"/>
      <c r="NHW692" s="13"/>
      <c r="NHX692" s="13"/>
      <c r="NHY692" s="13"/>
      <c r="NHZ692" s="13"/>
      <c r="NIA692" s="13"/>
      <c r="NIB692" s="13"/>
      <c r="NIC692" s="13"/>
      <c r="NID692" s="13"/>
      <c r="NIE692" s="13"/>
      <c r="NIF692" s="13"/>
      <c r="NIG692" s="13"/>
      <c r="NIH692" s="13"/>
      <c r="NII692" s="13"/>
      <c r="NIJ692" s="13"/>
      <c r="NIK692" s="13"/>
      <c r="NIL692" s="13"/>
      <c r="NIM692" s="13"/>
      <c r="NIN692" s="13"/>
      <c r="NIO692" s="13"/>
      <c r="NIP692" s="13"/>
      <c r="NIQ692" s="13"/>
      <c r="NIR692" s="13"/>
      <c r="NIS692" s="13"/>
      <c r="NIT692" s="13"/>
      <c r="NIU692" s="13"/>
      <c r="NIV692" s="13"/>
      <c r="NIW692" s="13"/>
      <c r="NIX692" s="13"/>
      <c r="NIY692" s="13"/>
      <c r="NIZ692" s="13"/>
      <c r="NJA692" s="13"/>
      <c r="NJB692" s="13"/>
      <c r="NJC692" s="13"/>
      <c r="NJD692" s="13"/>
      <c r="NJE692" s="13"/>
      <c r="NJF692" s="13"/>
      <c r="NJG692" s="13"/>
      <c r="NJH692" s="13"/>
      <c r="NJI692" s="13"/>
      <c r="NJJ692" s="13"/>
      <c r="NJK692" s="13"/>
      <c r="NJL692" s="13"/>
      <c r="NJM692" s="13"/>
      <c r="NJN692" s="13"/>
      <c r="NJO692" s="13"/>
      <c r="NJP692" s="13"/>
      <c r="NJQ692" s="13"/>
      <c r="NJR692" s="13"/>
      <c r="NJS692" s="13"/>
      <c r="NJT692" s="13"/>
      <c r="NJU692" s="13"/>
      <c r="NJV692" s="13"/>
      <c r="NJW692" s="13"/>
      <c r="NJX692" s="13"/>
      <c r="NJY692" s="13"/>
      <c r="NJZ692" s="13"/>
      <c r="NKA692" s="13"/>
      <c r="NKB692" s="13"/>
      <c r="NKC692" s="13"/>
      <c r="NKD692" s="13"/>
      <c r="NKE692" s="13"/>
      <c r="NKF692" s="13"/>
      <c r="NKG692" s="13"/>
      <c r="NKH692" s="13"/>
      <c r="NKI692" s="13"/>
      <c r="NKJ692" s="13"/>
      <c r="NKK692" s="13"/>
      <c r="NKL692" s="13"/>
      <c r="NKM692" s="13"/>
      <c r="NKN692" s="13"/>
      <c r="NKO692" s="13"/>
      <c r="NKP692" s="13"/>
      <c r="NKQ692" s="13"/>
      <c r="NKR692" s="13"/>
      <c r="NKS692" s="13"/>
      <c r="NKT692" s="13"/>
      <c r="NKU692" s="13"/>
      <c r="NKV692" s="13"/>
      <c r="NKW692" s="13"/>
      <c r="NKX692" s="13"/>
      <c r="NKY692" s="13"/>
      <c r="NKZ692" s="13"/>
      <c r="NLA692" s="13"/>
      <c r="NLB692" s="13"/>
      <c r="NLC692" s="13"/>
      <c r="NLD692" s="13"/>
      <c r="NLE692" s="13"/>
      <c r="NLF692" s="13"/>
      <c r="NLG692" s="13"/>
      <c r="NLH692" s="13"/>
      <c r="NLI692" s="13"/>
      <c r="NLJ692" s="13"/>
      <c r="NLK692" s="13"/>
      <c r="NLL692" s="13"/>
      <c r="NLM692" s="13"/>
      <c r="NLN692" s="13"/>
      <c r="NLO692" s="13"/>
      <c r="NLP692" s="13"/>
      <c r="NLQ692" s="13"/>
      <c r="NLR692" s="13"/>
      <c r="NLS692" s="13"/>
      <c r="NLT692" s="13"/>
      <c r="NLU692" s="13"/>
      <c r="NLV692" s="13"/>
      <c r="NLW692" s="13"/>
      <c r="NLX692" s="13"/>
      <c r="NLY692" s="13"/>
      <c r="NLZ692" s="13"/>
      <c r="NMA692" s="13"/>
      <c r="NMB692" s="13"/>
      <c r="NMC692" s="13"/>
      <c r="NMD692" s="13"/>
      <c r="NME692" s="13"/>
      <c r="NMF692" s="13"/>
      <c r="NMG692" s="13"/>
      <c r="NMH692" s="13"/>
      <c r="NMI692" s="13"/>
      <c r="NMJ692" s="13"/>
      <c r="NMK692" s="13"/>
      <c r="NML692" s="13"/>
      <c r="NMM692" s="13"/>
      <c r="NMN692" s="13"/>
      <c r="NMO692" s="13"/>
      <c r="NMP692" s="13"/>
      <c r="NMQ692" s="13"/>
      <c r="NMR692" s="13"/>
      <c r="NMS692" s="13"/>
      <c r="NMT692" s="13"/>
      <c r="NMU692" s="13"/>
      <c r="NMV692" s="13"/>
      <c r="NMW692" s="13"/>
      <c r="NMX692" s="13"/>
      <c r="NMY692" s="13"/>
      <c r="NMZ692" s="13"/>
      <c r="NNA692" s="13"/>
      <c r="NNB692" s="13"/>
      <c r="NNC692" s="13"/>
      <c r="NND692" s="13"/>
      <c r="NNE692" s="13"/>
      <c r="NNF692" s="13"/>
      <c r="NNG692" s="13"/>
      <c r="NNH692" s="13"/>
      <c r="NNI692" s="13"/>
      <c r="NNJ692" s="13"/>
      <c r="NNK692" s="13"/>
      <c r="NNL692" s="13"/>
      <c r="NNM692" s="13"/>
      <c r="NNN692" s="13"/>
      <c r="NNO692" s="13"/>
      <c r="NNP692" s="13"/>
      <c r="NNQ692" s="13"/>
      <c r="NNR692" s="13"/>
      <c r="NNS692" s="13"/>
      <c r="NNT692" s="13"/>
      <c r="NNU692" s="13"/>
      <c r="NNV692" s="13"/>
      <c r="NNW692" s="13"/>
      <c r="NNX692" s="13"/>
      <c r="NNY692" s="13"/>
      <c r="NNZ692" s="13"/>
      <c r="NOA692" s="13"/>
      <c r="NOB692" s="13"/>
      <c r="NOC692" s="13"/>
      <c r="NOD692" s="13"/>
      <c r="NOE692" s="13"/>
      <c r="NOF692" s="13"/>
      <c r="NOG692" s="13"/>
      <c r="NOH692" s="13"/>
      <c r="NOI692" s="13"/>
      <c r="NOJ692" s="13"/>
      <c r="NOK692" s="13"/>
      <c r="NOL692" s="13"/>
      <c r="NOM692" s="13"/>
      <c r="NON692" s="13"/>
      <c r="NOO692" s="13"/>
      <c r="NOP692" s="13"/>
      <c r="NOQ692" s="13"/>
      <c r="NOR692" s="13"/>
      <c r="NOS692" s="13"/>
      <c r="NOT692" s="13"/>
      <c r="NOU692" s="13"/>
      <c r="NOV692" s="13"/>
      <c r="NOW692" s="13"/>
      <c r="NOX692" s="13"/>
      <c r="NOY692" s="13"/>
      <c r="NOZ692" s="13"/>
      <c r="NPA692" s="13"/>
      <c r="NPB692" s="13"/>
      <c r="NPC692" s="13"/>
      <c r="NPD692" s="13"/>
      <c r="NPE692" s="13"/>
      <c r="NPF692" s="13"/>
      <c r="NPG692" s="13"/>
      <c r="NPH692" s="13"/>
      <c r="NPI692" s="13"/>
      <c r="NPJ692" s="13"/>
      <c r="NPK692" s="13"/>
      <c r="NPL692" s="13"/>
      <c r="NPM692" s="13"/>
      <c r="NPN692" s="13"/>
      <c r="NPO692" s="13"/>
      <c r="NPP692" s="13"/>
      <c r="NPQ692" s="13"/>
      <c r="NPR692" s="13"/>
      <c r="NPS692" s="13"/>
      <c r="NPT692" s="13"/>
      <c r="NPU692" s="13"/>
      <c r="NPV692" s="13"/>
      <c r="NPW692" s="13"/>
      <c r="NPX692" s="13"/>
      <c r="NPY692" s="13"/>
      <c r="NPZ692" s="13"/>
      <c r="NQA692" s="13"/>
      <c r="NQB692" s="13"/>
      <c r="NQC692" s="13"/>
      <c r="NQD692" s="13"/>
      <c r="NQE692" s="13"/>
      <c r="NQF692" s="13"/>
      <c r="NQG692" s="13"/>
      <c r="NQH692" s="13"/>
      <c r="NQI692" s="13"/>
      <c r="NQJ692" s="13"/>
      <c r="NQK692" s="13"/>
      <c r="NQL692" s="13"/>
      <c r="NQM692" s="13"/>
      <c r="NQN692" s="13"/>
      <c r="NQO692" s="13"/>
      <c r="NQP692" s="13"/>
      <c r="NQQ692" s="13"/>
      <c r="NQR692" s="13"/>
      <c r="NQS692" s="13"/>
      <c r="NQT692" s="13"/>
      <c r="NQU692" s="13"/>
      <c r="NQV692" s="13"/>
      <c r="NQW692" s="13"/>
      <c r="NQX692" s="13"/>
      <c r="NQY692" s="13"/>
      <c r="NQZ692" s="13"/>
      <c r="NRA692" s="13"/>
      <c r="NRB692" s="13"/>
      <c r="NRC692" s="13"/>
      <c r="NRD692" s="13"/>
      <c r="NRE692" s="13"/>
      <c r="NRF692" s="13"/>
      <c r="NRG692" s="13"/>
      <c r="NRH692" s="13"/>
      <c r="NRI692" s="13"/>
      <c r="NRJ692" s="13"/>
      <c r="NRK692" s="13"/>
      <c r="NRL692" s="13"/>
      <c r="NRM692" s="13"/>
      <c r="NRN692" s="13"/>
      <c r="NRO692" s="13"/>
      <c r="NRP692" s="13"/>
      <c r="NRQ692" s="13"/>
      <c r="NRR692" s="13"/>
      <c r="NRS692" s="13"/>
      <c r="NRT692" s="13"/>
      <c r="NRU692" s="13"/>
      <c r="NRV692" s="13"/>
      <c r="NRW692" s="13"/>
      <c r="NRX692" s="13"/>
      <c r="NRY692" s="13"/>
      <c r="NRZ692" s="13"/>
      <c r="NSA692" s="13"/>
      <c r="NSB692" s="13"/>
      <c r="NSC692" s="13"/>
      <c r="NSD692" s="13"/>
      <c r="NSE692" s="13"/>
      <c r="NSF692" s="13"/>
      <c r="NSG692" s="13"/>
      <c r="NSH692" s="13"/>
      <c r="NSI692" s="13"/>
      <c r="NSJ692" s="13"/>
      <c r="NSK692" s="13"/>
      <c r="NSL692" s="13"/>
      <c r="NSM692" s="13"/>
      <c r="NSN692" s="13"/>
      <c r="NSO692" s="13"/>
      <c r="NSP692" s="13"/>
      <c r="NSQ692" s="13"/>
      <c r="NSR692" s="13"/>
      <c r="NSS692" s="13"/>
      <c r="NST692" s="13"/>
      <c r="NSU692" s="13"/>
      <c r="NSV692" s="13"/>
      <c r="NSW692" s="13"/>
      <c r="NSX692" s="13"/>
      <c r="NSY692" s="13"/>
      <c r="NSZ692" s="13"/>
      <c r="NTA692" s="13"/>
      <c r="NTB692" s="13"/>
      <c r="NTC692" s="13"/>
      <c r="NTD692" s="13"/>
      <c r="NTE692" s="13"/>
      <c r="NTF692" s="13"/>
      <c r="NTG692" s="13"/>
      <c r="NTH692" s="13"/>
      <c r="NTI692" s="13"/>
      <c r="NTJ692" s="13"/>
      <c r="NTK692" s="13"/>
      <c r="NTL692" s="13"/>
      <c r="NTM692" s="13"/>
      <c r="NTN692" s="13"/>
      <c r="NTO692" s="13"/>
      <c r="NTP692" s="13"/>
      <c r="NTQ692" s="13"/>
      <c r="NTR692" s="13"/>
      <c r="NTS692" s="13"/>
      <c r="NTT692" s="13"/>
      <c r="NTU692" s="13"/>
      <c r="NTV692" s="13"/>
      <c r="NTW692" s="13"/>
      <c r="NTX692" s="13"/>
      <c r="NTY692" s="13"/>
      <c r="NTZ692" s="13"/>
      <c r="NUA692" s="13"/>
      <c r="NUB692" s="13"/>
      <c r="NUC692" s="13"/>
      <c r="NUD692" s="13"/>
      <c r="NUE692" s="13"/>
      <c r="NUF692" s="13"/>
      <c r="NUG692" s="13"/>
      <c r="NUH692" s="13"/>
      <c r="NUI692" s="13"/>
      <c r="NUJ692" s="13"/>
      <c r="NUK692" s="13"/>
      <c r="NUL692" s="13"/>
      <c r="NUM692" s="13"/>
      <c r="NUN692" s="13"/>
      <c r="NUO692" s="13"/>
      <c r="NUP692" s="13"/>
      <c r="NUQ692" s="13"/>
      <c r="NUR692" s="13"/>
      <c r="NUS692" s="13"/>
      <c r="NUT692" s="13"/>
      <c r="NUU692" s="13"/>
      <c r="NUV692" s="13"/>
      <c r="NUW692" s="13"/>
      <c r="NUX692" s="13"/>
      <c r="NUY692" s="13"/>
      <c r="NUZ692" s="13"/>
      <c r="NVA692" s="13"/>
      <c r="NVB692" s="13"/>
      <c r="NVC692" s="13"/>
      <c r="NVD692" s="13"/>
      <c r="NVE692" s="13"/>
      <c r="NVF692" s="13"/>
      <c r="NVG692" s="13"/>
      <c r="NVH692" s="13"/>
      <c r="NVI692" s="13"/>
      <c r="NVJ692" s="13"/>
      <c r="NVK692" s="13"/>
      <c r="NVL692" s="13"/>
      <c r="NVM692" s="13"/>
      <c r="NVN692" s="13"/>
      <c r="NVO692" s="13"/>
      <c r="NVP692" s="13"/>
      <c r="NVQ692" s="13"/>
      <c r="NVR692" s="13"/>
      <c r="NVS692" s="13"/>
      <c r="NVT692" s="13"/>
      <c r="NVU692" s="13"/>
      <c r="NVV692" s="13"/>
      <c r="NVW692" s="13"/>
      <c r="NVX692" s="13"/>
      <c r="NVY692" s="13"/>
      <c r="NVZ692" s="13"/>
      <c r="NWA692" s="13"/>
      <c r="NWB692" s="13"/>
      <c r="NWC692" s="13"/>
      <c r="NWD692" s="13"/>
      <c r="NWE692" s="13"/>
      <c r="NWF692" s="13"/>
      <c r="NWG692" s="13"/>
      <c r="NWH692" s="13"/>
      <c r="NWI692" s="13"/>
      <c r="NWJ692" s="13"/>
      <c r="NWK692" s="13"/>
      <c r="NWL692" s="13"/>
      <c r="NWM692" s="13"/>
      <c r="NWN692" s="13"/>
      <c r="NWO692" s="13"/>
      <c r="NWP692" s="13"/>
      <c r="NWQ692" s="13"/>
      <c r="NWR692" s="13"/>
      <c r="NWS692" s="13"/>
      <c r="NWT692" s="13"/>
      <c r="NWU692" s="13"/>
      <c r="NWV692" s="13"/>
      <c r="NWW692" s="13"/>
      <c r="NWX692" s="13"/>
      <c r="NWY692" s="13"/>
      <c r="NWZ692" s="13"/>
      <c r="NXA692" s="13"/>
      <c r="NXB692" s="13"/>
      <c r="NXC692" s="13"/>
      <c r="NXD692" s="13"/>
      <c r="NXE692" s="13"/>
      <c r="NXF692" s="13"/>
      <c r="NXG692" s="13"/>
      <c r="NXH692" s="13"/>
      <c r="NXI692" s="13"/>
      <c r="NXJ692" s="13"/>
      <c r="NXK692" s="13"/>
      <c r="NXL692" s="13"/>
      <c r="NXM692" s="13"/>
      <c r="NXN692" s="13"/>
      <c r="NXO692" s="13"/>
      <c r="NXP692" s="13"/>
      <c r="NXQ692" s="13"/>
      <c r="NXR692" s="13"/>
      <c r="NXS692" s="13"/>
      <c r="NXT692" s="13"/>
      <c r="NXU692" s="13"/>
      <c r="NXV692" s="13"/>
      <c r="NXW692" s="13"/>
      <c r="NXX692" s="13"/>
      <c r="NXY692" s="13"/>
      <c r="NXZ692" s="13"/>
      <c r="NYA692" s="13"/>
      <c r="NYB692" s="13"/>
      <c r="NYC692" s="13"/>
      <c r="NYD692" s="13"/>
      <c r="NYE692" s="13"/>
      <c r="NYF692" s="13"/>
      <c r="NYG692" s="13"/>
      <c r="NYH692" s="13"/>
      <c r="NYI692" s="13"/>
      <c r="NYJ692" s="13"/>
      <c r="NYK692" s="13"/>
      <c r="NYL692" s="13"/>
      <c r="NYM692" s="13"/>
      <c r="NYN692" s="13"/>
      <c r="NYO692" s="13"/>
      <c r="NYP692" s="13"/>
      <c r="NYQ692" s="13"/>
      <c r="NYR692" s="13"/>
      <c r="NYS692" s="13"/>
      <c r="NYT692" s="13"/>
      <c r="NYU692" s="13"/>
      <c r="NYV692" s="13"/>
      <c r="NYW692" s="13"/>
      <c r="NYX692" s="13"/>
      <c r="NYY692" s="13"/>
      <c r="NYZ692" s="13"/>
      <c r="NZA692" s="13"/>
      <c r="NZB692" s="13"/>
      <c r="NZC692" s="13"/>
      <c r="NZD692" s="13"/>
      <c r="NZE692" s="13"/>
      <c r="NZF692" s="13"/>
      <c r="NZG692" s="13"/>
      <c r="NZH692" s="13"/>
      <c r="NZI692" s="13"/>
      <c r="NZJ692" s="13"/>
      <c r="NZK692" s="13"/>
      <c r="NZL692" s="13"/>
      <c r="NZM692" s="13"/>
      <c r="NZN692" s="13"/>
      <c r="NZO692" s="13"/>
      <c r="NZP692" s="13"/>
      <c r="NZQ692" s="13"/>
      <c r="NZR692" s="13"/>
      <c r="NZS692" s="13"/>
      <c r="NZT692" s="13"/>
      <c r="NZU692" s="13"/>
      <c r="NZV692" s="13"/>
      <c r="NZW692" s="13"/>
      <c r="NZX692" s="13"/>
      <c r="NZY692" s="13"/>
      <c r="NZZ692" s="13"/>
      <c r="OAA692" s="13"/>
      <c r="OAB692" s="13"/>
      <c r="OAC692" s="13"/>
      <c r="OAD692" s="13"/>
      <c r="OAE692" s="13"/>
      <c r="OAF692" s="13"/>
      <c r="OAG692" s="13"/>
      <c r="OAH692" s="13"/>
      <c r="OAI692" s="13"/>
      <c r="OAJ692" s="13"/>
      <c r="OAK692" s="13"/>
      <c r="OAL692" s="13"/>
      <c r="OAM692" s="13"/>
      <c r="OAN692" s="13"/>
      <c r="OAO692" s="13"/>
      <c r="OAP692" s="13"/>
      <c r="OAQ692" s="13"/>
      <c r="OAR692" s="13"/>
      <c r="OAS692" s="13"/>
      <c r="OAT692" s="13"/>
      <c r="OAU692" s="13"/>
      <c r="OAV692" s="13"/>
      <c r="OAW692" s="13"/>
      <c r="OAX692" s="13"/>
      <c r="OAY692" s="13"/>
      <c r="OAZ692" s="13"/>
      <c r="OBA692" s="13"/>
      <c r="OBB692" s="13"/>
      <c r="OBC692" s="13"/>
      <c r="OBD692" s="13"/>
      <c r="OBE692" s="13"/>
      <c r="OBF692" s="13"/>
      <c r="OBG692" s="13"/>
      <c r="OBH692" s="13"/>
      <c r="OBI692" s="13"/>
      <c r="OBJ692" s="13"/>
      <c r="OBK692" s="13"/>
      <c r="OBL692" s="13"/>
      <c r="OBM692" s="13"/>
      <c r="OBN692" s="13"/>
      <c r="OBO692" s="13"/>
      <c r="OBP692" s="13"/>
      <c r="OBQ692" s="13"/>
      <c r="OBR692" s="13"/>
      <c r="OBS692" s="13"/>
      <c r="OBT692" s="13"/>
      <c r="OBU692" s="13"/>
      <c r="OBV692" s="13"/>
      <c r="OBW692" s="13"/>
      <c r="OBX692" s="13"/>
      <c r="OBY692" s="13"/>
      <c r="OBZ692" s="13"/>
      <c r="OCA692" s="13"/>
      <c r="OCB692" s="13"/>
      <c r="OCC692" s="13"/>
      <c r="OCD692" s="13"/>
      <c r="OCE692" s="13"/>
      <c r="OCF692" s="13"/>
      <c r="OCG692" s="13"/>
      <c r="OCH692" s="13"/>
      <c r="OCI692" s="13"/>
      <c r="OCJ692" s="13"/>
      <c r="OCK692" s="13"/>
      <c r="OCL692" s="13"/>
      <c r="OCM692" s="13"/>
      <c r="OCN692" s="13"/>
      <c r="OCO692" s="13"/>
      <c r="OCP692" s="13"/>
      <c r="OCQ692" s="13"/>
      <c r="OCR692" s="13"/>
      <c r="OCS692" s="13"/>
      <c r="OCT692" s="13"/>
      <c r="OCU692" s="13"/>
      <c r="OCV692" s="13"/>
      <c r="OCW692" s="13"/>
      <c r="OCX692" s="13"/>
      <c r="OCY692" s="13"/>
      <c r="OCZ692" s="13"/>
      <c r="ODA692" s="13"/>
      <c r="ODB692" s="13"/>
      <c r="ODC692" s="13"/>
      <c r="ODD692" s="13"/>
      <c r="ODE692" s="13"/>
      <c r="ODF692" s="13"/>
      <c r="ODG692" s="13"/>
      <c r="ODH692" s="13"/>
      <c r="ODI692" s="13"/>
      <c r="ODJ692" s="13"/>
      <c r="ODK692" s="13"/>
      <c r="ODL692" s="13"/>
      <c r="ODM692" s="13"/>
      <c r="ODN692" s="13"/>
      <c r="ODO692" s="13"/>
      <c r="ODP692" s="13"/>
      <c r="ODQ692" s="13"/>
      <c r="ODR692" s="13"/>
      <c r="ODS692" s="13"/>
      <c r="ODT692" s="13"/>
      <c r="ODU692" s="13"/>
      <c r="ODV692" s="13"/>
      <c r="ODW692" s="13"/>
      <c r="ODX692" s="13"/>
      <c r="ODY692" s="13"/>
      <c r="ODZ692" s="13"/>
      <c r="OEA692" s="13"/>
      <c r="OEB692" s="13"/>
      <c r="OEC692" s="13"/>
      <c r="OED692" s="13"/>
      <c r="OEE692" s="13"/>
      <c r="OEF692" s="13"/>
      <c r="OEG692" s="13"/>
      <c r="OEH692" s="13"/>
      <c r="OEI692" s="13"/>
      <c r="OEJ692" s="13"/>
      <c r="OEK692" s="13"/>
      <c r="OEL692" s="13"/>
      <c r="OEM692" s="13"/>
      <c r="OEN692" s="13"/>
      <c r="OEO692" s="13"/>
      <c r="OEP692" s="13"/>
      <c r="OEQ692" s="13"/>
      <c r="OER692" s="13"/>
      <c r="OES692" s="13"/>
      <c r="OET692" s="13"/>
      <c r="OEU692" s="13"/>
      <c r="OEV692" s="13"/>
      <c r="OEW692" s="13"/>
      <c r="OEX692" s="13"/>
      <c r="OEY692" s="13"/>
      <c r="OEZ692" s="13"/>
      <c r="OFA692" s="13"/>
      <c r="OFB692" s="13"/>
      <c r="OFC692" s="13"/>
      <c r="OFD692" s="13"/>
      <c r="OFE692" s="13"/>
      <c r="OFF692" s="13"/>
      <c r="OFG692" s="13"/>
      <c r="OFH692" s="13"/>
      <c r="OFI692" s="13"/>
      <c r="OFJ692" s="13"/>
      <c r="OFK692" s="13"/>
      <c r="OFL692" s="13"/>
      <c r="OFM692" s="13"/>
      <c r="OFN692" s="13"/>
      <c r="OFO692" s="13"/>
      <c r="OFP692" s="13"/>
      <c r="OFQ692" s="13"/>
      <c r="OFR692" s="13"/>
      <c r="OFS692" s="13"/>
      <c r="OFT692" s="13"/>
      <c r="OFU692" s="13"/>
      <c r="OFV692" s="13"/>
      <c r="OFW692" s="13"/>
      <c r="OFX692" s="13"/>
      <c r="OFY692" s="13"/>
      <c r="OFZ692" s="13"/>
      <c r="OGA692" s="13"/>
      <c r="OGB692" s="13"/>
      <c r="OGC692" s="13"/>
      <c r="OGD692" s="13"/>
      <c r="OGE692" s="13"/>
      <c r="OGF692" s="13"/>
      <c r="OGG692" s="13"/>
      <c r="OGH692" s="13"/>
      <c r="OGI692" s="13"/>
      <c r="OGJ692" s="13"/>
      <c r="OGK692" s="13"/>
      <c r="OGL692" s="13"/>
      <c r="OGM692" s="13"/>
      <c r="OGN692" s="13"/>
      <c r="OGO692" s="13"/>
      <c r="OGP692" s="13"/>
      <c r="OGQ692" s="13"/>
      <c r="OGR692" s="13"/>
      <c r="OGS692" s="13"/>
      <c r="OGT692" s="13"/>
      <c r="OGU692" s="13"/>
      <c r="OGV692" s="13"/>
      <c r="OGW692" s="13"/>
      <c r="OGX692" s="13"/>
      <c r="OGY692" s="13"/>
      <c r="OGZ692" s="13"/>
      <c r="OHA692" s="13"/>
      <c r="OHB692" s="13"/>
      <c r="OHC692" s="13"/>
      <c r="OHD692" s="13"/>
      <c r="OHE692" s="13"/>
      <c r="OHF692" s="13"/>
      <c r="OHG692" s="13"/>
      <c r="OHH692" s="13"/>
      <c r="OHI692" s="13"/>
      <c r="OHJ692" s="13"/>
      <c r="OHK692" s="13"/>
      <c r="OHL692" s="13"/>
      <c r="OHM692" s="13"/>
      <c r="OHN692" s="13"/>
      <c r="OHO692" s="13"/>
      <c r="OHP692" s="13"/>
      <c r="OHQ692" s="13"/>
      <c r="OHR692" s="13"/>
      <c r="OHS692" s="13"/>
      <c r="OHT692" s="13"/>
      <c r="OHU692" s="13"/>
      <c r="OHV692" s="13"/>
      <c r="OHW692" s="13"/>
      <c r="OHX692" s="13"/>
      <c r="OHY692" s="13"/>
      <c r="OHZ692" s="13"/>
      <c r="OIA692" s="13"/>
      <c r="OIB692" s="13"/>
      <c r="OIC692" s="13"/>
      <c r="OID692" s="13"/>
      <c r="OIE692" s="13"/>
      <c r="OIF692" s="13"/>
      <c r="OIG692" s="13"/>
      <c r="OIH692" s="13"/>
      <c r="OII692" s="13"/>
      <c r="OIJ692" s="13"/>
      <c r="OIK692" s="13"/>
      <c r="OIL692" s="13"/>
      <c r="OIM692" s="13"/>
      <c r="OIN692" s="13"/>
      <c r="OIO692" s="13"/>
      <c r="OIP692" s="13"/>
      <c r="OIQ692" s="13"/>
      <c r="OIR692" s="13"/>
      <c r="OIS692" s="13"/>
      <c r="OIT692" s="13"/>
      <c r="OIU692" s="13"/>
      <c r="OIV692" s="13"/>
      <c r="OIW692" s="13"/>
      <c r="OIX692" s="13"/>
      <c r="OIY692" s="13"/>
      <c r="OIZ692" s="13"/>
      <c r="OJA692" s="13"/>
      <c r="OJB692" s="13"/>
      <c r="OJC692" s="13"/>
      <c r="OJD692" s="13"/>
      <c r="OJE692" s="13"/>
      <c r="OJF692" s="13"/>
      <c r="OJG692" s="13"/>
      <c r="OJH692" s="13"/>
      <c r="OJI692" s="13"/>
      <c r="OJJ692" s="13"/>
      <c r="OJK692" s="13"/>
      <c r="OJL692" s="13"/>
      <c r="OJM692" s="13"/>
      <c r="OJN692" s="13"/>
      <c r="OJO692" s="13"/>
      <c r="OJP692" s="13"/>
      <c r="OJQ692" s="13"/>
      <c r="OJR692" s="13"/>
      <c r="OJS692" s="13"/>
      <c r="OJT692" s="13"/>
      <c r="OJU692" s="13"/>
      <c r="OJV692" s="13"/>
      <c r="OJW692" s="13"/>
      <c r="OJX692" s="13"/>
      <c r="OJY692" s="13"/>
      <c r="OJZ692" s="13"/>
      <c r="OKA692" s="13"/>
      <c r="OKB692" s="13"/>
      <c r="OKC692" s="13"/>
      <c r="OKD692" s="13"/>
      <c r="OKE692" s="13"/>
      <c r="OKF692" s="13"/>
      <c r="OKG692" s="13"/>
      <c r="OKH692" s="13"/>
      <c r="OKI692" s="13"/>
      <c r="OKJ692" s="13"/>
      <c r="OKK692" s="13"/>
      <c r="OKL692" s="13"/>
      <c r="OKM692" s="13"/>
      <c r="OKN692" s="13"/>
      <c r="OKO692" s="13"/>
      <c r="OKP692" s="13"/>
      <c r="OKQ692" s="13"/>
      <c r="OKR692" s="13"/>
      <c r="OKS692" s="13"/>
      <c r="OKT692" s="13"/>
      <c r="OKU692" s="13"/>
      <c r="OKV692" s="13"/>
      <c r="OKW692" s="13"/>
      <c r="OKX692" s="13"/>
      <c r="OKY692" s="13"/>
      <c r="OKZ692" s="13"/>
      <c r="OLA692" s="13"/>
      <c r="OLB692" s="13"/>
      <c r="OLC692" s="13"/>
      <c r="OLD692" s="13"/>
      <c r="OLE692" s="13"/>
      <c r="OLF692" s="13"/>
      <c r="OLG692" s="13"/>
      <c r="OLH692" s="13"/>
      <c r="OLI692" s="13"/>
      <c r="OLJ692" s="13"/>
      <c r="OLK692" s="13"/>
      <c r="OLL692" s="13"/>
      <c r="OLM692" s="13"/>
      <c r="OLN692" s="13"/>
      <c r="OLO692" s="13"/>
      <c r="OLP692" s="13"/>
      <c r="OLQ692" s="13"/>
      <c r="OLR692" s="13"/>
      <c r="OLS692" s="13"/>
      <c r="OLT692" s="13"/>
      <c r="OLU692" s="13"/>
      <c r="OLV692" s="13"/>
      <c r="OLW692" s="13"/>
      <c r="OLX692" s="13"/>
      <c r="OLY692" s="13"/>
      <c r="OLZ692" s="13"/>
      <c r="OMA692" s="13"/>
      <c r="OMB692" s="13"/>
      <c r="OMC692" s="13"/>
      <c r="OMD692" s="13"/>
      <c r="OME692" s="13"/>
      <c r="OMF692" s="13"/>
      <c r="OMG692" s="13"/>
      <c r="OMH692" s="13"/>
      <c r="OMI692" s="13"/>
      <c r="OMJ692" s="13"/>
      <c r="OMK692" s="13"/>
      <c r="OML692" s="13"/>
      <c r="OMM692" s="13"/>
      <c r="OMN692" s="13"/>
      <c r="OMO692" s="13"/>
      <c r="OMP692" s="13"/>
      <c r="OMQ692" s="13"/>
      <c r="OMR692" s="13"/>
      <c r="OMS692" s="13"/>
      <c r="OMT692" s="13"/>
      <c r="OMU692" s="13"/>
      <c r="OMV692" s="13"/>
      <c r="OMW692" s="13"/>
      <c r="OMX692" s="13"/>
      <c r="OMY692" s="13"/>
      <c r="OMZ692" s="13"/>
      <c r="ONA692" s="13"/>
      <c r="ONB692" s="13"/>
      <c r="ONC692" s="13"/>
      <c r="OND692" s="13"/>
      <c r="ONE692" s="13"/>
      <c r="ONF692" s="13"/>
      <c r="ONG692" s="13"/>
      <c r="ONH692" s="13"/>
      <c r="ONI692" s="13"/>
      <c r="ONJ692" s="13"/>
      <c r="ONK692" s="13"/>
      <c r="ONL692" s="13"/>
      <c r="ONM692" s="13"/>
      <c r="ONN692" s="13"/>
      <c r="ONO692" s="13"/>
      <c r="ONP692" s="13"/>
      <c r="ONQ692" s="13"/>
      <c r="ONR692" s="13"/>
      <c r="ONS692" s="13"/>
      <c r="ONT692" s="13"/>
      <c r="ONU692" s="13"/>
      <c r="ONV692" s="13"/>
      <c r="ONW692" s="13"/>
      <c r="ONX692" s="13"/>
      <c r="ONY692" s="13"/>
      <c r="ONZ692" s="13"/>
      <c r="OOA692" s="13"/>
      <c r="OOB692" s="13"/>
      <c r="OOC692" s="13"/>
      <c r="OOD692" s="13"/>
      <c r="OOE692" s="13"/>
      <c r="OOF692" s="13"/>
      <c r="OOG692" s="13"/>
      <c r="OOH692" s="13"/>
      <c r="OOI692" s="13"/>
      <c r="OOJ692" s="13"/>
      <c r="OOK692" s="13"/>
      <c r="OOL692" s="13"/>
      <c r="OOM692" s="13"/>
      <c r="OON692" s="13"/>
      <c r="OOO692" s="13"/>
      <c r="OOP692" s="13"/>
      <c r="OOQ692" s="13"/>
      <c r="OOR692" s="13"/>
      <c r="OOS692" s="13"/>
      <c r="OOT692" s="13"/>
      <c r="OOU692" s="13"/>
      <c r="OOV692" s="13"/>
      <c r="OOW692" s="13"/>
      <c r="OOX692" s="13"/>
      <c r="OOY692" s="13"/>
      <c r="OOZ692" s="13"/>
      <c r="OPA692" s="13"/>
      <c r="OPB692" s="13"/>
      <c r="OPC692" s="13"/>
      <c r="OPD692" s="13"/>
      <c r="OPE692" s="13"/>
      <c r="OPF692" s="13"/>
      <c r="OPG692" s="13"/>
      <c r="OPH692" s="13"/>
      <c r="OPI692" s="13"/>
      <c r="OPJ692" s="13"/>
      <c r="OPK692" s="13"/>
      <c r="OPL692" s="13"/>
      <c r="OPM692" s="13"/>
      <c r="OPN692" s="13"/>
      <c r="OPO692" s="13"/>
      <c r="OPP692" s="13"/>
      <c r="OPQ692" s="13"/>
      <c r="OPR692" s="13"/>
      <c r="OPS692" s="13"/>
      <c r="OPT692" s="13"/>
      <c r="OPU692" s="13"/>
      <c r="OPV692" s="13"/>
      <c r="OPW692" s="13"/>
      <c r="OPX692" s="13"/>
      <c r="OPY692" s="13"/>
      <c r="OPZ692" s="13"/>
      <c r="OQA692" s="13"/>
      <c r="OQB692" s="13"/>
      <c r="OQC692" s="13"/>
      <c r="OQD692" s="13"/>
      <c r="OQE692" s="13"/>
      <c r="OQF692" s="13"/>
      <c r="OQG692" s="13"/>
      <c r="OQH692" s="13"/>
      <c r="OQI692" s="13"/>
      <c r="OQJ692" s="13"/>
      <c r="OQK692" s="13"/>
      <c r="OQL692" s="13"/>
      <c r="OQM692" s="13"/>
      <c r="OQN692" s="13"/>
      <c r="OQO692" s="13"/>
      <c r="OQP692" s="13"/>
      <c r="OQQ692" s="13"/>
      <c r="OQR692" s="13"/>
      <c r="OQS692" s="13"/>
      <c r="OQT692" s="13"/>
      <c r="OQU692" s="13"/>
      <c r="OQV692" s="13"/>
      <c r="OQW692" s="13"/>
      <c r="OQX692" s="13"/>
      <c r="OQY692" s="13"/>
      <c r="OQZ692" s="13"/>
      <c r="ORA692" s="13"/>
      <c r="ORB692" s="13"/>
      <c r="ORC692" s="13"/>
      <c r="ORD692" s="13"/>
      <c r="ORE692" s="13"/>
      <c r="ORF692" s="13"/>
      <c r="ORG692" s="13"/>
      <c r="ORH692" s="13"/>
      <c r="ORI692" s="13"/>
      <c r="ORJ692" s="13"/>
      <c r="ORK692" s="13"/>
      <c r="ORL692" s="13"/>
      <c r="ORM692" s="13"/>
      <c r="ORN692" s="13"/>
      <c r="ORO692" s="13"/>
      <c r="ORP692" s="13"/>
      <c r="ORQ692" s="13"/>
      <c r="ORR692" s="13"/>
      <c r="ORS692" s="13"/>
      <c r="ORT692" s="13"/>
      <c r="ORU692" s="13"/>
      <c r="ORV692" s="13"/>
      <c r="ORW692" s="13"/>
      <c r="ORX692" s="13"/>
      <c r="ORY692" s="13"/>
      <c r="ORZ692" s="13"/>
      <c r="OSA692" s="13"/>
      <c r="OSB692" s="13"/>
      <c r="OSC692" s="13"/>
      <c r="OSD692" s="13"/>
      <c r="OSE692" s="13"/>
      <c r="OSF692" s="13"/>
      <c r="OSG692" s="13"/>
      <c r="OSH692" s="13"/>
      <c r="OSI692" s="13"/>
      <c r="OSJ692" s="13"/>
      <c r="OSK692" s="13"/>
      <c r="OSL692" s="13"/>
      <c r="OSM692" s="13"/>
      <c r="OSN692" s="13"/>
      <c r="OSO692" s="13"/>
      <c r="OSP692" s="13"/>
      <c r="OSQ692" s="13"/>
      <c r="OSR692" s="13"/>
      <c r="OSS692" s="13"/>
      <c r="OST692" s="13"/>
      <c r="OSU692" s="13"/>
      <c r="OSV692" s="13"/>
      <c r="OSW692" s="13"/>
      <c r="OSX692" s="13"/>
      <c r="OSY692" s="13"/>
      <c r="OSZ692" s="13"/>
      <c r="OTA692" s="13"/>
      <c r="OTB692" s="13"/>
      <c r="OTC692" s="13"/>
      <c r="OTD692" s="13"/>
      <c r="OTE692" s="13"/>
      <c r="OTF692" s="13"/>
      <c r="OTG692" s="13"/>
      <c r="OTH692" s="13"/>
      <c r="OTI692" s="13"/>
      <c r="OTJ692" s="13"/>
      <c r="OTK692" s="13"/>
      <c r="OTL692" s="13"/>
      <c r="OTM692" s="13"/>
      <c r="OTN692" s="13"/>
      <c r="OTO692" s="13"/>
      <c r="OTP692" s="13"/>
      <c r="OTQ692" s="13"/>
      <c r="OTR692" s="13"/>
      <c r="OTS692" s="13"/>
      <c r="OTT692" s="13"/>
      <c r="OTU692" s="13"/>
      <c r="OTV692" s="13"/>
      <c r="OTW692" s="13"/>
      <c r="OTX692" s="13"/>
      <c r="OTY692" s="13"/>
      <c r="OTZ692" s="13"/>
      <c r="OUA692" s="13"/>
      <c r="OUB692" s="13"/>
      <c r="OUC692" s="13"/>
      <c r="OUD692" s="13"/>
      <c r="OUE692" s="13"/>
      <c r="OUF692" s="13"/>
      <c r="OUG692" s="13"/>
      <c r="OUH692" s="13"/>
      <c r="OUI692" s="13"/>
      <c r="OUJ692" s="13"/>
      <c r="OUK692" s="13"/>
      <c r="OUL692" s="13"/>
      <c r="OUM692" s="13"/>
      <c r="OUN692" s="13"/>
      <c r="OUO692" s="13"/>
      <c r="OUP692" s="13"/>
      <c r="OUQ692" s="13"/>
      <c r="OUR692" s="13"/>
      <c r="OUS692" s="13"/>
      <c r="OUT692" s="13"/>
      <c r="OUU692" s="13"/>
      <c r="OUV692" s="13"/>
      <c r="OUW692" s="13"/>
      <c r="OUX692" s="13"/>
      <c r="OUY692" s="13"/>
      <c r="OUZ692" s="13"/>
      <c r="OVA692" s="13"/>
      <c r="OVB692" s="13"/>
      <c r="OVC692" s="13"/>
      <c r="OVD692" s="13"/>
      <c r="OVE692" s="13"/>
      <c r="OVF692" s="13"/>
      <c r="OVG692" s="13"/>
      <c r="OVH692" s="13"/>
      <c r="OVI692" s="13"/>
      <c r="OVJ692" s="13"/>
      <c r="OVK692" s="13"/>
      <c r="OVL692" s="13"/>
      <c r="OVM692" s="13"/>
      <c r="OVN692" s="13"/>
      <c r="OVO692" s="13"/>
      <c r="OVP692" s="13"/>
      <c r="OVQ692" s="13"/>
      <c r="OVR692" s="13"/>
      <c r="OVS692" s="13"/>
      <c r="OVT692" s="13"/>
      <c r="OVU692" s="13"/>
      <c r="OVV692" s="13"/>
      <c r="OVW692" s="13"/>
      <c r="OVX692" s="13"/>
      <c r="OVY692" s="13"/>
      <c r="OVZ692" s="13"/>
      <c r="OWA692" s="13"/>
      <c r="OWB692" s="13"/>
      <c r="OWC692" s="13"/>
      <c r="OWD692" s="13"/>
      <c r="OWE692" s="13"/>
      <c r="OWF692" s="13"/>
      <c r="OWG692" s="13"/>
      <c r="OWH692" s="13"/>
      <c r="OWI692" s="13"/>
      <c r="OWJ692" s="13"/>
      <c r="OWK692" s="13"/>
      <c r="OWL692" s="13"/>
      <c r="OWM692" s="13"/>
      <c r="OWN692" s="13"/>
      <c r="OWO692" s="13"/>
      <c r="OWP692" s="13"/>
      <c r="OWQ692" s="13"/>
      <c r="OWR692" s="13"/>
      <c r="OWS692" s="13"/>
      <c r="OWT692" s="13"/>
      <c r="OWU692" s="13"/>
      <c r="OWV692" s="13"/>
      <c r="OWW692" s="13"/>
      <c r="OWX692" s="13"/>
      <c r="OWY692" s="13"/>
      <c r="OWZ692" s="13"/>
      <c r="OXA692" s="13"/>
      <c r="OXB692" s="13"/>
      <c r="OXC692" s="13"/>
      <c r="OXD692" s="13"/>
      <c r="OXE692" s="13"/>
      <c r="OXF692" s="13"/>
      <c r="OXG692" s="13"/>
      <c r="OXH692" s="13"/>
      <c r="OXI692" s="13"/>
      <c r="OXJ692" s="13"/>
      <c r="OXK692" s="13"/>
      <c r="OXL692" s="13"/>
      <c r="OXM692" s="13"/>
      <c r="OXN692" s="13"/>
      <c r="OXO692" s="13"/>
      <c r="OXP692" s="13"/>
      <c r="OXQ692" s="13"/>
      <c r="OXR692" s="13"/>
      <c r="OXS692" s="13"/>
      <c r="OXT692" s="13"/>
      <c r="OXU692" s="13"/>
      <c r="OXV692" s="13"/>
      <c r="OXW692" s="13"/>
      <c r="OXX692" s="13"/>
      <c r="OXY692" s="13"/>
      <c r="OXZ692" s="13"/>
      <c r="OYA692" s="13"/>
      <c r="OYB692" s="13"/>
      <c r="OYC692" s="13"/>
      <c r="OYD692" s="13"/>
      <c r="OYE692" s="13"/>
      <c r="OYF692" s="13"/>
      <c r="OYG692" s="13"/>
      <c r="OYH692" s="13"/>
      <c r="OYI692" s="13"/>
      <c r="OYJ692" s="13"/>
      <c r="OYK692" s="13"/>
      <c r="OYL692" s="13"/>
      <c r="OYM692" s="13"/>
      <c r="OYN692" s="13"/>
      <c r="OYO692" s="13"/>
      <c r="OYP692" s="13"/>
      <c r="OYQ692" s="13"/>
      <c r="OYR692" s="13"/>
      <c r="OYS692" s="13"/>
      <c r="OYT692" s="13"/>
      <c r="OYU692" s="13"/>
      <c r="OYV692" s="13"/>
      <c r="OYW692" s="13"/>
      <c r="OYX692" s="13"/>
      <c r="OYY692" s="13"/>
      <c r="OYZ692" s="13"/>
      <c r="OZA692" s="13"/>
      <c r="OZB692" s="13"/>
      <c r="OZC692" s="13"/>
      <c r="OZD692" s="13"/>
      <c r="OZE692" s="13"/>
      <c r="OZF692" s="13"/>
      <c r="OZG692" s="13"/>
      <c r="OZH692" s="13"/>
      <c r="OZI692" s="13"/>
      <c r="OZJ692" s="13"/>
      <c r="OZK692" s="13"/>
      <c r="OZL692" s="13"/>
      <c r="OZM692" s="13"/>
      <c r="OZN692" s="13"/>
      <c r="OZO692" s="13"/>
      <c r="OZP692" s="13"/>
      <c r="OZQ692" s="13"/>
      <c r="OZR692" s="13"/>
      <c r="OZS692" s="13"/>
      <c r="OZT692" s="13"/>
      <c r="OZU692" s="13"/>
      <c r="OZV692" s="13"/>
      <c r="OZW692" s="13"/>
      <c r="OZX692" s="13"/>
      <c r="OZY692" s="13"/>
      <c r="OZZ692" s="13"/>
      <c r="PAA692" s="13"/>
      <c r="PAB692" s="13"/>
      <c r="PAC692" s="13"/>
      <c r="PAD692" s="13"/>
      <c r="PAE692" s="13"/>
      <c r="PAF692" s="13"/>
      <c r="PAG692" s="13"/>
      <c r="PAH692" s="13"/>
      <c r="PAI692" s="13"/>
      <c r="PAJ692" s="13"/>
      <c r="PAK692" s="13"/>
      <c r="PAL692" s="13"/>
      <c r="PAM692" s="13"/>
      <c r="PAN692" s="13"/>
      <c r="PAO692" s="13"/>
      <c r="PAP692" s="13"/>
      <c r="PAQ692" s="13"/>
      <c r="PAR692" s="13"/>
      <c r="PAS692" s="13"/>
      <c r="PAT692" s="13"/>
      <c r="PAU692" s="13"/>
      <c r="PAV692" s="13"/>
      <c r="PAW692" s="13"/>
      <c r="PAX692" s="13"/>
      <c r="PAY692" s="13"/>
      <c r="PAZ692" s="13"/>
      <c r="PBA692" s="13"/>
      <c r="PBB692" s="13"/>
      <c r="PBC692" s="13"/>
      <c r="PBD692" s="13"/>
      <c r="PBE692" s="13"/>
      <c r="PBF692" s="13"/>
      <c r="PBG692" s="13"/>
      <c r="PBH692" s="13"/>
      <c r="PBI692" s="13"/>
      <c r="PBJ692" s="13"/>
      <c r="PBK692" s="13"/>
      <c r="PBL692" s="13"/>
      <c r="PBM692" s="13"/>
      <c r="PBN692" s="13"/>
      <c r="PBO692" s="13"/>
      <c r="PBP692" s="13"/>
      <c r="PBQ692" s="13"/>
      <c r="PBR692" s="13"/>
      <c r="PBS692" s="13"/>
      <c r="PBT692" s="13"/>
      <c r="PBU692" s="13"/>
      <c r="PBV692" s="13"/>
      <c r="PBW692" s="13"/>
      <c r="PBX692" s="13"/>
      <c r="PBY692" s="13"/>
      <c r="PBZ692" s="13"/>
      <c r="PCA692" s="13"/>
      <c r="PCB692" s="13"/>
      <c r="PCC692" s="13"/>
      <c r="PCD692" s="13"/>
      <c r="PCE692" s="13"/>
      <c r="PCF692" s="13"/>
      <c r="PCG692" s="13"/>
      <c r="PCH692" s="13"/>
      <c r="PCI692" s="13"/>
      <c r="PCJ692" s="13"/>
      <c r="PCK692" s="13"/>
      <c r="PCL692" s="13"/>
      <c r="PCM692" s="13"/>
      <c r="PCN692" s="13"/>
      <c r="PCO692" s="13"/>
      <c r="PCP692" s="13"/>
      <c r="PCQ692" s="13"/>
      <c r="PCR692" s="13"/>
      <c r="PCS692" s="13"/>
      <c r="PCT692" s="13"/>
      <c r="PCU692" s="13"/>
      <c r="PCV692" s="13"/>
      <c r="PCW692" s="13"/>
      <c r="PCX692" s="13"/>
      <c r="PCY692" s="13"/>
      <c r="PCZ692" s="13"/>
      <c r="PDA692" s="13"/>
      <c r="PDB692" s="13"/>
      <c r="PDC692" s="13"/>
      <c r="PDD692" s="13"/>
      <c r="PDE692" s="13"/>
      <c r="PDF692" s="13"/>
      <c r="PDG692" s="13"/>
      <c r="PDH692" s="13"/>
      <c r="PDI692" s="13"/>
      <c r="PDJ692" s="13"/>
      <c r="PDK692" s="13"/>
      <c r="PDL692" s="13"/>
      <c r="PDM692" s="13"/>
      <c r="PDN692" s="13"/>
      <c r="PDO692" s="13"/>
      <c r="PDP692" s="13"/>
      <c r="PDQ692" s="13"/>
      <c r="PDR692" s="13"/>
      <c r="PDS692" s="13"/>
      <c r="PDT692" s="13"/>
      <c r="PDU692" s="13"/>
      <c r="PDV692" s="13"/>
      <c r="PDW692" s="13"/>
      <c r="PDX692" s="13"/>
      <c r="PDY692" s="13"/>
      <c r="PDZ692" s="13"/>
      <c r="PEA692" s="13"/>
      <c r="PEB692" s="13"/>
      <c r="PEC692" s="13"/>
      <c r="PED692" s="13"/>
      <c r="PEE692" s="13"/>
      <c r="PEF692" s="13"/>
      <c r="PEG692" s="13"/>
      <c r="PEH692" s="13"/>
      <c r="PEI692" s="13"/>
      <c r="PEJ692" s="13"/>
      <c r="PEK692" s="13"/>
      <c r="PEL692" s="13"/>
      <c r="PEM692" s="13"/>
      <c r="PEN692" s="13"/>
      <c r="PEO692" s="13"/>
      <c r="PEP692" s="13"/>
      <c r="PEQ692" s="13"/>
      <c r="PER692" s="13"/>
      <c r="PES692" s="13"/>
      <c r="PET692" s="13"/>
      <c r="PEU692" s="13"/>
      <c r="PEV692" s="13"/>
      <c r="PEW692" s="13"/>
      <c r="PEX692" s="13"/>
      <c r="PEY692" s="13"/>
      <c r="PEZ692" s="13"/>
      <c r="PFA692" s="13"/>
      <c r="PFB692" s="13"/>
      <c r="PFC692" s="13"/>
      <c r="PFD692" s="13"/>
      <c r="PFE692" s="13"/>
      <c r="PFF692" s="13"/>
      <c r="PFG692" s="13"/>
      <c r="PFH692" s="13"/>
      <c r="PFI692" s="13"/>
      <c r="PFJ692" s="13"/>
      <c r="PFK692" s="13"/>
      <c r="PFL692" s="13"/>
      <c r="PFM692" s="13"/>
      <c r="PFN692" s="13"/>
      <c r="PFO692" s="13"/>
      <c r="PFP692" s="13"/>
      <c r="PFQ692" s="13"/>
      <c r="PFR692" s="13"/>
      <c r="PFS692" s="13"/>
      <c r="PFT692" s="13"/>
      <c r="PFU692" s="13"/>
      <c r="PFV692" s="13"/>
      <c r="PFW692" s="13"/>
      <c r="PFX692" s="13"/>
      <c r="PFY692" s="13"/>
      <c r="PFZ692" s="13"/>
      <c r="PGA692" s="13"/>
      <c r="PGB692" s="13"/>
      <c r="PGC692" s="13"/>
      <c r="PGD692" s="13"/>
      <c r="PGE692" s="13"/>
      <c r="PGF692" s="13"/>
      <c r="PGG692" s="13"/>
      <c r="PGH692" s="13"/>
      <c r="PGI692" s="13"/>
      <c r="PGJ692" s="13"/>
      <c r="PGK692" s="13"/>
      <c r="PGL692" s="13"/>
      <c r="PGM692" s="13"/>
      <c r="PGN692" s="13"/>
      <c r="PGO692" s="13"/>
      <c r="PGP692" s="13"/>
      <c r="PGQ692" s="13"/>
      <c r="PGR692" s="13"/>
      <c r="PGS692" s="13"/>
      <c r="PGT692" s="13"/>
      <c r="PGU692" s="13"/>
      <c r="PGV692" s="13"/>
      <c r="PGW692" s="13"/>
      <c r="PGX692" s="13"/>
      <c r="PGY692" s="13"/>
      <c r="PGZ692" s="13"/>
      <c r="PHA692" s="13"/>
      <c r="PHB692" s="13"/>
      <c r="PHC692" s="13"/>
      <c r="PHD692" s="13"/>
      <c r="PHE692" s="13"/>
      <c r="PHF692" s="13"/>
      <c r="PHG692" s="13"/>
      <c r="PHH692" s="13"/>
      <c r="PHI692" s="13"/>
      <c r="PHJ692" s="13"/>
      <c r="PHK692" s="13"/>
      <c r="PHL692" s="13"/>
      <c r="PHM692" s="13"/>
      <c r="PHN692" s="13"/>
      <c r="PHO692" s="13"/>
      <c r="PHP692" s="13"/>
      <c r="PHQ692" s="13"/>
      <c r="PHR692" s="13"/>
      <c r="PHS692" s="13"/>
      <c r="PHT692" s="13"/>
      <c r="PHU692" s="13"/>
      <c r="PHV692" s="13"/>
      <c r="PHW692" s="13"/>
      <c r="PHX692" s="13"/>
      <c r="PHY692" s="13"/>
      <c r="PHZ692" s="13"/>
      <c r="PIA692" s="13"/>
      <c r="PIB692" s="13"/>
      <c r="PIC692" s="13"/>
      <c r="PID692" s="13"/>
      <c r="PIE692" s="13"/>
      <c r="PIF692" s="13"/>
      <c r="PIG692" s="13"/>
      <c r="PIH692" s="13"/>
      <c r="PII692" s="13"/>
      <c r="PIJ692" s="13"/>
      <c r="PIK692" s="13"/>
      <c r="PIL692" s="13"/>
      <c r="PIM692" s="13"/>
      <c r="PIN692" s="13"/>
      <c r="PIO692" s="13"/>
      <c r="PIP692" s="13"/>
      <c r="PIQ692" s="13"/>
      <c r="PIR692" s="13"/>
      <c r="PIS692" s="13"/>
      <c r="PIT692" s="13"/>
      <c r="PIU692" s="13"/>
      <c r="PIV692" s="13"/>
      <c r="PIW692" s="13"/>
      <c r="PIX692" s="13"/>
      <c r="PIY692" s="13"/>
      <c r="PIZ692" s="13"/>
      <c r="PJA692" s="13"/>
      <c r="PJB692" s="13"/>
      <c r="PJC692" s="13"/>
      <c r="PJD692" s="13"/>
      <c r="PJE692" s="13"/>
      <c r="PJF692" s="13"/>
      <c r="PJG692" s="13"/>
      <c r="PJH692" s="13"/>
      <c r="PJI692" s="13"/>
      <c r="PJJ692" s="13"/>
      <c r="PJK692" s="13"/>
      <c r="PJL692" s="13"/>
      <c r="PJM692" s="13"/>
      <c r="PJN692" s="13"/>
      <c r="PJO692" s="13"/>
      <c r="PJP692" s="13"/>
      <c r="PJQ692" s="13"/>
      <c r="PJR692" s="13"/>
      <c r="PJS692" s="13"/>
      <c r="PJT692" s="13"/>
      <c r="PJU692" s="13"/>
      <c r="PJV692" s="13"/>
      <c r="PJW692" s="13"/>
      <c r="PJX692" s="13"/>
      <c r="PJY692" s="13"/>
      <c r="PJZ692" s="13"/>
      <c r="PKA692" s="13"/>
      <c r="PKB692" s="13"/>
      <c r="PKC692" s="13"/>
      <c r="PKD692" s="13"/>
      <c r="PKE692" s="13"/>
      <c r="PKF692" s="13"/>
      <c r="PKG692" s="13"/>
      <c r="PKH692" s="13"/>
      <c r="PKI692" s="13"/>
      <c r="PKJ692" s="13"/>
      <c r="PKK692" s="13"/>
      <c r="PKL692" s="13"/>
      <c r="PKM692" s="13"/>
      <c r="PKN692" s="13"/>
      <c r="PKO692" s="13"/>
      <c r="PKP692" s="13"/>
      <c r="PKQ692" s="13"/>
      <c r="PKR692" s="13"/>
      <c r="PKS692" s="13"/>
      <c r="PKT692" s="13"/>
      <c r="PKU692" s="13"/>
      <c r="PKV692" s="13"/>
      <c r="PKW692" s="13"/>
      <c r="PKX692" s="13"/>
      <c r="PKY692" s="13"/>
      <c r="PKZ692" s="13"/>
      <c r="PLA692" s="13"/>
      <c r="PLB692" s="13"/>
      <c r="PLC692" s="13"/>
      <c r="PLD692" s="13"/>
      <c r="PLE692" s="13"/>
      <c r="PLF692" s="13"/>
      <c r="PLG692" s="13"/>
      <c r="PLH692" s="13"/>
      <c r="PLI692" s="13"/>
      <c r="PLJ692" s="13"/>
      <c r="PLK692" s="13"/>
      <c r="PLL692" s="13"/>
      <c r="PLM692" s="13"/>
      <c r="PLN692" s="13"/>
      <c r="PLO692" s="13"/>
      <c r="PLP692" s="13"/>
      <c r="PLQ692" s="13"/>
      <c r="PLR692" s="13"/>
      <c r="PLS692" s="13"/>
      <c r="PLT692" s="13"/>
      <c r="PLU692" s="13"/>
      <c r="PLV692" s="13"/>
      <c r="PLW692" s="13"/>
      <c r="PLX692" s="13"/>
      <c r="PLY692" s="13"/>
      <c r="PLZ692" s="13"/>
      <c r="PMA692" s="13"/>
      <c r="PMB692" s="13"/>
      <c r="PMC692" s="13"/>
      <c r="PMD692" s="13"/>
      <c r="PME692" s="13"/>
      <c r="PMF692" s="13"/>
      <c r="PMG692" s="13"/>
      <c r="PMH692" s="13"/>
      <c r="PMI692" s="13"/>
      <c r="PMJ692" s="13"/>
      <c r="PMK692" s="13"/>
      <c r="PML692" s="13"/>
      <c r="PMM692" s="13"/>
      <c r="PMN692" s="13"/>
      <c r="PMO692" s="13"/>
      <c r="PMP692" s="13"/>
      <c r="PMQ692" s="13"/>
      <c r="PMR692" s="13"/>
      <c r="PMS692" s="13"/>
      <c r="PMT692" s="13"/>
      <c r="PMU692" s="13"/>
      <c r="PMV692" s="13"/>
      <c r="PMW692" s="13"/>
      <c r="PMX692" s="13"/>
      <c r="PMY692" s="13"/>
      <c r="PMZ692" s="13"/>
      <c r="PNA692" s="13"/>
      <c r="PNB692" s="13"/>
      <c r="PNC692" s="13"/>
      <c r="PND692" s="13"/>
      <c r="PNE692" s="13"/>
      <c r="PNF692" s="13"/>
      <c r="PNG692" s="13"/>
      <c r="PNH692" s="13"/>
      <c r="PNI692" s="13"/>
      <c r="PNJ692" s="13"/>
      <c r="PNK692" s="13"/>
      <c r="PNL692" s="13"/>
      <c r="PNM692" s="13"/>
      <c r="PNN692" s="13"/>
      <c r="PNO692" s="13"/>
      <c r="PNP692" s="13"/>
      <c r="PNQ692" s="13"/>
      <c r="PNR692" s="13"/>
      <c r="PNS692" s="13"/>
      <c r="PNT692" s="13"/>
      <c r="PNU692" s="13"/>
      <c r="PNV692" s="13"/>
      <c r="PNW692" s="13"/>
      <c r="PNX692" s="13"/>
      <c r="PNY692" s="13"/>
      <c r="PNZ692" s="13"/>
      <c r="POA692" s="13"/>
      <c r="POB692" s="13"/>
      <c r="POC692" s="13"/>
      <c r="POD692" s="13"/>
      <c r="POE692" s="13"/>
      <c r="POF692" s="13"/>
      <c r="POG692" s="13"/>
      <c r="POH692" s="13"/>
      <c r="POI692" s="13"/>
      <c r="POJ692" s="13"/>
      <c r="POK692" s="13"/>
      <c r="POL692" s="13"/>
      <c r="POM692" s="13"/>
      <c r="PON692" s="13"/>
      <c r="POO692" s="13"/>
      <c r="POP692" s="13"/>
      <c r="POQ692" s="13"/>
      <c r="POR692" s="13"/>
      <c r="POS692" s="13"/>
      <c r="POT692" s="13"/>
      <c r="POU692" s="13"/>
      <c r="POV692" s="13"/>
      <c r="POW692" s="13"/>
      <c r="POX692" s="13"/>
      <c r="POY692" s="13"/>
      <c r="POZ692" s="13"/>
      <c r="PPA692" s="13"/>
      <c r="PPB692" s="13"/>
      <c r="PPC692" s="13"/>
      <c r="PPD692" s="13"/>
      <c r="PPE692" s="13"/>
      <c r="PPF692" s="13"/>
      <c r="PPG692" s="13"/>
      <c r="PPH692" s="13"/>
      <c r="PPI692" s="13"/>
      <c r="PPJ692" s="13"/>
      <c r="PPK692" s="13"/>
      <c r="PPL692" s="13"/>
      <c r="PPM692" s="13"/>
      <c r="PPN692" s="13"/>
      <c r="PPO692" s="13"/>
      <c r="PPP692" s="13"/>
      <c r="PPQ692" s="13"/>
      <c r="PPR692" s="13"/>
      <c r="PPS692" s="13"/>
      <c r="PPT692" s="13"/>
      <c r="PPU692" s="13"/>
      <c r="PPV692" s="13"/>
      <c r="PPW692" s="13"/>
      <c r="PPX692" s="13"/>
      <c r="PPY692" s="13"/>
      <c r="PPZ692" s="13"/>
      <c r="PQA692" s="13"/>
      <c r="PQB692" s="13"/>
      <c r="PQC692" s="13"/>
      <c r="PQD692" s="13"/>
      <c r="PQE692" s="13"/>
      <c r="PQF692" s="13"/>
      <c r="PQG692" s="13"/>
      <c r="PQH692" s="13"/>
      <c r="PQI692" s="13"/>
      <c r="PQJ692" s="13"/>
      <c r="PQK692" s="13"/>
      <c r="PQL692" s="13"/>
      <c r="PQM692" s="13"/>
      <c r="PQN692" s="13"/>
      <c r="PQO692" s="13"/>
      <c r="PQP692" s="13"/>
      <c r="PQQ692" s="13"/>
      <c r="PQR692" s="13"/>
      <c r="PQS692" s="13"/>
      <c r="PQT692" s="13"/>
      <c r="PQU692" s="13"/>
      <c r="PQV692" s="13"/>
      <c r="PQW692" s="13"/>
      <c r="PQX692" s="13"/>
      <c r="PQY692" s="13"/>
      <c r="PQZ692" s="13"/>
      <c r="PRA692" s="13"/>
      <c r="PRB692" s="13"/>
      <c r="PRC692" s="13"/>
      <c r="PRD692" s="13"/>
      <c r="PRE692" s="13"/>
      <c r="PRF692" s="13"/>
      <c r="PRG692" s="13"/>
      <c r="PRH692" s="13"/>
      <c r="PRI692" s="13"/>
      <c r="PRJ692" s="13"/>
      <c r="PRK692" s="13"/>
      <c r="PRL692" s="13"/>
      <c r="PRM692" s="13"/>
      <c r="PRN692" s="13"/>
      <c r="PRO692" s="13"/>
      <c r="PRP692" s="13"/>
      <c r="PRQ692" s="13"/>
      <c r="PRR692" s="13"/>
      <c r="PRS692" s="13"/>
      <c r="PRT692" s="13"/>
      <c r="PRU692" s="13"/>
      <c r="PRV692" s="13"/>
      <c r="PRW692" s="13"/>
      <c r="PRX692" s="13"/>
      <c r="PRY692" s="13"/>
      <c r="PRZ692" s="13"/>
      <c r="PSA692" s="13"/>
      <c r="PSB692" s="13"/>
      <c r="PSC692" s="13"/>
      <c r="PSD692" s="13"/>
      <c r="PSE692" s="13"/>
      <c r="PSF692" s="13"/>
      <c r="PSG692" s="13"/>
      <c r="PSH692" s="13"/>
      <c r="PSI692" s="13"/>
      <c r="PSJ692" s="13"/>
      <c r="PSK692" s="13"/>
      <c r="PSL692" s="13"/>
      <c r="PSM692" s="13"/>
      <c r="PSN692" s="13"/>
      <c r="PSO692" s="13"/>
      <c r="PSP692" s="13"/>
      <c r="PSQ692" s="13"/>
      <c r="PSR692" s="13"/>
      <c r="PSS692" s="13"/>
      <c r="PST692" s="13"/>
      <c r="PSU692" s="13"/>
      <c r="PSV692" s="13"/>
      <c r="PSW692" s="13"/>
      <c r="PSX692" s="13"/>
      <c r="PSY692" s="13"/>
      <c r="PSZ692" s="13"/>
      <c r="PTA692" s="13"/>
      <c r="PTB692" s="13"/>
      <c r="PTC692" s="13"/>
      <c r="PTD692" s="13"/>
      <c r="PTE692" s="13"/>
      <c r="PTF692" s="13"/>
      <c r="PTG692" s="13"/>
      <c r="PTH692" s="13"/>
      <c r="PTI692" s="13"/>
      <c r="PTJ692" s="13"/>
      <c r="PTK692" s="13"/>
      <c r="PTL692" s="13"/>
      <c r="PTM692" s="13"/>
      <c r="PTN692" s="13"/>
      <c r="PTO692" s="13"/>
      <c r="PTP692" s="13"/>
      <c r="PTQ692" s="13"/>
      <c r="PTR692" s="13"/>
      <c r="PTS692" s="13"/>
      <c r="PTT692" s="13"/>
      <c r="PTU692" s="13"/>
      <c r="PTV692" s="13"/>
      <c r="PTW692" s="13"/>
      <c r="PTX692" s="13"/>
      <c r="PTY692" s="13"/>
      <c r="PTZ692" s="13"/>
      <c r="PUA692" s="13"/>
      <c r="PUB692" s="13"/>
      <c r="PUC692" s="13"/>
      <c r="PUD692" s="13"/>
      <c r="PUE692" s="13"/>
      <c r="PUF692" s="13"/>
      <c r="PUG692" s="13"/>
      <c r="PUH692" s="13"/>
      <c r="PUI692" s="13"/>
      <c r="PUJ692" s="13"/>
      <c r="PUK692" s="13"/>
      <c r="PUL692" s="13"/>
      <c r="PUM692" s="13"/>
      <c r="PUN692" s="13"/>
      <c r="PUO692" s="13"/>
      <c r="PUP692" s="13"/>
      <c r="PUQ692" s="13"/>
      <c r="PUR692" s="13"/>
      <c r="PUS692" s="13"/>
      <c r="PUT692" s="13"/>
      <c r="PUU692" s="13"/>
      <c r="PUV692" s="13"/>
      <c r="PUW692" s="13"/>
      <c r="PUX692" s="13"/>
      <c r="PUY692" s="13"/>
      <c r="PUZ692" s="13"/>
      <c r="PVA692" s="13"/>
      <c r="PVB692" s="13"/>
      <c r="PVC692" s="13"/>
      <c r="PVD692" s="13"/>
      <c r="PVE692" s="13"/>
      <c r="PVF692" s="13"/>
      <c r="PVG692" s="13"/>
      <c r="PVH692" s="13"/>
      <c r="PVI692" s="13"/>
      <c r="PVJ692" s="13"/>
      <c r="PVK692" s="13"/>
      <c r="PVL692" s="13"/>
      <c r="PVM692" s="13"/>
      <c r="PVN692" s="13"/>
      <c r="PVO692" s="13"/>
      <c r="PVP692" s="13"/>
      <c r="PVQ692" s="13"/>
      <c r="PVR692" s="13"/>
      <c r="PVS692" s="13"/>
      <c r="PVT692" s="13"/>
      <c r="PVU692" s="13"/>
      <c r="PVV692" s="13"/>
      <c r="PVW692" s="13"/>
      <c r="PVX692" s="13"/>
      <c r="PVY692" s="13"/>
      <c r="PVZ692" s="13"/>
      <c r="PWA692" s="13"/>
      <c r="PWB692" s="13"/>
      <c r="PWC692" s="13"/>
      <c r="PWD692" s="13"/>
      <c r="PWE692" s="13"/>
      <c r="PWF692" s="13"/>
      <c r="PWG692" s="13"/>
      <c r="PWH692" s="13"/>
      <c r="PWI692" s="13"/>
      <c r="PWJ692" s="13"/>
      <c r="PWK692" s="13"/>
      <c r="PWL692" s="13"/>
      <c r="PWM692" s="13"/>
      <c r="PWN692" s="13"/>
      <c r="PWO692" s="13"/>
      <c r="PWP692" s="13"/>
      <c r="PWQ692" s="13"/>
      <c r="PWR692" s="13"/>
      <c r="PWS692" s="13"/>
      <c r="PWT692" s="13"/>
      <c r="PWU692" s="13"/>
      <c r="PWV692" s="13"/>
      <c r="PWW692" s="13"/>
      <c r="PWX692" s="13"/>
      <c r="PWY692" s="13"/>
      <c r="PWZ692" s="13"/>
      <c r="PXA692" s="13"/>
      <c r="PXB692" s="13"/>
      <c r="PXC692" s="13"/>
      <c r="PXD692" s="13"/>
      <c r="PXE692" s="13"/>
      <c r="PXF692" s="13"/>
      <c r="PXG692" s="13"/>
      <c r="PXH692" s="13"/>
      <c r="PXI692" s="13"/>
      <c r="PXJ692" s="13"/>
      <c r="PXK692" s="13"/>
      <c r="PXL692" s="13"/>
      <c r="PXM692" s="13"/>
      <c r="PXN692" s="13"/>
      <c r="PXO692" s="13"/>
      <c r="PXP692" s="13"/>
      <c r="PXQ692" s="13"/>
      <c r="PXR692" s="13"/>
      <c r="PXS692" s="13"/>
      <c r="PXT692" s="13"/>
      <c r="PXU692" s="13"/>
      <c r="PXV692" s="13"/>
      <c r="PXW692" s="13"/>
      <c r="PXX692" s="13"/>
      <c r="PXY692" s="13"/>
      <c r="PXZ692" s="13"/>
      <c r="PYA692" s="13"/>
      <c r="PYB692" s="13"/>
      <c r="PYC692" s="13"/>
      <c r="PYD692" s="13"/>
      <c r="PYE692" s="13"/>
      <c r="PYF692" s="13"/>
      <c r="PYG692" s="13"/>
      <c r="PYH692" s="13"/>
      <c r="PYI692" s="13"/>
      <c r="PYJ692" s="13"/>
      <c r="PYK692" s="13"/>
      <c r="PYL692" s="13"/>
      <c r="PYM692" s="13"/>
      <c r="PYN692" s="13"/>
      <c r="PYO692" s="13"/>
      <c r="PYP692" s="13"/>
      <c r="PYQ692" s="13"/>
      <c r="PYR692" s="13"/>
      <c r="PYS692" s="13"/>
      <c r="PYT692" s="13"/>
      <c r="PYU692" s="13"/>
      <c r="PYV692" s="13"/>
      <c r="PYW692" s="13"/>
      <c r="PYX692" s="13"/>
      <c r="PYY692" s="13"/>
      <c r="PYZ692" s="13"/>
      <c r="PZA692" s="13"/>
      <c r="PZB692" s="13"/>
      <c r="PZC692" s="13"/>
      <c r="PZD692" s="13"/>
      <c r="PZE692" s="13"/>
      <c r="PZF692" s="13"/>
      <c r="PZG692" s="13"/>
      <c r="PZH692" s="13"/>
      <c r="PZI692" s="13"/>
      <c r="PZJ692" s="13"/>
      <c r="PZK692" s="13"/>
      <c r="PZL692" s="13"/>
      <c r="PZM692" s="13"/>
      <c r="PZN692" s="13"/>
      <c r="PZO692" s="13"/>
      <c r="PZP692" s="13"/>
      <c r="PZQ692" s="13"/>
      <c r="PZR692" s="13"/>
      <c r="PZS692" s="13"/>
      <c r="PZT692" s="13"/>
      <c r="PZU692" s="13"/>
      <c r="PZV692" s="13"/>
      <c r="PZW692" s="13"/>
      <c r="PZX692" s="13"/>
      <c r="PZY692" s="13"/>
      <c r="PZZ692" s="13"/>
      <c r="QAA692" s="13"/>
      <c r="QAB692" s="13"/>
      <c r="QAC692" s="13"/>
      <c r="QAD692" s="13"/>
      <c r="QAE692" s="13"/>
      <c r="QAF692" s="13"/>
      <c r="QAG692" s="13"/>
      <c r="QAH692" s="13"/>
      <c r="QAI692" s="13"/>
      <c r="QAJ692" s="13"/>
      <c r="QAK692" s="13"/>
      <c r="QAL692" s="13"/>
      <c r="QAM692" s="13"/>
      <c r="QAN692" s="13"/>
      <c r="QAO692" s="13"/>
      <c r="QAP692" s="13"/>
      <c r="QAQ692" s="13"/>
      <c r="QAR692" s="13"/>
      <c r="QAS692" s="13"/>
      <c r="QAT692" s="13"/>
      <c r="QAU692" s="13"/>
      <c r="QAV692" s="13"/>
      <c r="QAW692" s="13"/>
      <c r="QAX692" s="13"/>
      <c r="QAY692" s="13"/>
      <c r="QAZ692" s="13"/>
      <c r="QBA692" s="13"/>
      <c r="QBB692" s="13"/>
      <c r="QBC692" s="13"/>
      <c r="QBD692" s="13"/>
      <c r="QBE692" s="13"/>
      <c r="QBF692" s="13"/>
      <c r="QBG692" s="13"/>
      <c r="QBH692" s="13"/>
      <c r="QBI692" s="13"/>
      <c r="QBJ692" s="13"/>
      <c r="QBK692" s="13"/>
      <c r="QBL692" s="13"/>
      <c r="QBM692" s="13"/>
      <c r="QBN692" s="13"/>
      <c r="QBO692" s="13"/>
      <c r="QBP692" s="13"/>
      <c r="QBQ692" s="13"/>
      <c r="QBR692" s="13"/>
      <c r="QBS692" s="13"/>
      <c r="QBT692" s="13"/>
      <c r="QBU692" s="13"/>
      <c r="QBV692" s="13"/>
      <c r="QBW692" s="13"/>
      <c r="QBX692" s="13"/>
      <c r="QBY692" s="13"/>
      <c r="QBZ692" s="13"/>
      <c r="QCA692" s="13"/>
      <c r="QCB692" s="13"/>
      <c r="QCC692" s="13"/>
      <c r="QCD692" s="13"/>
      <c r="QCE692" s="13"/>
      <c r="QCF692" s="13"/>
      <c r="QCG692" s="13"/>
      <c r="QCH692" s="13"/>
      <c r="QCI692" s="13"/>
      <c r="QCJ692" s="13"/>
      <c r="QCK692" s="13"/>
      <c r="QCL692" s="13"/>
      <c r="QCM692" s="13"/>
      <c r="QCN692" s="13"/>
      <c r="QCO692" s="13"/>
      <c r="QCP692" s="13"/>
      <c r="QCQ692" s="13"/>
      <c r="QCR692" s="13"/>
      <c r="QCS692" s="13"/>
      <c r="QCT692" s="13"/>
      <c r="QCU692" s="13"/>
      <c r="QCV692" s="13"/>
      <c r="QCW692" s="13"/>
      <c r="QCX692" s="13"/>
      <c r="QCY692" s="13"/>
      <c r="QCZ692" s="13"/>
      <c r="QDA692" s="13"/>
      <c r="QDB692" s="13"/>
      <c r="QDC692" s="13"/>
      <c r="QDD692" s="13"/>
      <c r="QDE692" s="13"/>
      <c r="QDF692" s="13"/>
      <c r="QDG692" s="13"/>
      <c r="QDH692" s="13"/>
      <c r="QDI692" s="13"/>
      <c r="QDJ692" s="13"/>
      <c r="QDK692" s="13"/>
      <c r="QDL692" s="13"/>
      <c r="QDM692" s="13"/>
      <c r="QDN692" s="13"/>
      <c r="QDO692" s="13"/>
      <c r="QDP692" s="13"/>
      <c r="QDQ692" s="13"/>
      <c r="QDR692" s="13"/>
      <c r="QDS692" s="13"/>
      <c r="QDT692" s="13"/>
      <c r="QDU692" s="13"/>
      <c r="QDV692" s="13"/>
      <c r="QDW692" s="13"/>
      <c r="QDX692" s="13"/>
      <c r="QDY692" s="13"/>
      <c r="QDZ692" s="13"/>
      <c r="QEA692" s="13"/>
      <c r="QEB692" s="13"/>
      <c r="QEC692" s="13"/>
      <c r="QED692" s="13"/>
      <c r="QEE692" s="13"/>
      <c r="QEF692" s="13"/>
      <c r="QEG692" s="13"/>
      <c r="QEH692" s="13"/>
      <c r="QEI692" s="13"/>
      <c r="QEJ692" s="13"/>
      <c r="QEK692" s="13"/>
      <c r="QEL692" s="13"/>
      <c r="QEM692" s="13"/>
      <c r="QEN692" s="13"/>
      <c r="QEO692" s="13"/>
      <c r="QEP692" s="13"/>
      <c r="QEQ692" s="13"/>
      <c r="QER692" s="13"/>
      <c r="QES692" s="13"/>
      <c r="QET692" s="13"/>
      <c r="QEU692" s="13"/>
      <c r="QEV692" s="13"/>
      <c r="QEW692" s="13"/>
      <c r="QEX692" s="13"/>
      <c r="QEY692" s="13"/>
      <c r="QEZ692" s="13"/>
      <c r="QFA692" s="13"/>
      <c r="QFB692" s="13"/>
      <c r="QFC692" s="13"/>
      <c r="QFD692" s="13"/>
      <c r="QFE692" s="13"/>
      <c r="QFF692" s="13"/>
      <c r="QFG692" s="13"/>
      <c r="QFH692" s="13"/>
      <c r="QFI692" s="13"/>
      <c r="QFJ692" s="13"/>
      <c r="QFK692" s="13"/>
      <c r="QFL692" s="13"/>
      <c r="QFM692" s="13"/>
      <c r="QFN692" s="13"/>
      <c r="QFO692" s="13"/>
      <c r="QFP692" s="13"/>
      <c r="QFQ692" s="13"/>
      <c r="QFR692" s="13"/>
      <c r="QFS692" s="13"/>
      <c r="QFT692" s="13"/>
      <c r="QFU692" s="13"/>
      <c r="QFV692" s="13"/>
      <c r="QFW692" s="13"/>
      <c r="QFX692" s="13"/>
      <c r="QFY692" s="13"/>
      <c r="QFZ692" s="13"/>
      <c r="QGA692" s="13"/>
      <c r="QGB692" s="13"/>
      <c r="QGC692" s="13"/>
      <c r="QGD692" s="13"/>
      <c r="QGE692" s="13"/>
      <c r="QGF692" s="13"/>
      <c r="QGG692" s="13"/>
      <c r="QGH692" s="13"/>
      <c r="QGI692" s="13"/>
      <c r="QGJ692" s="13"/>
      <c r="QGK692" s="13"/>
      <c r="QGL692" s="13"/>
      <c r="QGM692" s="13"/>
      <c r="QGN692" s="13"/>
      <c r="QGO692" s="13"/>
      <c r="QGP692" s="13"/>
      <c r="QGQ692" s="13"/>
      <c r="QGR692" s="13"/>
      <c r="QGS692" s="13"/>
      <c r="QGT692" s="13"/>
      <c r="QGU692" s="13"/>
      <c r="QGV692" s="13"/>
      <c r="QGW692" s="13"/>
      <c r="QGX692" s="13"/>
      <c r="QGY692" s="13"/>
      <c r="QGZ692" s="13"/>
      <c r="QHA692" s="13"/>
      <c r="QHB692" s="13"/>
      <c r="QHC692" s="13"/>
      <c r="QHD692" s="13"/>
      <c r="QHE692" s="13"/>
      <c r="QHF692" s="13"/>
      <c r="QHG692" s="13"/>
      <c r="QHH692" s="13"/>
      <c r="QHI692" s="13"/>
      <c r="QHJ692" s="13"/>
      <c r="QHK692" s="13"/>
      <c r="QHL692" s="13"/>
      <c r="QHM692" s="13"/>
      <c r="QHN692" s="13"/>
      <c r="QHO692" s="13"/>
      <c r="QHP692" s="13"/>
      <c r="QHQ692" s="13"/>
      <c r="QHR692" s="13"/>
      <c r="QHS692" s="13"/>
      <c r="QHT692" s="13"/>
      <c r="QHU692" s="13"/>
      <c r="QHV692" s="13"/>
      <c r="QHW692" s="13"/>
      <c r="QHX692" s="13"/>
      <c r="QHY692" s="13"/>
      <c r="QHZ692" s="13"/>
      <c r="QIA692" s="13"/>
      <c r="QIB692" s="13"/>
      <c r="QIC692" s="13"/>
      <c r="QID692" s="13"/>
      <c r="QIE692" s="13"/>
      <c r="QIF692" s="13"/>
      <c r="QIG692" s="13"/>
      <c r="QIH692" s="13"/>
      <c r="QII692" s="13"/>
      <c r="QIJ692" s="13"/>
      <c r="QIK692" s="13"/>
      <c r="QIL692" s="13"/>
      <c r="QIM692" s="13"/>
      <c r="QIN692" s="13"/>
      <c r="QIO692" s="13"/>
      <c r="QIP692" s="13"/>
      <c r="QIQ692" s="13"/>
      <c r="QIR692" s="13"/>
      <c r="QIS692" s="13"/>
      <c r="QIT692" s="13"/>
      <c r="QIU692" s="13"/>
      <c r="QIV692" s="13"/>
      <c r="QIW692" s="13"/>
      <c r="QIX692" s="13"/>
      <c r="QIY692" s="13"/>
      <c r="QIZ692" s="13"/>
      <c r="QJA692" s="13"/>
      <c r="QJB692" s="13"/>
      <c r="QJC692" s="13"/>
      <c r="QJD692" s="13"/>
      <c r="QJE692" s="13"/>
      <c r="QJF692" s="13"/>
      <c r="QJG692" s="13"/>
      <c r="QJH692" s="13"/>
      <c r="QJI692" s="13"/>
      <c r="QJJ692" s="13"/>
      <c r="QJK692" s="13"/>
      <c r="QJL692" s="13"/>
      <c r="QJM692" s="13"/>
      <c r="QJN692" s="13"/>
      <c r="QJO692" s="13"/>
      <c r="QJP692" s="13"/>
      <c r="QJQ692" s="13"/>
      <c r="QJR692" s="13"/>
      <c r="QJS692" s="13"/>
      <c r="QJT692" s="13"/>
      <c r="QJU692" s="13"/>
      <c r="QJV692" s="13"/>
      <c r="QJW692" s="13"/>
      <c r="QJX692" s="13"/>
      <c r="QJY692" s="13"/>
      <c r="QJZ692" s="13"/>
      <c r="QKA692" s="13"/>
      <c r="QKB692" s="13"/>
      <c r="QKC692" s="13"/>
      <c r="QKD692" s="13"/>
      <c r="QKE692" s="13"/>
      <c r="QKF692" s="13"/>
      <c r="QKG692" s="13"/>
      <c r="QKH692" s="13"/>
      <c r="QKI692" s="13"/>
      <c r="QKJ692" s="13"/>
      <c r="QKK692" s="13"/>
      <c r="QKL692" s="13"/>
      <c r="QKM692" s="13"/>
      <c r="QKN692" s="13"/>
      <c r="QKO692" s="13"/>
      <c r="QKP692" s="13"/>
      <c r="QKQ692" s="13"/>
      <c r="QKR692" s="13"/>
      <c r="QKS692" s="13"/>
      <c r="QKT692" s="13"/>
      <c r="QKU692" s="13"/>
      <c r="QKV692" s="13"/>
      <c r="QKW692" s="13"/>
      <c r="QKX692" s="13"/>
      <c r="QKY692" s="13"/>
      <c r="QKZ692" s="13"/>
      <c r="QLA692" s="13"/>
      <c r="QLB692" s="13"/>
      <c r="QLC692" s="13"/>
      <c r="QLD692" s="13"/>
      <c r="QLE692" s="13"/>
      <c r="QLF692" s="13"/>
      <c r="QLG692" s="13"/>
      <c r="QLH692" s="13"/>
      <c r="QLI692" s="13"/>
      <c r="QLJ692" s="13"/>
      <c r="QLK692" s="13"/>
      <c r="QLL692" s="13"/>
      <c r="QLM692" s="13"/>
      <c r="QLN692" s="13"/>
      <c r="QLO692" s="13"/>
      <c r="QLP692" s="13"/>
      <c r="QLQ692" s="13"/>
      <c r="QLR692" s="13"/>
      <c r="QLS692" s="13"/>
      <c r="QLT692" s="13"/>
      <c r="QLU692" s="13"/>
      <c r="QLV692" s="13"/>
      <c r="QLW692" s="13"/>
      <c r="QLX692" s="13"/>
      <c r="QLY692" s="13"/>
      <c r="QLZ692" s="13"/>
      <c r="QMA692" s="13"/>
      <c r="QMB692" s="13"/>
      <c r="QMC692" s="13"/>
      <c r="QMD692" s="13"/>
      <c r="QME692" s="13"/>
      <c r="QMF692" s="13"/>
      <c r="QMG692" s="13"/>
      <c r="QMH692" s="13"/>
      <c r="QMI692" s="13"/>
      <c r="QMJ692" s="13"/>
      <c r="QMK692" s="13"/>
      <c r="QML692" s="13"/>
      <c r="QMM692" s="13"/>
      <c r="QMN692" s="13"/>
      <c r="QMO692" s="13"/>
      <c r="QMP692" s="13"/>
      <c r="QMQ692" s="13"/>
      <c r="QMR692" s="13"/>
      <c r="QMS692" s="13"/>
      <c r="QMT692" s="13"/>
      <c r="QMU692" s="13"/>
      <c r="QMV692" s="13"/>
      <c r="QMW692" s="13"/>
      <c r="QMX692" s="13"/>
      <c r="QMY692" s="13"/>
      <c r="QMZ692" s="13"/>
      <c r="QNA692" s="13"/>
      <c r="QNB692" s="13"/>
      <c r="QNC692" s="13"/>
      <c r="QND692" s="13"/>
      <c r="QNE692" s="13"/>
      <c r="QNF692" s="13"/>
      <c r="QNG692" s="13"/>
      <c r="QNH692" s="13"/>
      <c r="QNI692" s="13"/>
      <c r="QNJ692" s="13"/>
      <c r="QNK692" s="13"/>
      <c r="QNL692" s="13"/>
      <c r="QNM692" s="13"/>
      <c r="QNN692" s="13"/>
      <c r="QNO692" s="13"/>
      <c r="QNP692" s="13"/>
      <c r="QNQ692" s="13"/>
      <c r="QNR692" s="13"/>
      <c r="QNS692" s="13"/>
      <c r="QNT692" s="13"/>
      <c r="QNU692" s="13"/>
      <c r="QNV692" s="13"/>
      <c r="QNW692" s="13"/>
      <c r="QNX692" s="13"/>
      <c r="QNY692" s="13"/>
      <c r="QNZ692" s="13"/>
      <c r="QOA692" s="13"/>
      <c r="QOB692" s="13"/>
      <c r="QOC692" s="13"/>
      <c r="QOD692" s="13"/>
      <c r="QOE692" s="13"/>
      <c r="QOF692" s="13"/>
      <c r="QOG692" s="13"/>
      <c r="QOH692" s="13"/>
      <c r="QOI692" s="13"/>
      <c r="QOJ692" s="13"/>
      <c r="QOK692" s="13"/>
      <c r="QOL692" s="13"/>
      <c r="QOM692" s="13"/>
      <c r="QON692" s="13"/>
      <c r="QOO692" s="13"/>
      <c r="QOP692" s="13"/>
      <c r="QOQ692" s="13"/>
      <c r="QOR692" s="13"/>
      <c r="QOS692" s="13"/>
      <c r="QOT692" s="13"/>
      <c r="QOU692" s="13"/>
      <c r="QOV692" s="13"/>
      <c r="QOW692" s="13"/>
      <c r="QOX692" s="13"/>
      <c r="QOY692" s="13"/>
      <c r="QOZ692" s="13"/>
      <c r="QPA692" s="13"/>
      <c r="QPB692" s="13"/>
      <c r="QPC692" s="13"/>
      <c r="QPD692" s="13"/>
      <c r="QPE692" s="13"/>
      <c r="QPF692" s="13"/>
      <c r="QPG692" s="13"/>
      <c r="QPH692" s="13"/>
      <c r="QPI692" s="13"/>
      <c r="QPJ692" s="13"/>
      <c r="QPK692" s="13"/>
      <c r="QPL692" s="13"/>
      <c r="QPM692" s="13"/>
      <c r="QPN692" s="13"/>
      <c r="QPO692" s="13"/>
      <c r="QPP692" s="13"/>
      <c r="QPQ692" s="13"/>
      <c r="QPR692" s="13"/>
      <c r="QPS692" s="13"/>
      <c r="QPT692" s="13"/>
      <c r="QPU692" s="13"/>
      <c r="QPV692" s="13"/>
      <c r="QPW692" s="13"/>
      <c r="QPX692" s="13"/>
      <c r="QPY692" s="13"/>
      <c r="QPZ692" s="13"/>
      <c r="QQA692" s="13"/>
      <c r="QQB692" s="13"/>
      <c r="QQC692" s="13"/>
      <c r="QQD692" s="13"/>
      <c r="QQE692" s="13"/>
      <c r="QQF692" s="13"/>
      <c r="QQG692" s="13"/>
      <c r="QQH692" s="13"/>
      <c r="QQI692" s="13"/>
      <c r="QQJ692" s="13"/>
      <c r="QQK692" s="13"/>
      <c r="QQL692" s="13"/>
      <c r="QQM692" s="13"/>
      <c r="QQN692" s="13"/>
      <c r="QQO692" s="13"/>
      <c r="QQP692" s="13"/>
      <c r="QQQ692" s="13"/>
      <c r="QQR692" s="13"/>
      <c r="QQS692" s="13"/>
      <c r="QQT692" s="13"/>
      <c r="QQU692" s="13"/>
      <c r="QQV692" s="13"/>
      <c r="QQW692" s="13"/>
      <c r="QQX692" s="13"/>
      <c r="QQY692" s="13"/>
      <c r="QQZ692" s="13"/>
      <c r="QRA692" s="13"/>
      <c r="QRB692" s="13"/>
      <c r="QRC692" s="13"/>
      <c r="QRD692" s="13"/>
      <c r="QRE692" s="13"/>
      <c r="QRF692" s="13"/>
      <c r="QRG692" s="13"/>
      <c r="QRH692" s="13"/>
      <c r="QRI692" s="13"/>
      <c r="QRJ692" s="13"/>
      <c r="QRK692" s="13"/>
      <c r="QRL692" s="13"/>
      <c r="QRM692" s="13"/>
      <c r="QRN692" s="13"/>
      <c r="QRO692" s="13"/>
      <c r="QRP692" s="13"/>
      <c r="QRQ692" s="13"/>
      <c r="QRR692" s="13"/>
      <c r="QRS692" s="13"/>
      <c r="QRT692" s="13"/>
      <c r="QRU692" s="13"/>
      <c r="QRV692" s="13"/>
      <c r="QRW692" s="13"/>
      <c r="QRX692" s="13"/>
      <c r="QRY692" s="13"/>
      <c r="QRZ692" s="13"/>
      <c r="QSA692" s="13"/>
      <c r="QSB692" s="13"/>
      <c r="QSC692" s="13"/>
      <c r="QSD692" s="13"/>
      <c r="QSE692" s="13"/>
      <c r="QSF692" s="13"/>
      <c r="QSG692" s="13"/>
      <c r="QSH692" s="13"/>
      <c r="QSI692" s="13"/>
      <c r="QSJ692" s="13"/>
      <c r="QSK692" s="13"/>
      <c r="QSL692" s="13"/>
      <c r="QSM692" s="13"/>
      <c r="QSN692" s="13"/>
      <c r="QSO692" s="13"/>
      <c r="QSP692" s="13"/>
      <c r="QSQ692" s="13"/>
      <c r="QSR692" s="13"/>
      <c r="QSS692" s="13"/>
      <c r="QST692" s="13"/>
      <c r="QSU692" s="13"/>
      <c r="QSV692" s="13"/>
      <c r="QSW692" s="13"/>
      <c r="QSX692" s="13"/>
      <c r="QSY692" s="13"/>
      <c r="QSZ692" s="13"/>
      <c r="QTA692" s="13"/>
      <c r="QTB692" s="13"/>
      <c r="QTC692" s="13"/>
      <c r="QTD692" s="13"/>
      <c r="QTE692" s="13"/>
      <c r="QTF692" s="13"/>
      <c r="QTG692" s="13"/>
      <c r="QTH692" s="13"/>
      <c r="QTI692" s="13"/>
      <c r="QTJ692" s="13"/>
      <c r="QTK692" s="13"/>
      <c r="QTL692" s="13"/>
      <c r="QTM692" s="13"/>
      <c r="QTN692" s="13"/>
      <c r="QTO692" s="13"/>
      <c r="QTP692" s="13"/>
      <c r="QTQ692" s="13"/>
      <c r="QTR692" s="13"/>
      <c r="QTS692" s="13"/>
      <c r="QTT692" s="13"/>
      <c r="QTU692" s="13"/>
      <c r="QTV692" s="13"/>
      <c r="QTW692" s="13"/>
      <c r="QTX692" s="13"/>
      <c r="QTY692" s="13"/>
      <c r="QTZ692" s="13"/>
      <c r="QUA692" s="13"/>
      <c r="QUB692" s="13"/>
      <c r="QUC692" s="13"/>
      <c r="QUD692" s="13"/>
      <c r="QUE692" s="13"/>
      <c r="QUF692" s="13"/>
      <c r="QUG692" s="13"/>
      <c r="QUH692" s="13"/>
      <c r="QUI692" s="13"/>
      <c r="QUJ692" s="13"/>
      <c r="QUK692" s="13"/>
      <c r="QUL692" s="13"/>
      <c r="QUM692" s="13"/>
      <c r="QUN692" s="13"/>
      <c r="QUO692" s="13"/>
      <c r="QUP692" s="13"/>
      <c r="QUQ692" s="13"/>
      <c r="QUR692" s="13"/>
      <c r="QUS692" s="13"/>
      <c r="QUT692" s="13"/>
      <c r="QUU692" s="13"/>
      <c r="QUV692" s="13"/>
      <c r="QUW692" s="13"/>
      <c r="QUX692" s="13"/>
      <c r="QUY692" s="13"/>
      <c r="QUZ692" s="13"/>
      <c r="QVA692" s="13"/>
      <c r="QVB692" s="13"/>
      <c r="QVC692" s="13"/>
      <c r="QVD692" s="13"/>
      <c r="QVE692" s="13"/>
      <c r="QVF692" s="13"/>
      <c r="QVG692" s="13"/>
      <c r="QVH692" s="13"/>
      <c r="QVI692" s="13"/>
      <c r="QVJ692" s="13"/>
      <c r="QVK692" s="13"/>
      <c r="QVL692" s="13"/>
      <c r="QVM692" s="13"/>
      <c r="QVN692" s="13"/>
      <c r="QVO692" s="13"/>
      <c r="QVP692" s="13"/>
      <c r="QVQ692" s="13"/>
      <c r="QVR692" s="13"/>
      <c r="QVS692" s="13"/>
      <c r="QVT692" s="13"/>
      <c r="QVU692" s="13"/>
      <c r="QVV692" s="13"/>
      <c r="QVW692" s="13"/>
      <c r="QVX692" s="13"/>
      <c r="QVY692" s="13"/>
      <c r="QVZ692" s="13"/>
      <c r="QWA692" s="13"/>
      <c r="QWB692" s="13"/>
      <c r="QWC692" s="13"/>
      <c r="QWD692" s="13"/>
      <c r="QWE692" s="13"/>
      <c r="QWF692" s="13"/>
      <c r="QWG692" s="13"/>
      <c r="QWH692" s="13"/>
      <c r="QWI692" s="13"/>
      <c r="QWJ692" s="13"/>
      <c r="QWK692" s="13"/>
      <c r="QWL692" s="13"/>
      <c r="QWM692" s="13"/>
      <c r="QWN692" s="13"/>
      <c r="QWO692" s="13"/>
      <c r="QWP692" s="13"/>
      <c r="QWQ692" s="13"/>
      <c r="QWR692" s="13"/>
      <c r="QWS692" s="13"/>
      <c r="QWT692" s="13"/>
      <c r="QWU692" s="13"/>
      <c r="QWV692" s="13"/>
      <c r="QWW692" s="13"/>
      <c r="QWX692" s="13"/>
      <c r="QWY692" s="13"/>
      <c r="QWZ692" s="13"/>
      <c r="QXA692" s="13"/>
      <c r="QXB692" s="13"/>
      <c r="QXC692" s="13"/>
      <c r="QXD692" s="13"/>
      <c r="QXE692" s="13"/>
      <c r="QXF692" s="13"/>
      <c r="QXG692" s="13"/>
      <c r="QXH692" s="13"/>
      <c r="QXI692" s="13"/>
      <c r="QXJ692" s="13"/>
      <c r="QXK692" s="13"/>
      <c r="QXL692" s="13"/>
      <c r="QXM692" s="13"/>
      <c r="QXN692" s="13"/>
      <c r="QXO692" s="13"/>
      <c r="QXP692" s="13"/>
      <c r="QXQ692" s="13"/>
      <c r="QXR692" s="13"/>
      <c r="QXS692" s="13"/>
      <c r="QXT692" s="13"/>
      <c r="QXU692" s="13"/>
      <c r="QXV692" s="13"/>
      <c r="QXW692" s="13"/>
      <c r="QXX692" s="13"/>
      <c r="QXY692" s="13"/>
      <c r="QXZ692" s="13"/>
      <c r="QYA692" s="13"/>
      <c r="QYB692" s="13"/>
      <c r="QYC692" s="13"/>
      <c r="QYD692" s="13"/>
      <c r="QYE692" s="13"/>
      <c r="QYF692" s="13"/>
      <c r="QYG692" s="13"/>
      <c r="QYH692" s="13"/>
      <c r="QYI692" s="13"/>
      <c r="QYJ692" s="13"/>
      <c r="QYK692" s="13"/>
      <c r="QYL692" s="13"/>
      <c r="QYM692" s="13"/>
      <c r="QYN692" s="13"/>
      <c r="QYO692" s="13"/>
      <c r="QYP692" s="13"/>
      <c r="QYQ692" s="13"/>
      <c r="QYR692" s="13"/>
      <c r="QYS692" s="13"/>
      <c r="QYT692" s="13"/>
      <c r="QYU692" s="13"/>
      <c r="QYV692" s="13"/>
      <c r="QYW692" s="13"/>
      <c r="QYX692" s="13"/>
      <c r="QYY692" s="13"/>
      <c r="QYZ692" s="13"/>
      <c r="QZA692" s="13"/>
      <c r="QZB692" s="13"/>
      <c r="QZC692" s="13"/>
      <c r="QZD692" s="13"/>
      <c r="QZE692" s="13"/>
      <c r="QZF692" s="13"/>
      <c r="QZG692" s="13"/>
      <c r="QZH692" s="13"/>
      <c r="QZI692" s="13"/>
      <c r="QZJ692" s="13"/>
      <c r="QZK692" s="13"/>
      <c r="QZL692" s="13"/>
      <c r="QZM692" s="13"/>
      <c r="QZN692" s="13"/>
      <c r="QZO692" s="13"/>
      <c r="QZP692" s="13"/>
      <c r="QZQ692" s="13"/>
      <c r="QZR692" s="13"/>
      <c r="QZS692" s="13"/>
      <c r="QZT692" s="13"/>
      <c r="QZU692" s="13"/>
      <c r="QZV692" s="13"/>
      <c r="QZW692" s="13"/>
      <c r="QZX692" s="13"/>
      <c r="QZY692" s="13"/>
      <c r="QZZ692" s="13"/>
      <c r="RAA692" s="13"/>
      <c r="RAB692" s="13"/>
      <c r="RAC692" s="13"/>
      <c r="RAD692" s="13"/>
      <c r="RAE692" s="13"/>
      <c r="RAF692" s="13"/>
      <c r="RAG692" s="13"/>
      <c r="RAH692" s="13"/>
      <c r="RAI692" s="13"/>
      <c r="RAJ692" s="13"/>
      <c r="RAK692" s="13"/>
      <c r="RAL692" s="13"/>
      <c r="RAM692" s="13"/>
      <c r="RAN692" s="13"/>
      <c r="RAO692" s="13"/>
      <c r="RAP692" s="13"/>
      <c r="RAQ692" s="13"/>
      <c r="RAR692" s="13"/>
      <c r="RAS692" s="13"/>
      <c r="RAT692" s="13"/>
      <c r="RAU692" s="13"/>
      <c r="RAV692" s="13"/>
      <c r="RAW692" s="13"/>
      <c r="RAX692" s="13"/>
      <c r="RAY692" s="13"/>
      <c r="RAZ692" s="13"/>
      <c r="RBA692" s="13"/>
      <c r="RBB692" s="13"/>
      <c r="RBC692" s="13"/>
      <c r="RBD692" s="13"/>
      <c r="RBE692" s="13"/>
      <c r="RBF692" s="13"/>
      <c r="RBG692" s="13"/>
      <c r="RBH692" s="13"/>
      <c r="RBI692" s="13"/>
      <c r="RBJ692" s="13"/>
      <c r="RBK692" s="13"/>
      <c r="RBL692" s="13"/>
      <c r="RBM692" s="13"/>
      <c r="RBN692" s="13"/>
      <c r="RBO692" s="13"/>
      <c r="RBP692" s="13"/>
      <c r="RBQ692" s="13"/>
      <c r="RBR692" s="13"/>
      <c r="RBS692" s="13"/>
      <c r="RBT692" s="13"/>
      <c r="RBU692" s="13"/>
      <c r="RBV692" s="13"/>
      <c r="RBW692" s="13"/>
      <c r="RBX692" s="13"/>
      <c r="RBY692" s="13"/>
      <c r="RBZ692" s="13"/>
      <c r="RCA692" s="13"/>
      <c r="RCB692" s="13"/>
      <c r="RCC692" s="13"/>
      <c r="RCD692" s="13"/>
      <c r="RCE692" s="13"/>
      <c r="RCF692" s="13"/>
      <c r="RCG692" s="13"/>
      <c r="RCH692" s="13"/>
      <c r="RCI692" s="13"/>
      <c r="RCJ692" s="13"/>
      <c r="RCK692" s="13"/>
      <c r="RCL692" s="13"/>
      <c r="RCM692" s="13"/>
      <c r="RCN692" s="13"/>
      <c r="RCO692" s="13"/>
      <c r="RCP692" s="13"/>
      <c r="RCQ692" s="13"/>
      <c r="RCR692" s="13"/>
      <c r="RCS692" s="13"/>
      <c r="RCT692" s="13"/>
      <c r="RCU692" s="13"/>
      <c r="RCV692" s="13"/>
      <c r="RCW692" s="13"/>
      <c r="RCX692" s="13"/>
      <c r="RCY692" s="13"/>
      <c r="RCZ692" s="13"/>
      <c r="RDA692" s="13"/>
      <c r="RDB692" s="13"/>
      <c r="RDC692" s="13"/>
      <c r="RDD692" s="13"/>
      <c r="RDE692" s="13"/>
      <c r="RDF692" s="13"/>
      <c r="RDG692" s="13"/>
      <c r="RDH692" s="13"/>
      <c r="RDI692" s="13"/>
      <c r="RDJ692" s="13"/>
      <c r="RDK692" s="13"/>
      <c r="RDL692" s="13"/>
      <c r="RDM692" s="13"/>
      <c r="RDN692" s="13"/>
      <c r="RDO692" s="13"/>
      <c r="RDP692" s="13"/>
      <c r="RDQ692" s="13"/>
      <c r="RDR692" s="13"/>
      <c r="RDS692" s="13"/>
      <c r="RDT692" s="13"/>
      <c r="RDU692" s="13"/>
      <c r="RDV692" s="13"/>
      <c r="RDW692" s="13"/>
      <c r="RDX692" s="13"/>
      <c r="RDY692" s="13"/>
      <c r="RDZ692" s="13"/>
      <c r="REA692" s="13"/>
      <c r="REB692" s="13"/>
      <c r="REC692" s="13"/>
      <c r="RED692" s="13"/>
      <c r="REE692" s="13"/>
      <c r="REF692" s="13"/>
      <c r="REG692" s="13"/>
      <c r="REH692" s="13"/>
      <c r="REI692" s="13"/>
      <c r="REJ692" s="13"/>
      <c r="REK692" s="13"/>
      <c r="REL692" s="13"/>
      <c r="REM692" s="13"/>
      <c r="REN692" s="13"/>
      <c r="REO692" s="13"/>
      <c r="REP692" s="13"/>
      <c r="REQ692" s="13"/>
      <c r="RER692" s="13"/>
      <c r="RES692" s="13"/>
      <c r="RET692" s="13"/>
      <c r="REU692" s="13"/>
      <c r="REV692" s="13"/>
      <c r="REW692" s="13"/>
      <c r="REX692" s="13"/>
      <c r="REY692" s="13"/>
      <c r="REZ692" s="13"/>
      <c r="RFA692" s="13"/>
      <c r="RFB692" s="13"/>
      <c r="RFC692" s="13"/>
      <c r="RFD692" s="13"/>
      <c r="RFE692" s="13"/>
      <c r="RFF692" s="13"/>
      <c r="RFG692" s="13"/>
      <c r="RFH692" s="13"/>
      <c r="RFI692" s="13"/>
      <c r="RFJ692" s="13"/>
      <c r="RFK692" s="13"/>
      <c r="RFL692" s="13"/>
      <c r="RFM692" s="13"/>
      <c r="RFN692" s="13"/>
      <c r="RFO692" s="13"/>
      <c r="RFP692" s="13"/>
      <c r="RFQ692" s="13"/>
      <c r="RFR692" s="13"/>
      <c r="RFS692" s="13"/>
      <c r="RFT692" s="13"/>
      <c r="RFU692" s="13"/>
      <c r="RFV692" s="13"/>
      <c r="RFW692" s="13"/>
      <c r="RFX692" s="13"/>
      <c r="RFY692" s="13"/>
      <c r="RFZ692" s="13"/>
      <c r="RGA692" s="13"/>
      <c r="RGB692" s="13"/>
      <c r="RGC692" s="13"/>
      <c r="RGD692" s="13"/>
      <c r="RGE692" s="13"/>
      <c r="RGF692" s="13"/>
      <c r="RGG692" s="13"/>
      <c r="RGH692" s="13"/>
      <c r="RGI692" s="13"/>
      <c r="RGJ692" s="13"/>
      <c r="RGK692" s="13"/>
      <c r="RGL692" s="13"/>
      <c r="RGM692" s="13"/>
      <c r="RGN692" s="13"/>
      <c r="RGO692" s="13"/>
      <c r="RGP692" s="13"/>
      <c r="RGQ692" s="13"/>
      <c r="RGR692" s="13"/>
      <c r="RGS692" s="13"/>
      <c r="RGT692" s="13"/>
      <c r="RGU692" s="13"/>
      <c r="RGV692" s="13"/>
      <c r="RGW692" s="13"/>
      <c r="RGX692" s="13"/>
      <c r="RGY692" s="13"/>
      <c r="RGZ692" s="13"/>
      <c r="RHA692" s="13"/>
      <c r="RHB692" s="13"/>
      <c r="RHC692" s="13"/>
      <c r="RHD692" s="13"/>
      <c r="RHE692" s="13"/>
      <c r="RHF692" s="13"/>
      <c r="RHG692" s="13"/>
      <c r="RHH692" s="13"/>
      <c r="RHI692" s="13"/>
      <c r="RHJ692" s="13"/>
      <c r="RHK692" s="13"/>
      <c r="RHL692" s="13"/>
      <c r="RHM692" s="13"/>
      <c r="RHN692" s="13"/>
      <c r="RHO692" s="13"/>
      <c r="RHP692" s="13"/>
      <c r="RHQ692" s="13"/>
      <c r="RHR692" s="13"/>
      <c r="RHS692" s="13"/>
      <c r="RHT692" s="13"/>
      <c r="RHU692" s="13"/>
      <c r="RHV692" s="13"/>
      <c r="RHW692" s="13"/>
      <c r="RHX692" s="13"/>
      <c r="RHY692" s="13"/>
      <c r="RHZ692" s="13"/>
      <c r="RIA692" s="13"/>
      <c r="RIB692" s="13"/>
      <c r="RIC692" s="13"/>
      <c r="RID692" s="13"/>
      <c r="RIE692" s="13"/>
      <c r="RIF692" s="13"/>
      <c r="RIG692" s="13"/>
      <c r="RIH692" s="13"/>
      <c r="RII692" s="13"/>
      <c r="RIJ692" s="13"/>
      <c r="RIK692" s="13"/>
      <c r="RIL692" s="13"/>
      <c r="RIM692" s="13"/>
      <c r="RIN692" s="13"/>
      <c r="RIO692" s="13"/>
      <c r="RIP692" s="13"/>
      <c r="RIQ692" s="13"/>
      <c r="RIR692" s="13"/>
      <c r="RIS692" s="13"/>
      <c r="RIT692" s="13"/>
      <c r="RIU692" s="13"/>
      <c r="RIV692" s="13"/>
      <c r="RIW692" s="13"/>
      <c r="RIX692" s="13"/>
      <c r="RIY692" s="13"/>
      <c r="RIZ692" s="13"/>
      <c r="RJA692" s="13"/>
      <c r="RJB692" s="13"/>
      <c r="RJC692" s="13"/>
      <c r="RJD692" s="13"/>
      <c r="RJE692" s="13"/>
      <c r="RJF692" s="13"/>
      <c r="RJG692" s="13"/>
      <c r="RJH692" s="13"/>
      <c r="RJI692" s="13"/>
      <c r="RJJ692" s="13"/>
      <c r="RJK692" s="13"/>
      <c r="RJL692" s="13"/>
      <c r="RJM692" s="13"/>
      <c r="RJN692" s="13"/>
      <c r="RJO692" s="13"/>
      <c r="RJP692" s="13"/>
      <c r="RJQ692" s="13"/>
      <c r="RJR692" s="13"/>
      <c r="RJS692" s="13"/>
      <c r="RJT692" s="13"/>
      <c r="RJU692" s="13"/>
      <c r="RJV692" s="13"/>
      <c r="RJW692" s="13"/>
      <c r="RJX692" s="13"/>
      <c r="RJY692" s="13"/>
      <c r="RJZ692" s="13"/>
      <c r="RKA692" s="13"/>
      <c r="RKB692" s="13"/>
      <c r="RKC692" s="13"/>
      <c r="RKD692" s="13"/>
      <c r="RKE692" s="13"/>
      <c r="RKF692" s="13"/>
      <c r="RKG692" s="13"/>
      <c r="RKH692" s="13"/>
      <c r="RKI692" s="13"/>
      <c r="RKJ692" s="13"/>
      <c r="RKK692" s="13"/>
      <c r="RKL692" s="13"/>
      <c r="RKM692" s="13"/>
      <c r="RKN692" s="13"/>
      <c r="RKO692" s="13"/>
      <c r="RKP692" s="13"/>
      <c r="RKQ692" s="13"/>
      <c r="RKR692" s="13"/>
      <c r="RKS692" s="13"/>
      <c r="RKT692" s="13"/>
      <c r="RKU692" s="13"/>
      <c r="RKV692" s="13"/>
      <c r="RKW692" s="13"/>
      <c r="RKX692" s="13"/>
      <c r="RKY692" s="13"/>
      <c r="RKZ692" s="13"/>
      <c r="RLA692" s="13"/>
      <c r="RLB692" s="13"/>
      <c r="RLC692" s="13"/>
      <c r="RLD692" s="13"/>
      <c r="RLE692" s="13"/>
      <c r="RLF692" s="13"/>
      <c r="RLG692" s="13"/>
      <c r="RLH692" s="13"/>
      <c r="RLI692" s="13"/>
      <c r="RLJ692" s="13"/>
      <c r="RLK692" s="13"/>
      <c r="RLL692" s="13"/>
      <c r="RLM692" s="13"/>
      <c r="RLN692" s="13"/>
      <c r="RLO692" s="13"/>
      <c r="RLP692" s="13"/>
      <c r="RLQ692" s="13"/>
      <c r="RLR692" s="13"/>
      <c r="RLS692" s="13"/>
      <c r="RLT692" s="13"/>
      <c r="RLU692" s="13"/>
      <c r="RLV692" s="13"/>
      <c r="RLW692" s="13"/>
      <c r="RLX692" s="13"/>
      <c r="RLY692" s="13"/>
      <c r="RLZ692" s="13"/>
      <c r="RMA692" s="13"/>
      <c r="RMB692" s="13"/>
      <c r="RMC692" s="13"/>
      <c r="RMD692" s="13"/>
      <c r="RME692" s="13"/>
      <c r="RMF692" s="13"/>
      <c r="RMG692" s="13"/>
      <c r="RMH692" s="13"/>
      <c r="RMI692" s="13"/>
      <c r="RMJ692" s="13"/>
      <c r="RMK692" s="13"/>
      <c r="RML692" s="13"/>
      <c r="RMM692" s="13"/>
      <c r="RMN692" s="13"/>
      <c r="RMO692" s="13"/>
      <c r="RMP692" s="13"/>
      <c r="RMQ692" s="13"/>
      <c r="RMR692" s="13"/>
      <c r="RMS692" s="13"/>
      <c r="RMT692" s="13"/>
      <c r="RMU692" s="13"/>
      <c r="RMV692" s="13"/>
      <c r="RMW692" s="13"/>
      <c r="RMX692" s="13"/>
      <c r="RMY692" s="13"/>
      <c r="RMZ692" s="13"/>
      <c r="RNA692" s="13"/>
      <c r="RNB692" s="13"/>
      <c r="RNC692" s="13"/>
      <c r="RND692" s="13"/>
      <c r="RNE692" s="13"/>
      <c r="RNF692" s="13"/>
      <c r="RNG692" s="13"/>
      <c r="RNH692" s="13"/>
      <c r="RNI692" s="13"/>
      <c r="RNJ692" s="13"/>
      <c r="RNK692" s="13"/>
      <c r="RNL692" s="13"/>
      <c r="RNM692" s="13"/>
      <c r="RNN692" s="13"/>
      <c r="RNO692" s="13"/>
      <c r="RNP692" s="13"/>
      <c r="RNQ692" s="13"/>
      <c r="RNR692" s="13"/>
      <c r="RNS692" s="13"/>
      <c r="RNT692" s="13"/>
      <c r="RNU692" s="13"/>
      <c r="RNV692" s="13"/>
      <c r="RNW692" s="13"/>
      <c r="RNX692" s="13"/>
      <c r="RNY692" s="13"/>
      <c r="RNZ692" s="13"/>
      <c r="ROA692" s="13"/>
      <c r="ROB692" s="13"/>
      <c r="ROC692" s="13"/>
      <c r="ROD692" s="13"/>
      <c r="ROE692" s="13"/>
      <c r="ROF692" s="13"/>
      <c r="ROG692" s="13"/>
      <c r="ROH692" s="13"/>
      <c r="ROI692" s="13"/>
      <c r="ROJ692" s="13"/>
      <c r="ROK692" s="13"/>
      <c r="ROL692" s="13"/>
      <c r="ROM692" s="13"/>
      <c r="RON692" s="13"/>
      <c r="ROO692" s="13"/>
      <c r="ROP692" s="13"/>
      <c r="ROQ692" s="13"/>
      <c r="ROR692" s="13"/>
      <c r="ROS692" s="13"/>
      <c r="ROT692" s="13"/>
      <c r="ROU692" s="13"/>
      <c r="ROV692" s="13"/>
      <c r="ROW692" s="13"/>
      <c r="ROX692" s="13"/>
      <c r="ROY692" s="13"/>
      <c r="ROZ692" s="13"/>
      <c r="RPA692" s="13"/>
      <c r="RPB692" s="13"/>
      <c r="RPC692" s="13"/>
      <c r="RPD692" s="13"/>
      <c r="RPE692" s="13"/>
      <c r="RPF692" s="13"/>
      <c r="RPG692" s="13"/>
      <c r="RPH692" s="13"/>
      <c r="RPI692" s="13"/>
      <c r="RPJ692" s="13"/>
      <c r="RPK692" s="13"/>
      <c r="RPL692" s="13"/>
      <c r="RPM692" s="13"/>
      <c r="RPN692" s="13"/>
      <c r="RPO692" s="13"/>
      <c r="RPP692" s="13"/>
      <c r="RPQ692" s="13"/>
      <c r="RPR692" s="13"/>
      <c r="RPS692" s="13"/>
      <c r="RPT692" s="13"/>
      <c r="RPU692" s="13"/>
      <c r="RPV692" s="13"/>
      <c r="RPW692" s="13"/>
      <c r="RPX692" s="13"/>
      <c r="RPY692" s="13"/>
      <c r="RPZ692" s="13"/>
      <c r="RQA692" s="13"/>
      <c r="RQB692" s="13"/>
      <c r="RQC692" s="13"/>
      <c r="RQD692" s="13"/>
      <c r="RQE692" s="13"/>
      <c r="RQF692" s="13"/>
      <c r="RQG692" s="13"/>
      <c r="RQH692" s="13"/>
      <c r="RQI692" s="13"/>
      <c r="RQJ692" s="13"/>
      <c r="RQK692" s="13"/>
      <c r="RQL692" s="13"/>
      <c r="RQM692" s="13"/>
      <c r="RQN692" s="13"/>
      <c r="RQO692" s="13"/>
      <c r="RQP692" s="13"/>
      <c r="RQQ692" s="13"/>
      <c r="RQR692" s="13"/>
      <c r="RQS692" s="13"/>
      <c r="RQT692" s="13"/>
      <c r="RQU692" s="13"/>
      <c r="RQV692" s="13"/>
      <c r="RQW692" s="13"/>
      <c r="RQX692" s="13"/>
      <c r="RQY692" s="13"/>
      <c r="RQZ692" s="13"/>
      <c r="RRA692" s="13"/>
      <c r="RRB692" s="13"/>
      <c r="RRC692" s="13"/>
      <c r="RRD692" s="13"/>
      <c r="RRE692" s="13"/>
      <c r="RRF692" s="13"/>
      <c r="RRG692" s="13"/>
      <c r="RRH692" s="13"/>
      <c r="RRI692" s="13"/>
      <c r="RRJ692" s="13"/>
      <c r="RRK692" s="13"/>
      <c r="RRL692" s="13"/>
      <c r="RRM692" s="13"/>
      <c r="RRN692" s="13"/>
      <c r="RRO692" s="13"/>
      <c r="RRP692" s="13"/>
      <c r="RRQ692" s="13"/>
      <c r="RRR692" s="13"/>
      <c r="RRS692" s="13"/>
      <c r="RRT692" s="13"/>
      <c r="RRU692" s="13"/>
      <c r="RRV692" s="13"/>
      <c r="RRW692" s="13"/>
      <c r="RRX692" s="13"/>
      <c r="RRY692" s="13"/>
      <c r="RRZ692" s="13"/>
      <c r="RSA692" s="13"/>
      <c r="RSB692" s="13"/>
      <c r="RSC692" s="13"/>
      <c r="RSD692" s="13"/>
      <c r="RSE692" s="13"/>
      <c r="RSF692" s="13"/>
      <c r="RSG692" s="13"/>
      <c r="RSH692" s="13"/>
      <c r="RSI692" s="13"/>
      <c r="RSJ692" s="13"/>
      <c r="RSK692" s="13"/>
      <c r="RSL692" s="13"/>
      <c r="RSM692" s="13"/>
      <c r="RSN692" s="13"/>
      <c r="RSO692" s="13"/>
      <c r="RSP692" s="13"/>
      <c r="RSQ692" s="13"/>
      <c r="RSR692" s="13"/>
      <c r="RSS692" s="13"/>
      <c r="RST692" s="13"/>
      <c r="RSU692" s="13"/>
      <c r="RSV692" s="13"/>
      <c r="RSW692" s="13"/>
      <c r="RSX692" s="13"/>
      <c r="RSY692" s="13"/>
      <c r="RSZ692" s="13"/>
      <c r="RTA692" s="13"/>
      <c r="RTB692" s="13"/>
      <c r="RTC692" s="13"/>
      <c r="RTD692" s="13"/>
      <c r="RTE692" s="13"/>
      <c r="RTF692" s="13"/>
      <c r="RTG692" s="13"/>
      <c r="RTH692" s="13"/>
      <c r="RTI692" s="13"/>
      <c r="RTJ692" s="13"/>
      <c r="RTK692" s="13"/>
      <c r="RTL692" s="13"/>
      <c r="RTM692" s="13"/>
      <c r="RTN692" s="13"/>
      <c r="RTO692" s="13"/>
      <c r="RTP692" s="13"/>
      <c r="RTQ692" s="13"/>
      <c r="RTR692" s="13"/>
      <c r="RTS692" s="13"/>
      <c r="RTT692" s="13"/>
      <c r="RTU692" s="13"/>
      <c r="RTV692" s="13"/>
      <c r="RTW692" s="13"/>
      <c r="RTX692" s="13"/>
      <c r="RTY692" s="13"/>
      <c r="RTZ692" s="13"/>
      <c r="RUA692" s="13"/>
      <c r="RUB692" s="13"/>
      <c r="RUC692" s="13"/>
      <c r="RUD692" s="13"/>
      <c r="RUE692" s="13"/>
      <c r="RUF692" s="13"/>
      <c r="RUG692" s="13"/>
      <c r="RUH692" s="13"/>
      <c r="RUI692" s="13"/>
      <c r="RUJ692" s="13"/>
      <c r="RUK692" s="13"/>
      <c r="RUL692" s="13"/>
      <c r="RUM692" s="13"/>
      <c r="RUN692" s="13"/>
      <c r="RUO692" s="13"/>
      <c r="RUP692" s="13"/>
      <c r="RUQ692" s="13"/>
      <c r="RUR692" s="13"/>
      <c r="RUS692" s="13"/>
      <c r="RUT692" s="13"/>
      <c r="RUU692" s="13"/>
      <c r="RUV692" s="13"/>
      <c r="RUW692" s="13"/>
      <c r="RUX692" s="13"/>
      <c r="RUY692" s="13"/>
      <c r="RUZ692" s="13"/>
      <c r="RVA692" s="13"/>
      <c r="RVB692" s="13"/>
      <c r="RVC692" s="13"/>
      <c r="RVD692" s="13"/>
      <c r="RVE692" s="13"/>
      <c r="RVF692" s="13"/>
      <c r="RVG692" s="13"/>
      <c r="RVH692" s="13"/>
      <c r="RVI692" s="13"/>
      <c r="RVJ692" s="13"/>
      <c r="RVK692" s="13"/>
      <c r="RVL692" s="13"/>
      <c r="RVM692" s="13"/>
      <c r="RVN692" s="13"/>
      <c r="RVO692" s="13"/>
      <c r="RVP692" s="13"/>
      <c r="RVQ692" s="13"/>
      <c r="RVR692" s="13"/>
      <c r="RVS692" s="13"/>
      <c r="RVT692" s="13"/>
      <c r="RVU692" s="13"/>
      <c r="RVV692" s="13"/>
      <c r="RVW692" s="13"/>
      <c r="RVX692" s="13"/>
      <c r="RVY692" s="13"/>
      <c r="RVZ692" s="13"/>
      <c r="RWA692" s="13"/>
      <c r="RWB692" s="13"/>
      <c r="RWC692" s="13"/>
      <c r="RWD692" s="13"/>
      <c r="RWE692" s="13"/>
      <c r="RWF692" s="13"/>
      <c r="RWG692" s="13"/>
      <c r="RWH692" s="13"/>
      <c r="RWI692" s="13"/>
      <c r="RWJ692" s="13"/>
      <c r="RWK692" s="13"/>
      <c r="RWL692" s="13"/>
      <c r="RWM692" s="13"/>
      <c r="RWN692" s="13"/>
      <c r="RWO692" s="13"/>
      <c r="RWP692" s="13"/>
      <c r="RWQ692" s="13"/>
      <c r="RWR692" s="13"/>
      <c r="RWS692" s="13"/>
      <c r="RWT692" s="13"/>
      <c r="RWU692" s="13"/>
      <c r="RWV692" s="13"/>
      <c r="RWW692" s="13"/>
      <c r="RWX692" s="13"/>
      <c r="RWY692" s="13"/>
      <c r="RWZ692" s="13"/>
      <c r="RXA692" s="13"/>
      <c r="RXB692" s="13"/>
      <c r="RXC692" s="13"/>
      <c r="RXD692" s="13"/>
      <c r="RXE692" s="13"/>
      <c r="RXF692" s="13"/>
      <c r="RXG692" s="13"/>
      <c r="RXH692" s="13"/>
      <c r="RXI692" s="13"/>
      <c r="RXJ692" s="13"/>
      <c r="RXK692" s="13"/>
      <c r="RXL692" s="13"/>
      <c r="RXM692" s="13"/>
      <c r="RXN692" s="13"/>
      <c r="RXO692" s="13"/>
      <c r="RXP692" s="13"/>
      <c r="RXQ692" s="13"/>
      <c r="RXR692" s="13"/>
      <c r="RXS692" s="13"/>
      <c r="RXT692" s="13"/>
      <c r="RXU692" s="13"/>
      <c r="RXV692" s="13"/>
      <c r="RXW692" s="13"/>
      <c r="RXX692" s="13"/>
      <c r="RXY692" s="13"/>
      <c r="RXZ692" s="13"/>
      <c r="RYA692" s="13"/>
      <c r="RYB692" s="13"/>
      <c r="RYC692" s="13"/>
      <c r="RYD692" s="13"/>
      <c r="RYE692" s="13"/>
      <c r="RYF692" s="13"/>
      <c r="RYG692" s="13"/>
      <c r="RYH692" s="13"/>
      <c r="RYI692" s="13"/>
      <c r="RYJ692" s="13"/>
      <c r="RYK692" s="13"/>
      <c r="RYL692" s="13"/>
      <c r="RYM692" s="13"/>
      <c r="RYN692" s="13"/>
      <c r="RYO692" s="13"/>
      <c r="RYP692" s="13"/>
      <c r="RYQ692" s="13"/>
      <c r="RYR692" s="13"/>
      <c r="RYS692" s="13"/>
      <c r="RYT692" s="13"/>
      <c r="RYU692" s="13"/>
      <c r="RYV692" s="13"/>
      <c r="RYW692" s="13"/>
      <c r="RYX692" s="13"/>
      <c r="RYY692" s="13"/>
      <c r="RYZ692" s="13"/>
      <c r="RZA692" s="13"/>
      <c r="RZB692" s="13"/>
      <c r="RZC692" s="13"/>
      <c r="RZD692" s="13"/>
      <c r="RZE692" s="13"/>
      <c r="RZF692" s="13"/>
      <c r="RZG692" s="13"/>
      <c r="RZH692" s="13"/>
      <c r="RZI692" s="13"/>
      <c r="RZJ692" s="13"/>
      <c r="RZK692" s="13"/>
      <c r="RZL692" s="13"/>
      <c r="RZM692" s="13"/>
      <c r="RZN692" s="13"/>
      <c r="RZO692" s="13"/>
      <c r="RZP692" s="13"/>
      <c r="RZQ692" s="13"/>
      <c r="RZR692" s="13"/>
      <c r="RZS692" s="13"/>
      <c r="RZT692" s="13"/>
      <c r="RZU692" s="13"/>
      <c r="RZV692" s="13"/>
      <c r="RZW692" s="13"/>
      <c r="RZX692" s="13"/>
      <c r="RZY692" s="13"/>
      <c r="RZZ692" s="13"/>
      <c r="SAA692" s="13"/>
      <c r="SAB692" s="13"/>
      <c r="SAC692" s="13"/>
      <c r="SAD692" s="13"/>
      <c r="SAE692" s="13"/>
      <c r="SAF692" s="13"/>
      <c r="SAG692" s="13"/>
      <c r="SAH692" s="13"/>
      <c r="SAI692" s="13"/>
      <c r="SAJ692" s="13"/>
      <c r="SAK692" s="13"/>
      <c r="SAL692" s="13"/>
      <c r="SAM692" s="13"/>
      <c r="SAN692" s="13"/>
      <c r="SAO692" s="13"/>
      <c r="SAP692" s="13"/>
      <c r="SAQ692" s="13"/>
      <c r="SAR692" s="13"/>
      <c r="SAS692" s="13"/>
      <c r="SAT692" s="13"/>
      <c r="SAU692" s="13"/>
      <c r="SAV692" s="13"/>
      <c r="SAW692" s="13"/>
      <c r="SAX692" s="13"/>
      <c r="SAY692" s="13"/>
      <c r="SAZ692" s="13"/>
      <c r="SBA692" s="13"/>
      <c r="SBB692" s="13"/>
      <c r="SBC692" s="13"/>
      <c r="SBD692" s="13"/>
      <c r="SBE692" s="13"/>
      <c r="SBF692" s="13"/>
      <c r="SBG692" s="13"/>
      <c r="SBH692" s="13"/>
      <c r="SBI692" s="13"/>
      <c r="SBJ692" s="13"/>
      <c r="SBK692" s="13"/>
      <c r="SBL692" s="13"/>
      <c r="SBM692" s="13"/>
      <c r="SBN692" s="13"/>
      <c r="SBO692" s="13"/>
      <c r="SBP692" s="13"/>
      <c r="SBQ692" s="13"/>
      <c r="SBR692" s="13"/>
      <c r="SBS692" s="13"/>
      <c r="SBT692" s="13"/>
      <c r="SBU692" s="13"/>
      <c r="SBV692" s="13"/>
      <c r="SBW692" s="13"/>
      <c r="SBX692" s="13"/>
      <c r="SBY692" s="13"/>
      <c r="SBZ692" s="13"/>
      <c r="SCA692" s="13"/>
      <c r="SCB692" s="13"/>
      <c r="SCC692" s="13"/>
      <c r="SCD692" s="13"/>
      <c r="SCE692" s="13"/>
      <c r="SCF692" s="13"/>
      <c r="SCG692" s="13"/>
      <c r="SCH692" s="13"/>
      <c r="SCI692" s="13"/>
      <c r="SCJ692" s="13"/>
      <c r="SCK692" s="13"/>
      <c r="SCL692" s="13"/>
      <c r="SCM692" s="13"/>
      <c r="SCN692" s="13"/>
      <c r="SCO692" s="13"/>
      <c r="SCP692" s="13"/>
      <c r="SCQ692" s="13"/>
      <c r="SCR692" s="13"/>
      <c r="SCS692" s="13"/>
      <c r="SCT692" s="13"/>
      <c r="SCU692" s="13"/>
      <c r="SCV692" s="13"/>
      <c r="SCW692" s="13"/>
      <c r="SCX692" s="13"/>
      <c r="SCY692" s="13"/>
      <c r="SCZ692" s="13"/>
      <c r="SDA692" s="13"/>
      <c r="SDB692" s="13"/>
      <c r="SDC692" s="13"/>
      <c r="SDD692" s="13"/>
      <c r="SDE692" s="13"/>
      <c r="SDF692" s="13"/>
      <c r="SDG692" s="13"/>
      <c r="SDH692" s="13"/>
      <c r="SDI692" s="13"/>
      <c r="SDJ692" s="13"/>
      <c r="SDK692" s="13"/>
      <c r="SDL692" s="13"/>
      <c r="SDM692" s="13"/>
      <c r="SDN692" s="13"/>
      <c r="SDO692" s="13"/>
      <c r="SDP692" s="13"/>
      <c r="SDQ692" s="13"/>
      <c r="SDR692" s="13"/>
      <c r="SDS692" s="13"/>
      <c r="SDT692" s="13"/>
      <c r="SDU692" s="13"/>
      <c r="SDV692" s="13"/>
      <c r="SDW692" s="13"/>
      <c r="SDX692" s="13"/>
      <c r="SDY692" s="13"/>
      <c r="SDZ692" s="13"/>
      <c r="SEA692" s="13"/>
      <c r="SEB692" s="13"/>
      <c r="SEC692" s="13"/>
      <c r="SED692" s="13"/>
      <c r="SEE692" s="13"/>
      <c r="SEF692" s="13"/>
      <c r="SEG692" s="13"/>
      <c r="SEH692" s="13"/>
      <c r="SEI692" s="13"/>
      <c r="SEJ692" s="13"/>
      <c r="SEK692" s="13"/>
      <c r="SEL692" s="13"/>
      <c r="SEM692" s="13"/>
      <c r="SEN692" s="13"/>
      <c r="SEO692" s="13"/>
      <c r="SEP692" s="13"/>
      <c r="SEQ692" s="13"/>
      <c r="SER692" s="13"/>
      <c r="SES692" s="13"/>
      <c r="SET692" s="13"/>
      <c r="SEU692" s="13"/>
      <c r="SEV692" s="13"/>
      <c r="SEW692" s="13"/>
      <c r="SEX692" s="13"/>
      <c r="SEY692" s="13"/>
      <c r="SEZ692" s="13"/>
      <c r="SFA692" s="13"/>
      <c r="SFB692" s="13"/>
      <c r="SFC692" s="13"/>
      <c r="SFD692" s="13"/>
      <c r="SFE692" s="13"/>
      <c r="SFF692" s="13"/>
      <c r="SFG692" s="13"/>
      <c r="SFH692" s="13"/>
      <c r="SFI692" s="13"/>
      <c r="SFJ692" s="13"/>
      <c r="SFK692" s="13"/>
      <c r="SFL692" s="13"/>
      <c r="SFM692" s="13"/>
      <c r="SFN692" s="13"/>
      <c r="SFO692" s="13"/>
      <c r="SFP692" s="13"/>
      <c r="SFQ692" s="13"/>
      <c r="SFR692" s="13"/>
      <c r="SFS692" s="13"/>
      <c r="SFT692" s="13"/>
      <c r="SFU692" s="13"/>
      <c r="SFV692" s="13"/>
      <c r="SFW692" s="13"/>
      <c r="SFX692" s="13"/>
      <c r="SFY692" s="13"/>
      <c r="SFZ692" s="13"/>
      <c r="SGA692" s="13"/>
      <c r="SGB692" s="13"/>
      <c r="SGC692" s="13"/>
      <c r="SGD692" s="13"/>
      <c r="SGE692" s="13"/>
      <c r="SGF692" s="13"/>
      <c r="SGG692" s="13"/>
      <c r="SGH692" s="13"/>
      <c r="SGI692" s="13"/>
      <c r="SGJ692" s="13"/>
      <c r="SGK692" s="13"/>
      <c r="SGL692" s="13"/>
      <c r="SGM692" s="13"/>
      <c r="SGN692" s="13"/>
      <c r="SGO692" s="13"/>
      <c r="SGP692" s="13"/>
      <c r="SGQ692" s="13"/>
      <c r="SGR692" s="13"/>
      <c r="SGS692" s="13"/>
      <c r="SGT692" s="13"/>
      <c r="SGU692" s="13"/>
      <c r="SGV692" s="13"/>
      <c r="SGW692" s="13"/>
      <c r="SGX692" s="13"/>
      <c r="SGY692" s="13"/>
      <c r="SGZ692" s="13"/>
      <c r="SHA692" s="13"/>
      <c r="SHB692" s="13"/>
      <c r="SHC692" s="13"/>
      <c r="SHD692" s="13"/>
      <c r="SHE692" s="13"/>
      <c r="SHF692" s="13"/>
      <c r="SHG692" s="13"/>
      <c r="SHH692" s="13"/>
      <c r="SHI692" s="13"/>
      <c r="SHJ692" s="13"/>
      <c r="SHK692" s="13"/>
      <c r="SHL692" s="13"/>
      <c r="SHM692" s="13"/>
      <c r="SHN692" s="13"/>
      <c r="SHO692" s="13"/>
      <c r="SHP692" s="13"/>
      <c r="SHQ692" s="13"/>
      <c r="SHR692" s="13"/>
      <c r="SHS692" s="13"/>
      <c r="SHT692" s="13"/>
      <c r="SHU692" s="13"/>
      <c r="SHV692" s="13"/>
      <c r="SHW692" s="13"/>
      <c r="SHX692" s="13"/>
      <c r="SHY692" s="13"/>
      <c r="SHZ692" s="13"/>
      <c r="SIA692" s="13"/>
      <c r="SIB692" s="13"/>
      <c r="SIC692" s="13"/>
      <c r="SID692" s="13"/>
      <c r="SIE692" s="13"/>
      <c r="SIF692" s="13"/>
      <c r="SIG692" s="13"/>
      <c r="SIH692" s="13"/>
      <c r="SII692" s="13"/>
      <c r="SIJ692" s="13"/>
      <c r="SIK692" s="13"/>
      <c r="SIL692" s="13"/>
      <c r="SIM692" s="13"/>
      <c r="SIN692" s="13"/>
      <c r="SIO692" s="13"/>
      <c r="SIP692" s="13"/>
      <c r="SIQ692" s="13"/>
      <c r="SIR692" s="13"/>
      <c r="SIS692" s="13"/>
      <c r="SIT692" s="13"/>
      <c r="SIU692" s="13"/>
      <c r="SIV692" s="13"/>
      <c r="SIW692" s="13"/>
      <c r="SIX692" s="13"/>
      <c r="SIY692" s="13"/>
      <c r="SIZ692" s="13"/>
      <c r="SJA692" s="13"/>
      <c r="SJB692" s="13"/>
      <c r="SJC692" s="13"/>
      <c r="SJD692" s="13"/>
      <c r="SJE692" s="13"/>
      <c r="SJF692" s="13"/>
      <c r="SJG692" s="13"/>
      <c r="SJH692" s="13"/>
      <c r="SJI692" s="13"/>
      <c r="SJJ692" s="13"/>
      <c r="SJK692" s="13"/>
      <c r="SJL692" s="13"/>
      <c r="SJM692" s="13"/>
      <c r="SJN692" s="13"/>
      <c r="SJO692" s="13"/>
      <c r="SJP692" s="13"/>
      <c r="SJQ692" s="13"/>
      <c r="SJR692" s="13"/>
      <c r="SJS692" s="13"/>
      <c r="SJT692" s="13"/>
      <c r="SJU692" s="13"/>
      <c r="SJV692" s="13"/>
      <c r="SJW692" s="13"/>
      <c r="SJX692" s="13"/>
      <c r="SJY692" s="13"/>
      <c r="SJZ692" s="13"/>
      <c r="SKA692" s="13"/>
      <c r="SKB692" s="13"/>
      <c r="SKC692" s="13"/>
      <c r="SKD692" s="13"/>
      <c r="SKE692" s="13"/>
      <c r="SKF692" s="13"/>
      <c r="SKG692" s="13"/>
      <c r="SKH692" s="13"/>
      <c r="SKI692" s="13"/>
      <c r="SKJ692" s="13"/>
      <c r="SKK692" s="13"/>
      <c r="SKL692" s="13"/>
      <c r="SKM692" s="13"/>
      <c r="SKN692" s="13"/>
      <c r="SKO692" s="13"/>
      <c r="SKP692" s="13"/>
      <c r="SKQ692" s="13"/>
      <c r="SKR692" s="13"/>
      <c r="SKS692" s="13"/>
      <c r="SKT692" s="13"/>
      <c r="SKU692" s="13"/>
      <c r="SKV692" s="13"/>
      <c r="SKW692" s="13"/>
      <c r="SKX692" s="13"/>
      <c r="SKY692" s="13"/>
      <c r="SKZ692" s="13"/>
      <c r="SLA692" s="13"/>
      <c r="SLB692" s="13"/>
      <c r="SLC692" s="13"/>
      <c r="SLD692" s="13"/>
      <c r="SLE692" s="13"/>
      <c r="SLF692" s="13"/>
      <c r="SLG692" s="13"/>
      <c r="SLH692" s="13"/>
      <c r="SLI692" s="13"/>
      <c r="SLJ692" s="13"/>
      <c r="SLK692" s="13"/>
      <c r="SLL692" s="13"/>
      <c r="SLM692" s="13"/>
      <c r="SLN692" s="13"/>
      <c r="SLO692" s="13"/>
      <c r="SLP692" s="13"/>
      <c r="SLQ692" s="13"/>
      <c r="SLR692" s="13"/>
      <c r="SLS692" s="13"/>
      <c r="SLT692" s="13"/>
      <c r="SLU692" s="13"/>
      <c r="SLV692" s="13"/>
      <c r="SLW692" s="13"/>
      <c r="SLX692" s="13"/>
      <c r="SLY692" s="13"/>
      <c r="SLZ692" s="13"/>
      <c r="SMA692" s="13"/>
      <c r="SMB692" s="13"/>
      <c r="SMC692" s="13"/>
      <c r="SMD692" s="13"/>
      <c r="SME692" s="13"/>
      <c r="SMF692" s="13"/>
      <c r="SMG692" s="13"/>
      <c r="SMH692" s="13"/>
      <c r="SMI692" s="13"/>
      <c r="SMJ692" s="13"/>
      <c r="SMK692" s="13"/>
      <c r="SML692" s="13"/>
      <c r="SMM692" s="13"/>
      <c r="SMN692" s="13"/>
      <c r="SMO692" s="13"/>
      <c r="SMP692" s="13"/>
      <c r="SMQ692" s="13"/>
      <c r="SMR692" s="13"/>
      <c r="SMS692" s="13"/>
      <c r="SMT692" s="13"/>
      <c r="SMU692" s="13"/>
      <c r="SMV692" s="13"/>
      <c r="SMW692" s="13"/>
      <c r="SMX692" s="13"/>
      <c r="SMY692" s="13"/>
      <c r="SMZ692" s="13"/>
      <c r="SNA692" s="13"/>
      <c r="SNB692" s="13"/>
      <c r="SNC692" s="13"/>
      <c r="SND692" s="13"/>
      <c r="SNE692" s="13"/>
      <c r="SNF692" s="13"/>
      <c r="SNG692" s="13"/>
      <c r="SNH692" s="13"/>
      <c r="SNI692" s="13"/>
      <c r="SNJ692" s="13"/>
      <c r="SNK692" s="13"/>
      <c r="SNL692" s="13"/>
      <c r="SNM692" s="13"/>
      <c r="SNN692" s="13"/>
      <c r="SNO692" s="13"/>
      <c r="SNP692" s="13"/>
      <c r="SNQ692" s="13"/>
      <c r="SNR692" s="13"/>
      <c r="SNS692" s="13"/>
      <c r="SNT692" s="13"/>
      <c r="SNU692" s="13"/>
      <c r="SNV692" s="13"/>
      <c r="SNW692" s="13"/>
      <c r="SNX692" s="13"/>
      <c r="SNY692" s="13"/>
      <c r="SNZ692" s="13"/>
      <c r="SOA692" s="13"/>
      <c r="SOB692" s="13"/>
      <c r="SOC692" s="13"/>
      <c r="SOD692" s="13"/>
      <c r="SOE692" s="13"/>
      <c r="SOF692" s="13"/>
      <c r="SOG692" s="13"/>
      <c r="SOH692" s="13"/>
      <c r="SOI692" s="13"/>
      <c r="SOJ692" s="13"/>
      <c r="SOK692" s="13"/>
      <c r="SOL692" s="13"/>
      <c r="SOM692" s="13"/>
      <c r="SON692" s="13"/>
      <c r="SOO692" s="13"/>
      <c r="SOP692" s="13"/>
      <c r="SOQ692" s="13"/>
      <c r="SOR692" s="13"/>
      <c r="SOS692" s="13"/>
      <c r="SOT692" s="13"/>
      <c r="SOU692" s="13"/>
      <c r="SOV692" s="13"/>
      <c r="SOW692" s="13"/>
      <c r="SOX692" s="13"/>
      <c r="SOY692" s="13"/>
      <c r="SOZ692" s="13"/>
      <c r="SPA692" s="13"/>
      <c r="SPB692" s="13"/>
      <c r="SPC692" s="13"/>
      <c r="SPD692" s="13"/>
      <c r="SPE692" s="13"/>
      <c r="SPF692" s="13"/>
      <c r="SPG692" s="13"/>
      <c r="SPH692" s="13"/>
      <c r="SPI692" s="13"/>
      <c r="SPJ692" s="13"/>
      <c r="SPK692" s="13"/>
      <c r="SPL692" s="13"/>
      <c r="SPM692" s="13"/>
      <c r="SPN692" s="13"/>
      <c r="SPO692" s="13"/>
      <c r="SPP692" s="13"/>
      <c r="SPQ692" s="13"/>
      <c r="SPR692" s="13"/>
      <c r="SPS692" s="13"/>
      <c r="SPT692" s="13"/>
      <c r="SPU692" s="13"/>
      <c r="SPV692" s="13"/>
      <c r="SPW692" s="13"/>
      <c r="SPX692" s="13"/>
      <c r="SPY692" s="13"/>
      <c r="SPZ692" s="13"/>
      <c r="SQA692" s="13"/>
      <c r="SQB692" s="13"/>
      <c r="SQC692" s="13"/>
      <c r="SQD692" s="13"/>
      <c r="SQE692" s="13"/>
      <c r="SQF692" s="13"/>
      <c r="SQG692" s="13"/>
      <c r="SQH692" s="13"/>
      <c r="SQI692" s="13"/>
      <c r="SQJ692" s="13"/>
      <c r="SQK692" s="13"/>
      <c r="SQL692" s="13"/>
      <c r="SQM692" s="13"/>
      <c r="SQN692" s="13"/>
      <c r="SQO692" s="13"/>
      <c r="SQP692" s="13"/>
      <c r="SQQ692" s="13"/>
      <c r="SQR692" s="13"/>
      <c r="SQS692" s="13"/>
      <c r="SQT692" s="13"/>
      <c r="SQU692" s="13"/>
      <c r="SQV692" s="13"/>
      <c r="SQW692" s="13"/>
      <c r="SQX692" s="13"/>
      <c r="SQY692" s="13"/>
      <c r="SQZ692" s="13"/>
      <c r="SRA692" s="13"/>
      <c r="SRB692" s="13"/>
      <c r="SRC692" s="13"/>
      <c r="SRD692" s="13"/>
      <c r="SRE692" s="13"/>
      <c r="SRF692" s="13"/>
      <c r="SRG692" s="13"/>
      <c r="SRH692" s="13"/>
      <c r="SRI692" s="13"/>
      <c r="SRJ692" s="13"/>
      <c r="SRK692" s="13"/>
      <c r="SRL692" s="13"/>
      <c r="SRM692" s="13"/>
      <c r="SRN692" s="13"/>
      <c r="SRO692" s="13"/>
      <c r="SRP692" s="13"/>
      <c r="SRQ692" s="13"/>
      <c r="SRR692" s="13"/>
      <c r="SRS692" s="13"/>
      <c r="SRT692" s="13"/>
      <c r="SRU692" s="13"/>
      <c r="SRV692" s="13"/>
      <c r="SRW692" s="13"/>
      <c r="SRX692" s="13"/>
      <c r="SRY692" s="13"/>
      <c r="SRZ692" s="13"/>
      <c r="SSA692" s="13"/>
      <c r="SSB692" s="13"/>
      <c r="SSC692" s="13"/>
      <c r="SSD692" s="13"/>
      <c r="SSE692" s="13"/>
      <c r="SSF692" s="13"/>
      <c r="SSG692" s="13"/>
      <c r="SSH692" s="13"/>
      <c r="SSI692" s="13"/>
      <c r="SSJ692" s="13"/>
      <c r="SSK692" s="13"/>
      <c r="SSL692" s="13"/>
      <c r="SSM692" s="13"/>
      <c r="SSN692" s="13"/>
      <c r="SSO692" s="13"/>
      <c r="SSP692" s="13"/>
      <c r="SSQ692" s="13"/>
      <c r="SSR692" s="13"/>
      <c r="SSS692" s="13"/>
      <c r="SST692" s="13"/>
      <c r="SSU692" s="13"/>
      <c r="SSV692" s="13"/>
      <c r="SSW692" s="13"/>
      <c r="SSX692" s="13"/>
      <c r="SSY692" s="13"/>
      <c r="SSZ692" s="13"/>
      <c r="STA692" s="13"/>
      <c r="STB692" s="13"/>
      <c r="STC692" s="13"/>
      <c r="STD692" s="13"/>
      <c r="STE692" s="13"/>
      <c r="STF692" s="13"/>
      <c r="STG692" s="13"/>
      <c r="STH692" s="13"/>
      <c r="STI692" s="13"/>
      <c r="STJ692" s="13"/>
      <c r="STK692" s="13"/>
      <c r="STL692" s="13"/>
      <c r="STM692" s="13"/>
      <c r="STN692" s="13"/>
      <c r="STO692" s="13"/>
      <c r="STP692" s="13"/>
      <c r="STQ692" s="13"/>
      <c r="STR692" s="13"/>
      <c r="STS692" s="13"/>
      <c r="STT692" s="13"/>
      <c r="STU692" s="13"/>
      <c r="STV692" s="13"/>
      <c r="STW692" s="13"/>
      <c r="STX692" s="13"/>
      <c r="STY692" s="13"/>
      <c r="STZ692" s="13"/>
      <c r="SUA692" s="13"/>
      <c r="SUB692" s="13"/>
      <c r="SUC692" s="13"/>
      <c r="SUD692" s="13"/>
      <c r="SUE692" s="13"/>
      <c r="SUF692" s="13"/>
      <c r="SUG692" s="13"/>
      <c r="SUH692" s="13"/>
      <c r="SUI692" s="13"/>
      <c r="SUJ692" s="13"/>
      <c r="SUK692" s="13"/>
      <c r="SUL692" s="13"/>
      <c r="SUM692" s="13"/>
      <c r="SUN692" s="13"/>
      <c r="SUO692" s="13"/>
      <c r="SUP692" s="13"/>
      <c r="SUQ692" s="13"/>
      <c r="SUR692" s="13"/>
      <c r="SUS692" s="13"/>
      <c r="SUT692" s="13"/>
      <c r="SUU692" s="13"/>
      <c r="SUV692" s="13"/>
      <c r="SUW692" s="13"/>
      <c r="SUX692" s="13"/>
      <c r="SUY692" s="13"/>
      <c r="SUZ692" s="13"/>
      <c r="SVA692" s="13"/>
      <c r="SVB692" s="13"/>
      <c r="SVC692" s="13"/>
      <c r="SVD692" s="13"/>
      <c r="SVE692" s="13"/>
      <c r="SVF692" s="13"/>
      <c r="SVG692" s="13"/>
      <c r="SVH692" s="13"/>
      <c r="SVI692" s="13"/>
      <c r="SVJ692" s="13"/>
      <c r="SVK692" s="13"/>
      <c r="SVL692" s="13"/>
      <c r="SVM692" s="13"/>
      <c r="SVN692" s="13"/>
      <c r="SVO692" s="13"/>
      <c r="SVP692" s="13"/>
      <c r="SVQ692" s="13"/>
      <c r="SVR692" s="13"/>
      <c r="SVS692" s="13"/>
      <c r="SVT692" s="13"/>
      <c r="SVU692" s="13"/>
      <c r="SVV692" s="13"/>
      <c r="SVW692" s="13"/>
      <c r="SVX692" s="13"/>
      <c r="SVY692" s="13"/>
      <c r="SVZ692" s="13"/>
      <c r="SWA692" s="13"/>
      <c r="SWB692" s="13"/>
      <c r="SWC692" s="13"/>
      <c r="SWD692" s="13"/>
      <c r="SWE692" s="13"/>
      <c r="SWF692" s="13"/>
      <c r="SWG692" s="13"/>
      <c r="SWH692" s="13"/>
      <c r="SWI692" s="13"/>
      <c r="SWJ692" s="13"/>
      <c r="SWK692" s="13"/>
      <c r="SWL692" s="13"/>
      <c r="SWM692" s="13"/>
      <c r="SWN692" s="13"/>
      <c r="SWO692" s="13"/>
      <c r="SWP692" s="13"/>
      <c r="SWQ692" s="13"/>
      <c r="SWR692" s="13"/>
      <c r="SWS692" s="13"/>
      <c r="SWT692" s="13"/>
      <c r="SWU692" s="13"/>
      <c r="SWV692" s="13"/>
      <c r="SWW692" s="13"/>
      <c r="SWX692" s="13"/>
      <c r="SWY692" s="13"/>
      <c r="SWZ692" s="13"/>
      <c r="SXA692" s="13"/>
      <c r="SXB692" s="13"/>
      <c r="SXC692" s="13"/>
      <c r="SXD692" s="13"/>
      <c r="SXE692" s="13"/>
      <c r="SXF692" s="13"/>
      <c r="SXG692" s="13"/>
      <c r="SXH692" s="13"/>
      <c r="SXI692" s="13"/>
      <c r="SXJ692" s="13"/>
      <c r="SXK692" s="13"/>
      <c r="SXL692" s="13"/>
      <c r="SXM692" s="13"/>
      <c r="SXN692" s="13"/>
      <c r="SXO692" s="13"/>
      <c r="SXP692" s="13"/>
      <c r="SXQ692" s="13"/>
      <c r="SXR692" s="13"/>
      <c r="SXS692" s="13"/>
      <c r="SXT692" s="13"/>
      <c r="SXU692" s="13"/>
      <c r="SXV692" s="13"/>
      <c r="SXW692" s="13"/>
      <c r="SXX692" s="13"/>
      <c r="SXY692" s="13"/>
      <c r="SXZ692" s="13"/>
      <c r="SYA692" s="13"/>
      <c r="SYB692" s="13"/>
      <c r="SYC692" s="13"/>
      <c r="SYD692" s="13"/>
      <c r="SYE692" s="13"/>
      <c r="SYF692" s="13"/>
      <c r="SYG692" s="13"/>
      <c r="SYH692" s="13"/>
      <c r="SYI692" s="13"/>
      <c r="SYJ692" s="13"/>
      <c r="SYK692" s="13"/>
      <c r="SYL692" s="13"/>
      <c r="SYM692" s="13"/>
      <c r="SYN692" s="13"/>
      <c r="SYO692" s="13"/>
      <c r="SYP692" s="13"/>
      <c r="SYQ692" s="13"/>
      <c r="SYR692" s="13"/>
      <c r="SYS692" s="13"/>
      <c r="SYT692" s="13"/>
      <c r="SYU692" s="13"/>
      <c r="SYV692" s="13"/>
      <c r="SYW692" s="13"/>
      <c r="SYX692" s="13"/>
      <c r="SYY692" s="13"/>
      <c r="SYZ692" s="13"/>
      <c r="SZA692" s="13"/>
      <c r="SZB692" s="13"/>
      <c r="SZC692" s="13"/>
      <c r="SZD692" s="13"/>
      <c r="SZE692" s="13"/>
      <c r="SZF692" s="13"/>
      <c r="SZG692" s="13"/>
      <c r="SZH692" s="13"/>
      <c r="SZI692" s="13"/>
      <c r="SZJ692" s="13"/>
      <c r="SZK692" s="13"/>
      <c r="SZL692" s="13"/>
      <c r="SZM692" s="13"/>
      <c r="SZN692" s="13"/>
      <c r="SZO692" s="13"/>
      <c r="SZP692" s="13"/>
      <c r="SZQ692" s="13"/>
      <c r="SZR692" s="13"/>
      <c r="SZS692" s="13"/>
      <c r="SZT692" s="13"/>
      <c r="SZU692" s="13"/>
      <c r="SZV692" s="13"/>
      <c r="SZW692" s="13"/>
      <c r="SZX692" s="13"/>
      <c r="SZY692" s="13"/>
      <c r="SZZ692" s="13"/>
      <c r="TAA692" s="13"/>
      <c r="TAB692" s="13"/>
      <c r="TAC692" s="13"/>
      <c r="TAD692" s="13"/>
      <c r="TAE692" s="13"/>
      <c r="TAF692" s="13"/>
      <c r="TAG692" s="13"/>
      <c r="TAH692" s="13"/>
      <c r="TAI692" s="13"/>
      <c r="TAJ692" s="13"/>
      <c r="TAK692" s="13"/>
      <c r="TAL692" s="13"/>
      <c r="TAM692" s="13"/>
      <c r="TAN692" s="13"/>
      <c r="TAO692" s="13"/>
      <c r="TAP692" s="13"/>
      <c r="TAQ692" s="13"/>
      <c r="TAR692" s="13"/>
      <c r="TAS692" s="13"/>
      <c r="TAT692" s="13"/>
      <c r="TAU692" s="13"/>
      <c r="TAV692" s="13"/>
      <c r="TAW692" s="13"/>
      <c r="TAX692" s="13"/>
      <c r="TAY692" s="13"/>
      <c r="TAZ692" s="13"/>
      <c r="TBA692" s="13"/>
      <c r="TBB692" s="13"/>
      <c r="TBC692" s="13"/>
      <c r="TBD692" s="13"/>
      <c r="TBE692" s="13"/>
      <c r="TBF692" s="13"/>
      <c r="TBG692" s="13"/>
      <c r="TBH692" s="13"/>
      <c r="TBI692" s="13"/>
      <c r="TBJ692" s="13"/>
      <c r="TBK692" s="13"/>
      <c r="TBL692" s="13"/>
      <c r="TBM692" s="13"/>
      <c r="TBN692" s="13"/>
      <c r="TBO692" s="13"/>
      <c r="TBP692" s="13"/>
      <c r="TBQ692" s="13"/>
      <c r="TBR692" s="13"/>
      <c r="TBS692" s="13"/>
      <c r="TBT692" s="13"/>
      <c r="TBU692" s="13"/>
      <c r="TBV692" s="13"/>
      <c r="TBW692" s="13"/>
      <c r="TBX692" s="13"/>
      <c r="TBY692" s="13"/>
      <c r="TBZ692" s="13"/>
      <c r="TCA692" s="13"/>
      <c r="TCB692" s="13"/>
      <c r="TCC692" s="13"/>
      <c r="TCD692" s="13"/>
      <c r="TCE692" s="13"/>
      <c r="TCF692" s="13"/>
      <c r="TCG692" s="13"/>
      <c r="TCH692" s="13"/>
      <c r="TCI692" s="13"/>
      <c r="TCJ692" s="13"/>
      <c r="TCK692" s="13"/>
      <c r="TCL692" s="13"/>
      <c r="TCM692" s="13"/>
      <c r="TCN692" s="13"/>
      <c r="TCO692" s="13"/>
      <c r="TCP692" s="13"/>
      <c r="TCQ692" s="13"/>
      <c r="TCR692" s="13"/>
      <c r="TCS692" s="13"/>
      <c r="TCT692" s="13"/>
      <c r="TCU692" s="13"/>
      <c r="TCV692" s="13"/>
      <c r="TCW692" s="13"/>
      <c r="TCX692" s="13"/>
      <c r="TCY692" s="13"/>
      <c r="TCZ692" s="13"/>
      <c r="TDA692" s="13"/>
      <c r="TDB692" s="13"/>
      <c r="TDC692" s="13"/>
      <c r="TDD692" s="13"/>
      <c r="TDE692" s="13"/>
      <c r="TDF692" s="13"/>
      <c r="TDG692" s="13"/>
      <c r="TDH692" s="13"/>
      <c r="TDI692" s="13"/>
      <c r="TDJ692" s="13"/>
      <c r="TDK692" s="13"/>
      <c r="TDL692" s="13"/>
      <c r="TDM692" s="13"/>
      <c r="TDN692" s="13"/>
      <c r="TDO692" s="13"/>
      <c r="TDP692" s="13"/>
      <c r="TDQ692" s="13"/>
      <c r="TDR692" s="13"/>
      <c r="TDS692" s="13"/>
      <c r="TDT692" s="13"/>
      <c r="TDU692" s="13"/>
      <c r="TDV692" s="13"/>
      <c r="TDW692" s="13"/>
      <c r="TDX692" s="13"/>
      <c r="TDY692" s="13"/>
      <c r="TDZ692" s="13"/>
      <c r="TEA692" s="13"/>
      <c r="TEB692" s="13"/>
      <c r="TEC692" s="13"/>
      <c r="TED692" s="13"/>
      <c r="TEE692" s="13"/>
      <c r="TEF692" s="13"/>
      <c r="TEG692" s="13"/>
      <c r="TEH692" s="13"/>
      <c r="TEI692" s="13"/>
      <c r="TEJ692" s="13"/>
      <c r="TEK692" s="13"/>
      <c r="TEL692" s="13"/>
      <c r="TEM692" s="13"/>
      <c r="TEN692" s="13"/>
      <c r="TEO692" s="13"/>
      <c r="TEP692" s="13"/>
      <c r="TEQ692" s="13"/>
      <c r="TER692" s="13"/>
      <c r="TES692" s="13"/>
      <c r="TET692" s="13"/>
      <c r="TEU692" s="13"/>
      <c r="TEV692" s="13"/>
      <c r="TEW692" s="13"/>
      <c r="TEX692" s="13"/>
      <c r="TEY692" s="13"/>
      <c r="TEZ692" s="13"/>
      <c r="TFA692" s="13"/>
      <c r="TFB692" s="13"/>
      <c r="TFC692" s="13"/>
      <c r="TFD692" s="13"/>
      <c r="TFE692" s="13"/>
      <c r="TFF692" s="13"/>
      <c r="TFG692" s="13"/>
      <c r="TFH692" s="13"/>
      <c r="TFI692" s="13"/>
      <c r="TFJ692" s="13"/>
      <c r="TFK692" s="13"/>
      <c r="TFL692" s="13"/>
      <c r="TFM692" s="13"/>
      <c r="TFN692" s="13"/>
      <c r="TFO692" s="13"/>
      <c r="TFP692" s="13"/>
      <c r="TFQ692" s="13"/>
      <c r="TFR692" s="13"/>
      <c r="TFS692" s="13"/>
      <c r="TFT692" s="13"/>
      <c r="TFU692" s="13"/>
      <c r="TFV692" s="13"/>
      <c r="TFW692" s="13"/>
      <c r="TFX692" s="13"/>
      <c r="TFY692" s="13"/>
      <c r="TFZ692" s="13"/>
      <c r="TGA692" s="13"/>
      <c r="TGB692" s="13"/>
      <c r="TGC692" s="13"/>
      <c r="TGD692" s="13"/>
      <c r="TGE692" s="13"/>
      <c r="TGF692" s="13"/>
      <c r="TGG692" s="13"/>
      <c r="TGH692" s="13"/>
      <c r="TGI692" s="13"/>
      <c r="TGJ692" s="13"/>
      <c r="TGK692" s="13"/>
      <c r="TGL692" s="13"/>
      <c r="TGM692" s="13"/>
      <c r="TGN692" s="13"/>
      <c r="TGO692" s="13"/>
      <c r="TGP692" s="13"/>
      <c r="TGQ692" s="13"/>
      <c r="TGR692" s="13"/>
      <c r="TGS692" s="13"/>
      <c r="TGT692" s="13"/>
      <c r="TGU692" s="13"/>
      <c r="TGV692" s="13"/>
      <c r="TGW692" s="13"/>
      <c r="TGX692" s="13"/>
      <c r="TGY692" s="13"/>
      <c r="TGZ692" s="13"/>
      <c r="THA692" s="13"/>
      <c r="THB692" s="13"/>
      <c r="THC692" s="13"/>
      <c r="THD692" s="13"/>
      <c r="THE692" s="13"/>
      <c r="THF692" s="13"/>
      <c r="THG692" s="13"/>
      <c r="THH692" s="13"/>
      <c r="THI692" s="13"/>
      <c r="THJ692" s="13"/>
      <c r="THK692" s="13"/>
      <c r="THL692" s="13"/>
      <c r="THM692" s="13"/>
      <c r="THN692" s="13"/>
      <c r="THO692" s="13"/>
      <c r="THP692" s="13"/>
      <c r="THQ692" s="13"/>
      <c r="THR692" s="13"/>
      <c r="THS692" s="13"/>
      <c r="THT692" s="13"/>
      <c r="THU692" s="13"/>
      <c r="THV692" s="13"/>
      <c r="THW692" s="13"/>
      <c r="THX692" s="13"/>
      <c r="THY692" s="13"/>
      <c r="THZ692" s="13"/>
      <c r="TIA692" s="13"/>
      <c r="TIB692" s="13"/>
      <c r="TIC692" s="13"/>
      <c r="TID692" s="13"/>
      <c r="TIE692" s="13"/>
      <c r="TIF692" s="13"/>
      <c r="TIG692" s="13"/>
      <c r="TIH692" s="13"/>
      <c r="TII692" s="13"/>
      <c r="TIJ692" s="13"/>
      <c r="TIK692" s="13"/>
      <c r="TIL692" s="13"/>
      <c r="TIM692" s="13"/>
      <c r="TIN692" s="13"/>
      <c r="TIO692" s="13"/>
      <c r="TIP692" s="13"/>
      <c r="TIQ692" s="13"/>
      <c r="TIR692" s="13"/>
      <c r="TIS692" s="13"/>
      <c r="TIT692" s="13"/>
      <c r="TIU692" s="13"/>
      <c r="TIV692" s="13"/>
      <c r="TIW692" s="13"/>
      <c r="TIX692" s="13"/>
      <c r="TIY692" s="13"/>
      <c r="TIZ692" s="13"/>
      <c r="TJA692" s="13"/>
      <c r="TJB692" s="13"/>
      <c r="TJC692" s="13"/>
      <c r="TJD692" s="13"/>
      <c r="TJE692" s="13"/>
      <c r="TJF692" s="13"/>
      <c r="TJG692" s="13"/>
      <c r="TJH692" s="13"/>
      <c r="TJI692" s="13"/>
      <c r="TJJ692" s="13"/>
      <c r="TJK692" s="13"/>
      <c r="TJL692" s="13"/>
      <c r="TJM692" s="13"/>
      <c r="TJN692" s="13"/>
      <c r="TJO692" s="13"/>
      <c r="TJP692" s="13"/>
      <c r="TJQ692" s="13"/>
      <c r="TJR692" s="13"/>
      <c r="TJS692" s="13"/>
      <c r="TJT692" s="13"/>
      <c r="TJU692" s="13"/>
      <c r="TJV692" s="13"/>
      <c r="TJW692" s="13"/>
      <c r="TJX692" s="13"/>
      <c r="TJY692" s="13"/>
      <c r="TJZ692" s="13"/>
      <c r="TKA692" s="13"/>
      <c r="TKB692" s="13"/>
      <c r="TKC692" s="13"/>
      <c r="TKD692" s="13"/>
      <c r="TKE692" s="13"/>
      <c r="TKF692" s="13"/>
      <c r="TKG692" s="13"/>
      <c r="TKH692" s="13"/>
      <c r="TKI692" s="13"/>
      <c r="TKJ692" s="13"/>
      <c r="TKK692" s="13"/>
      <c r="TKL692" s="13"/>
      <c r="TKM692" s="13"/>
      <c r="TKN692" s="13"/>
      <c r="TKO692" s="13"/>
      <c r="TKP692" s="13"/>
      <c r="TKQ692" s="13"/>
      <c r="TKR692" s="13"/>
      <c r="TKS692" s="13"/>
      <c r="TKT692" s="13"/>
      <c r="TKU692" s="13"/>
      <c r="TKV692" s="13"/>
      <c r="TKW692" s="13"/>
      <c r="TKX692" s="13"/>
      <c r="TKY692" s="13"/>
      <c r="TKZ692" s="13"/>
      <c r="TLA692" s="13"/>
      <c r="TLB692" s="13"/>
      <c r="TLC692" s="13"/>
      <c r="TLD692" s="13"/>
      <c r="TLE692" s="13"/>
      <c r="TLF692" s="13"/>
      <c r="TLG692" s="13"/>
      <c r="TLH692" s="13"/>
      <c r="TLI692" s="13"/>
      <c r="TLJ692" s="13"/>
      <c r="TLK692" s="13"/>
      <c r="TLL692" s="13"/>
      <c r="TLM692" s="13"/>
      <c r="TLN692" s="13"/>
      <c r="TLO692" s="13"/>
      <c r="TLP692" s="13"/>
      <c r="TLQ692" s="13"/>
      <c r="TLR692" s="13"/>
      <c r="TLS692" s="13"/>
      <c r="TLT692" s="13"/>
      <c r="TLU692" s="13"/>
      <c r="TLV692" s="13"/>
      <c r="TLW692" s="13"/>
      <c r="TLX692" s="13"/>
      <c r="TLY692" s="13"/>
      <c r="TLZ692" s="13"/>
      <c r="TMA692" s="13"/>
      <c r="TMB692" s="13"/>
      <c r="TMC692" s="13"/>
      <c r="TMD692" s="13"/>
      <c r="TME692" s="13"/>
      <c r="TMF692" s="13"/>
      <c r="TMG692" s="13"/>
      <c r="TMH692" s="13"/>
      <c r="TMI692" s="13"/>
      <c r="TMJ692" s="13"/>
      <c r="TMK692" s="13"/>
      <c r="TML692" s="13"/>
      <c r="TMM692" s="13"/>
      <c r="TMN692" s="13"/>
      <c r="TMO692" s="13"/>
      <c r="TMP692" s="13"/>
      <c r="TMQ692" s="13"/>
      <c r="TMR692" s="13"/>
      <c r="TMS692" s="13"/>
      <c r="TMT692" s="13"/>
      <c r="TMU692" s="13"/>
      <c r="TMV692" s="13"/>
      <c r="TMW692" s="13"/>
      <c r="TMX692" s="13"/>
      <c r="TMY692" s="13"/>
      <c r="TMZ692" s="13"/>
      <c r="TNA692" s="13"/>
      <c r="TNB692" s="13"/>
      <c r="TNC692" s="13"/>
      <c r="TND692" s="13"/>
      <c r="TNE692" s="13"/>
      <c r="TNF692" s="13"/>
      <c r="TNG692" s="13"/>
      <c r="TNH692" s="13"/>
      <c r="TNI692" s="13"/>
      <c r="TNJ692" s="13"/>
      <c r="TNK692" s="13"/>
      <c r="TNL692" s="13"/>
      <c r="TNM692" s="13"/>
      <c r="TNN692" s="13"/>
      <c r="TNO692" s="13"/>
      <c r="TNP692" s="13"/>
      <c r="TNQ692" s="13"/>
      <c r="TNR692" s="13"/>
      <c r="TNS692" s="13"/>
      <c r="TNT692" s="13"/>
      <c r="TNU692" s="13"/>
      <c r="TNV692" s="13"/>
      <c r="TNW692" s="13"/>
      <c r="TNX692" s="13"/>
      <c r="TNY692" s="13"/>
      <c r="TNZ692" s="13"/>
      <c r="TOA692" s="13"/>
      <c r="TOB692" s="13"/>
      <c r="TOC692" s="13"/>
      <c r="TOD692" s="13"/>
      <c r="TOE692" s="13"/>
      <c r="TOF692" s="13"/>
      <c r="TOG692" s="13"/>
      <c r="TOH692" s="13"/>
      <c r="TOI692" s="13"/>
      <c r="TOJ692" s="13"/>
      <c r="TOK692" s="13"/>
      <c r="TOL692" s="13"/>
      <c r="TOM692" s="13"/>
      <c r="TON692" s="13"/>
      <c r="TOO692" s="13"/>
      <c r="TOP692" s="13"/>
      <c r="TOQ692" s="13"/>
      <c r="TOR692" s="13"/>
      <c r="TOS692" s="13"/>
      <c r="TOT692" s="13"/>
      <c r="TOU692" s="13"/>
      <c r="TOV692" s="13"/>
      <c r="TOW692" s="13"/>
      <c r="TOX692" s="13"/>
      <c r="TOY692" s="13"/>
      <c r="TOZ692" s="13"/>
      <c r="TPA692" s="13"/>
      <c r="TPB692" s="13"/>
      <c r="TPC692" s="13"/>
      <c r="TPD692" s="13"/>
      <c r="TPE692" s="13"/>
      <c r="TPF692" s="13"/>
      <c r="TPG692" s="13"/>
      <c r="TPH692" s="13"/>
      <c r="TPI692" s="13"/>
      <c r="TPJ692" s="13"/>
      <c r="TPK692" s="13"/>
      <c r="TPL692" s="13"/>
      <c r="TPM692" s="13"/>
      <c r="TPN692" s="13"/>
      <c r="TPO692" s="13"/>
      <c r="TPP692" s="13"/>
      <c r="TPQ692" s="13"/>
      <c r="TPR692" s="13"/>
      <c r="TPS692" s="13"/>
      <c r="TPT692" s="13"/>
      <c r="TPU692" s="13"/>
      <c r="TPV692" s="13"/>
      <c r="TPW692" s="13"/>
      <c r="TPX692" s="13"/>
      <c r="TPY692" s="13"/>
      <c r="TPZ692" s="13"/>
      <c r="TQA692" s="13"/>
      <c r="TQB692" s="13"/>
      <c r="TQC692" s="13"/>
      <c r="TQD692" s="13"/>
      <c r="TQE692" s="13"/>
      <c r="TQF692" s="13"/>
      <c r="TQG692" s="13"/>
      <c r="TQH692" s="13"/>
      <c r="TQI692" s="13"/>
      <c r="TQJ692" s="13"/>
      <c r="TQK692" s="13"/>
      <c r="TQL692" s="13"/>
      <c r="TQM692" s="13"/>
      <c r="TQN692" s="13"/>
      <c r="TQO692" s="13"/>
      <c r="TQP692" s="13"/>
      <c r="TQQ692" s="13"/>
      <c r="TQR692" s="13"/>
      <c r="TQS692" s="13"/>
      <c r="TQT692" s="13"/>
      <c r="TQU692" s="13"/>
      <c r="TQV692" s="13"/>
      <c r="TQW692" s="13"/>
      <c r="TQX692" s="13"/>
      <c r="TQY692" s="13"/>
      <c r="TQZ692" s="13"/>
      <c r="TRA692" s="13"/>
      <c r="TRB692" s="13"/>
      <c r="TRC692" s="13"/>
      <c r="TRD692" s="13"/>
      <c r="TRE692" s="13"/>
      <c r="TRF692" s="13"/>
      <c r="TRG692" s="13"/>
      <c r="TRH692" s="13"/>
      <c r="TRI692" s="13"/>
      <c r="TRJ692" s="13"/>
      <c r="TRK692" s="13"/>
      <c r="TRL692" s="13"/>
      <c r="TRM692" s="13"/>
      <c r="TRN692" s="13"/>
      <c r="TRO692" s="13"/>
      <c r="TRP692" s="13"/>
      <c r="TRQ692" s="13"/>
      <c r="TRR692" s="13"/>
      <c r="TRS692" s="13"/>
      <c r="TRT692" s="13"/>
      <c r="TRU692" s="13"/>
      <c r="TRV692" s="13"/>
      <c r="TRW692" s="13"/>
      <c r="TRX692" s="13"/>
      <c r="TRY692" s="13"/>
      <c r="TRZ692" s="13"/>
      <c r="TSA692" s="13"/>
      <c r="TSB692" s="13"/>
      <c r="TSC692" s="13"/>
      <c r="TSD692" s="13"/>
      <c r="TSE692" s="13"/>
      <c r="TSF692" s="13"/>
      <c r="TSG692" s="13"/>
      <c r="TSH692" s="13"/>
      <c r="TSI692" s="13"/>
      <c r="TSJ692" s="13"/>
      <c r="TSK692" s="13"/>
      <c r="TSL692" s="13"/>
      <c r="TSM692" s="13"/>
      <c r="TSN692" s="13"/>
      <c r="TSO692" s="13"/>
      <c r="TSP692" s="13"/>
      <c r="TSQ692" s="13"/>
      <c r="TSR692" s="13"/>
      <c r="TSS692" s="13"/>
      <c r="TST692" s="13"/>
      <c r="TSU692" s="13"/>
      <c r="TSV692" s="13"/>
      <c r="TSW692" s="13"/>
      <c r="TSX692" s="13"/>
      <c r="TSY692" s="13"/>
      <c r="TSZ692" s="13"/>
      <c r="TTA692" s="13"/>
      <c r="TTB692" s="13"/>
      <c r="TTC692" s="13"/>
      <c r="TTD692" s="13"/>
      <c r="TTE692" s="13"/>
      <c r="TTF692" s="13"/>
      <c r="TTG692" s="13"/>
      <c r="TTH692" s="13"/>
      <c r="TTI692" s="13"/>
      <c r="TTJ692" s="13"/>
      <c r="TTK692" s="13"/>
      <c r="TTL692" s="13"/>
      <c r="TTM692" s="13"/>
      <c r="TTN692" s="13"/>
      <c r="TTO692" s="13"/>
      <c r="TTP692" s="13"/>
      <c r="TTQ692" s="13"/>
      <c r="TTR692" s="13"/>
      <c r="TTS692" s="13"/>
      <c r="TTT692" s="13"/>
      <c r="TTU692" s="13"/>
      <c r="TTV692" s="13"/>
      <c r="TTW692" s="13"/>
      <c r="TTX692" s="13"/>
      <c r="TTY692" s="13"/>
      <c r="TTZ692" s="13"/>
      <c r="TUA692" s="13"/>
      <c r="TUB692" s="13"/>
      <c r="TUC692" s="13"/>
      <c r="TUD692" s="13"/>
      <c r="TUE692" s="13"/>
      <c r="TUF692" s="13"/>
      <c r="TUG692" s="13"/>
      <c r="TUH692" s="13"/>
      <c r="TUI692" s="13"/>
      <c r="TUJ692" s="13"/>
      <c r="TUK692" s="13"/>
      <c r="TUL692" s="13"/>
      <c r="TUM692" s="13"/>
      <c r="TUN692" s="13"/>
      <c r="TUO692" s="13"/>
      <c r="TUP692" s="13"/>
      <c r="TUQ692" s="13"/>
      <c r="TUR692" s="13"/>
      <c r="TUS692" s="13"/>
      <c r="TUT692" s="13"/>
      <c r="TUU692" s="13"/>
      <c r="TUV692" s="13"/>
      <c r="TUW692" s="13"/>
      <c r="TUX692" s="13"/>
      <c r="TUY692" s="13"/>
      <c r="TUZ692" s="13"/>
      <c r="TVA692" s="13"/>
      <c r="TVB692" s="13"/>
      <c r="TVC692" s="13"/>
      <c r="TVD692" s="13"/>
      <c r="TVE692" s="13"/>
      <c r="TVF692" s="13"/>
      <c r="TVG692" s="13"/>
      <c r="TVH692" s="13"/>
      <c r="TVI692" s="13"/>
      <c r="TVJ692" s="13"/>
      <c r="TVK692" s="13"/>
      <c r="TVL692" s="13"/>
      <c r="TVM692" s="13"/>
      <c r="TVN692" s="13"/>
      <c r="TVO692" s="13"/>
      <c r="TVP692" s="13"/>
      <c r="TVQ692" s="13"/>
      <c r="TVR692" s="13"/>
      <c r="TVS692" s="13"/>
      <c r="TVT692" s="13"/>
      <c r="TVU692" s="13"/>
      <c r="TVV692" s="13"/>
      <c r="TVW692" s="13"/>
      <c r="TVX692" s="13"/>
      <c r="TVY692" s="13"/>
      <c r="TVZ692" s="13"/>
      <c r="TWA692" s="13"/>
      <c r="TWB692" s="13"/>
      <c r="TWC692" s="13"/>
      <c r="TWD692" s="13"/>
      <c r="TWE692" s="13"/>
      <c r="TWF692" s="13"/>
      <c r="TWG692" s="13"/>
      <c r="TWH692" s="13"/>
      <c r="TWI692" s="13"/>
      <c r="TWJ692" s="13"/>
      <c r="TWK692" s="13"/>
      <c r="TWL692" s="13"/>
      <c r="TWM692" s="13"/>
      <c r="TWN692" s="13"/>
      <c r="TWO692" s="13"/>
      <c r="TWP692" s="13"/>
      <c r="TWQ692" s="13"/>
      <c r="TWR692" s="13"/>
      <c r="TWS692" s="13"/>
      <c r="TWT692" s="13"/>
      <c r="TWU692" s="13"/>
      <c r="TWV692" s="13"/>
      <c r="TWW692" s="13"/>
      <c r="TWX692" s="13"/>
      <c r="TWY692" s="13"/>
      <c r="TWZ692" s="13"/>
      <c r="TXA692" s="13"/>
      <c r="TXB692" s="13"/>
      <c r="TXC692" s="13"/>
      <c r="TXD692" s="13"/>
      <c r="TXE692" s="13"/>
      <c r="TXF692" s="13"/>
      <c r="TXG692" s="13"/>
      <c r="TXH692" s="13"/>
      <c r="TXI692" s="13"/>
      <c r="TXJ692" s="13"/>
      <c r="TXK692" s="13"/>
      <c r="TXL692" s="13"/>
      <c r="TXM692" s="13"/>
      <c r="TXN692" s="13"/>
      <c r="TXO692" s="13"/>
      <c r="TXP692" s="13"/>
      <c r="TXQ692" s="13"/>
      <c r="TXR692" s="13"/>
      <c r="TXS692" s="13"/>
      <c r="TXT692" s="13"/>
      <c r="TXU692" s="13"/>
      <c r="TXV692" s="13"/>
      <c r="TXW692" s="13"/>
      <c r="TXX692" s="13"/>
      <c r="TXY692" s="13"/>
      <c r="TXZ692" s="13"/>
      <c r="TYA692" s="13"/>
      <c r="TYB692" s="13"/>
      <c r="TYC692" s="13"/>
      <c r="TYD692" s="13"/>
      <c r="TYE692" s="13"/>
      <c r="TYF692" s="13"/>
      <c r="TYG692" s="13"/>
      <c r="TYH692" s="13"/>
      <c r="TYI692" s="13"/>
      <c r="TYJ692" s="13"/>
      <c r="TYK692" s="13"/>
      <c r="TYL692" s="13"/>
      <c r="TYM692" s="13"/>
      <c r="TYN692" s="13"/>
      <c r="TYO692" s="13"/>
      <c r="TYP692" s="13"/>
      <c r="TYQ692" s="13"/>
      <c r="TYR692" s="13"/>
      <c r="TYS692" s="13"/>
      <c r="TYT692" s="13"/>
      <c r="TYU692" s="13"/>
      <c r="TYV692" s="13"/>
      <c r="TYW692" s="13"/>
      <c r="TYX692" s="13"/>
      <c r="TYY692" s="13"/>
      <c r="TYZ692" s="13"/>
      <c r="TZA692" s="13"/>
      <c r="TZB692" s="13"/>
      <c r="TZC692" s="13"/>
      <c r="TZD692" s="13"/>
      <c r="TZE692" s="13"/>
      <c r="TZF692" s="13"/>
      <c r="TZG692" s="13"/>
      <c r="TZH692" s="13"/>
      <c r="TZI692" s="13"/>
      <c r="TZJ692" s="13"/>
      <c r="TZK692" s="13"/>
      <c r="TZL692" s="13"/>
      <c r="TZM692" s="13"/>
      <c r="TZN692" s="13"/>
      <c r="TZO692" s="13"/>
      <c r="TZP692" s="13"/>
      <c r="TZQ692" s="13"/>
      <c r="TZR692" s="13"/>
      <c r="TZS692" s="13"/>
      <c r="TZT692" s="13"/>
      <c r="TZU692" s="13"/>
      <c r="TZV692" s="13"/>
      <c r="TZW692" s="13"/>
      <c r="TZX692" s="13"/>
      <c r="TZY692" s="13"/>
      <c r="TZZ692" s="13"/>
      <c r="UAA692" s="13"/>
      <c r="UAB692" s="13"/>
      <c r="UAC692" s="13"/>
      <c r="UAD692" s="13"/>
      <c r="UAE692" s="13"/>
      <c r="UAF692" s="13"/>
      <c r="UAG692" s="13"/>
      <c r="UAH692" s="13"/>
      <c r="UAI692" s="13"/>
      <c r="UAJ692" s="13"/>
      <c r="UAK692" s="13"/>
      <c r="UAL692" s="13"/>
      <c r="UAM692" s="13"/>
      <c r="UAN692" s="13"/>
      <c r="UAO692" s="13"/>
      <c r="UAP692" s="13"/>
      <c r="UAQ692" s="13"/>
      <c r="UAR692" s="13"/>
      <c r="UAS692" s="13"/>
      <c r="UAT692" s="13"/>
      <c r="UAU692" s="13"/>
      <c r="UAV692" s="13"/>
      <c r="UAW692" s="13"/>
      <c r="UAX692" s="13"/>
      <c r="UAY692" s="13"/>
      <c r="UAZ692" s="13"/>
      <c r="UBA692" s="13"/>
      <c r="UBB692" s="13"/>
      <c r="UBC692" s="13"/>
      <c r="UBD692" s="13"/>
      <c r="UBE692" s="13"/>
      <c r="UBF692" s="13"/>
      <c r="UBG692" s="13"/>
      <c r="UBH692" s="13"/>
      <c r="UBI692" s="13"/>
      <c r="UBJ692" s="13"/>
      <c r="UBK692" s="13"/>
      <c r="UBL692" s="13"/>
      <c r="UBM692" s="13"/>
      <c r="UBN692" s="13"/>
      <c r="UBO692" s="13"/>
      <c r="UBP692" s="13"/>
      <c r="UBQ692" s="13"/>
      <c r="UBR692" s="13"/>
      <c r="UBS692" s="13"/>
      <c r="UBT692" s="13"/>
      <c r="UBU692" s="13"/>
      <c r="UBV692" s="13"/>
      <c r="UBW692" s="13"/>
      <c r="UBX692" s="13"/>
      <c r="UBY692" s="13"/>
      <c r="UBZ692" s="13"/>
      <c r="UCA692" s="13"/>
      <c r="UCB692" s="13"/>
      <c r="UCC692" s="13"/>
      <c r="UCD692" s="13"/>
      <c r="UCE692" s="13"/>
      <c r="UCF692" s="13"/>
      <c r="UCG692" s="13"/>
      <c r="UCH692" s="13"/>
      <c r="UCI692" s="13"/>
      <c r="UCJ692" s="13"/>
      <c r="UCK692" s="13"/>
      <c r="UCL692" s="13"/>
      <c r="UCM692" s="13"/>
      <c r="UCN692" s="13"/>
      <c r="UCO692" s="13"/>
      <c r="UCP692" s="13"/>
      <c r="UCQ692" s="13"/>
      <c r="UCR692" s="13"/>
      <c r="UCS692" s="13"/>
      <c r="UCT692" s="13"/>
      <c r="UCU692" s="13"/>
      <c r="UCV692" s="13"/>
      <c r="UCW692" s="13"/>
      <c r="UCX692" s="13"/>
      <c r="UCY692" s="13"/>
      <c r="UCZ692" s="13"/>
      <c r="UDA692" s="13"/>
      <c r="UDB692" s="13"/>
      <c r="UDC692" s="13"/>
      <c r="UDD692" s="13"/>
      <c r="UDE692" s="13"/>
      <c r="UDF692" s="13"/>
      <c r="UDG692" s="13"/>
      <c r="UDH692" s="13"/>
      <c r="UDI692" s="13"/>
      <c r="UDJ692" s="13"/>
      <c r="UDK692" s="13"/>
      <c r="UDL692" s="13"/>
      <c r="UDM692" s="13"/>
      <c r="UDN692" s="13"/>
      <c r="UDO692" s="13"/>
      <c r="UDP692" s="13"/>
      <c r="UDQ692" s="13"/>
      <c r="UDR692" s="13"/>
      <c r="UDS692" s="13"/>
      <c r="UDT692" s="13"/>
      <c r="UDU692" s="13"/>
      <c r="UDV692" s="13"/>
      <c r="UDW692" s="13"/>
      <c r="UDX692" s="13"/>
      <c r="UDY692" s="13"/>
      <c r="UDZ692" s="13"/>
      <c r="UEA692" s="13"/>
      <c r="UEB692" s="13"/>
      <c r="UEC692" s="13"/>
      <c r="UED692" s="13"/>
      <c r="UEE692" s="13"/>
      <c r="UEF692" s="13"/>
      <c r="UEG692" s="13"/>
      <c r="UEH692" s="13"/>
      <c r="UEI692" s="13"/>
      <c r="UEJ692" s="13"/>
      <c r="UEK692" s="13"/>
      <c r="UEL692" s="13"/>
      <c r="UEM692" s="13"/>
      <c r="UEN692" s="13"/>
      <c r="UEO692" s="13"/>
      <c r="UEP692" s="13"/>
      <c r="UEQ692" s="13"/>
      <c r="UER692" s="13"/>
      <c r="UES692" s="13"/>
      <c r="UET692" s="13"/>
      <c r="UEU692" s="13"/>
      <c r="UEV692" s="13"/>
      <c r="UEW692" s="13"/>
      <c r="UEX692" s="13"/>
      <c r="UEY692" s="13"/>
      <c r="UEZ692" s="13"/>
      <c r="UFA692" s="13"/>
      <c r="UFB692" s="13"/>
      <c r="UFC692" s="13"/>
      <c r="UFD692" s="13"/>
      <c r="UFE692" s="13"/>
      <c r="UFF692" s="13"/>
      <c r="UFG692" s="13"/>
      <c r="UFH692" s="13"/>
      <c r="UFI692" s="13"/>
      <c r="UFJ692" s="13"/>
      <c r="UFK692" s="13"/>
      <c r="UFL692" s="13"/>
      <c r="UFM692" s="13"/>
      <c r="UFN692" s="13"/>
      <c r="UFO692" s="13"/>
      <c r="UFP692" s="13"/>
      <c r="UFQ692" s="13"/>
      <c r="UFR692" s="13"/>
      <c r="UFS692" s="13"/>
      <c r="UFT692" s="13"/>
      <c r="UFU692" s="13"/>
      <c r="UFV692" s="13"/>
      <c r="UFW692" s="13"/>
      <c r="UFX692" s="13"/>
      <c r="UFY692" s="13"/>
      <c r="UFZ692" s="13"/>
      <c r="UGA692" s="13"/>
      <c r="UGB692" s="13"/>
      <c r="UGC692" s="13"/>
      <c r="UGD692" s="13"/>
      <c r="UGE692" s="13"/>
      <c r="UGF692" s="13"/>
      <c r="UGG692" s="13"/>
      <c r="UGH692" s="13"/>
      <c r="UGI692" s="13"/>
      <c r="UGJ692" s="13"/>
      <c r="UGK692" s="13"/>
      <c r="UGL692" s="13"/>
      <c r="UGM692" s="13"/>
      <c r="UGN692" s="13"/>
      <c r="UGO692" s="13"/>
      <c r="UGP692" s="13"/>
      <c r="UGQ692" s="13"/>
      <c r="UGR692" s="13"/>
      <c r="UGS692" s="13"/>
      <c r="UGT692" s="13"/>
      <c r="UGU692" s="13"/>
      <c r="UGV692" s="13"/>
      <c r="UGW692" s="13"/>
      <c r="UGX692" s="13"/>
      <c r="UGY692" s="13"/>
      <c r="UGZ692" s="13"/>
      <c r="UHA692" s="13"/>
      <c r="UHB692" s="13"/>
      <c r="UHC692" s="13"/>
      <c r="UHD692" s="13"/>
      <c r="UHE692" s="13"/>
      <c r="UHF692" s="13"/>
      <c r="UHG692" s="13"/>
      <c r="UHH692" s="13"/>
      <c r="UHI692" s="13"/>
      <c r="UHJ692" s="13"/>
      <c r="UHK692" s="13"/>
      <c r="UHL692" s="13"/>
      <c r="UHM692" s="13"/>
      <c r="UHN692" s="13"/>
      <c r="UHO692" s="13"/>
      <c r="UHP692" s="13"/>
      <c r="UHQ692" s="13"/>
      <c r="UHR692" s="13"/>
      <c r="UHS692" s="13"/>
      <c r="UHT692" s="13"/>
      <c r="UHU692" s="13"/>
      <c r="UHV692" s="13"/>
      <c r="UHW692" s="13"/>
      <c r="UHX692" s="13"/>
      <c r="UHY692" s="13"/>
      <c r="UHZ692" s="13"/>
      <c r="UIA692" s="13"/>
      <c r="UIB692" s="13"/>
      <c r="UIC692" s="13"/>
      <c r="UID692" s="13"/>
      <c r="UIE692" s="13"/>
      <c r="UIF692" s="13"/>
      <c r="UIG692" s="13"/>
      <c r="UIH692" s="13"/>
      <c r="UII692" s="13"/>
      <c r="UIJ692" s="13"/>
      <c r="UIK692" s="13"/>
      <c r="UIL692" s="13"/>
      <c r="UIM692" s="13"/>
      <c r="UIN692" s="13"/>
      <c r="UIO692" s="13"/>
      <c r="UIP692" s="13"/>
      <c r="UIQ692" s="13"/>
      <c r="UIR692" s="13"/>
      <c r="UIS692" s="13"/>
      <c r="UIT692" s="13"/>
      <c r="UIU692" s="13"/>
      <c r="UIV692" s="13"/>
      <c r="UIW692" s="13"/>
      <c r="UIX692" s="13"/>
      <c r="UIY692" s="13"/>
      <c r="UIZ692" s="13"/>
      <c r="UJA692" s="13"/>
      <c r="UJB692" s="13"/>
      <c r="UJC692" s="13"/>
      <c r="UJD692" s="13"/>
      <c r="UJE692" s="13"/>
      <c r="UJF692" s="13"/>
      <c r="UJG692" s="13"/>
      <c r="UJH692" s="13"/>
      <c r="UJI692" s="13"/>
      <c r="UJJ692" s="13"/>
      <c r="UJK692" s="13"/>
      <c r="UJL692" s="13"/>
      <c r="UJM692" s="13"/>
      <c r="UJN692" s="13"/>
      <c r="UJO692" s="13"/>
      <c r="UJP692" s="13"/>
      <c r="UJQ692" s="13"/>
      <c r="UJR692" s="13"/>
      <c r="UJS692" s="13"/>
      <c r="UJT692" s="13"/>
      <c r="UJU692" s="13"/>
      <c r="UJV692" s="13"/>
      <c r="UJW692" s="13"/>
      <c r="UJX692" s="13"/>
      <c r="UJY692" s="13"/>
      <c r="UJZ692" s="13"/>
      <c r="UKA692" s="13"/>
      <c r="UKB692" s="13"/>
      <c r="UKC692" s="13"/>
      <c r="UKD692" s="13"/>
      <c r="UKE692" s="13"/>
      <c r="UKF692" s="13"/>
      <c r="UKG692" s="13"/>
      <c r="UKH692" s="13"/>
      <c r="UKI692" s="13"/>
      <c r="UKJ692" s="13"/>
      <c r="UKK692" s="13"/>
      <c r="UKL692" s="13"/>
      <c r="UKM692" s="13"/>
      <c r="UKN692" s="13"/>
      <c r="UKO692" s="13"/>
      <c r="UKP692" s="13"/>
      <c r="UKQ692" s="13"/>
      <c r="UKR692" s="13"/>
      <c r="UKS692" s="13"/>
      <c r="UKT692" s="13"/>
      <c r="UKU692" s="13"/>
      <c r="UKV692" s="13"/>
      <c r="UKW692" s="13"/>
      <c r="UKX692" s="13"/>
      <c r="UKY692" s="13"/>
      <c r="UKZ692" s="13"/>
      <c r="ULA692" s="13"/>
      <c r="ULB692" s="13"/>
      <c r="ULC692" s="13"/>
      <c r="ULD692" s="13"/>
      <c r="ULE692" s="13"/>
      <c r="ULF692" s="13"/>
      <c r="ULG692" s="13"/>
      <c r="ULH692" s="13"/>
      <c r="ULI692" s="13"/>
      <c r="ULJ692" s="13"/>
      <c r="ULK692" s="13"/>
      <c r="ULL692" s="13"/>
      <c r="ULM692" s="13"/>
      <c r="ULN692" s="13"/>
      <c r="ULO692" s="13"/>
      <c r="ULP692" s="13"/>
      <c r="ULQ692" s="13"/>
      <c r="ULR692" s="13"/>
      <c r="ULS692" s="13"/>
      <c r="ULT692" s="13"/>
      <c r="ULU692" s="13"/>
      <c r="ULV692" s="13"/>
      <c r="ULW692" s="13"/>
      <c r="ULX692" s="13"/>
      <c r="ULY692" s="13"/>
      <c r="ULZ692" s="13"/>
      <c r="UMA692" s="13"/>
      <c r="UMB692" s="13"/>
      <c r="UMC692" s="13"/>
      <c r="UMD692" s="13"/>
      <c r="UME692" s="13"/>
      <c r="UMF692" s="13"/>
      <c r="UMG692" s="13"/>
      <c r="UMH692" s="13"/>
      <c r="UMI692" s="13"/>
      <c r="UMJ692" s="13"/>
      <c r="UMK692" s="13"/>
      <c r="UML692" s="13"/>
      <c r="UMM692" s="13"/>
      <c r="UMN692" s="13"/>
      <c r="UMO692" s="13"/>
      <c r="UMP692" s="13"/>
      <c r="UMQ692" s="13"/>
      <c r="UMR692" s="13"/>
      <c r="UMS692" s="13"/>
      <c r="UMT692" s="13"/>
      <c r="UMU692" s="13"/>
      <c r="UMV692" s="13"/>
      <c r="UMW692" s="13"/>
      <c r="UMX692" s="13"/>
      <c r="UMY692" s="13"/>
      <c r="UMZ692" s="13"/>
      <c r="UNA692" s="13"/>
      <c r="UNB692" s="13"/>
      <c r="UNC692" s="13"/>
      <c r="UND692" s="13"/>
      <c r="UNE692" s="13"/>
      <c r="UNF692" s="13"/>
      <c r="UNG692" s="13"/>
      <c r="UNH692" s="13"/>
      <c r="UNI692" s="13"/>
      <c r="UNJ692" s="13"/>
      <c r="UNK692" s="13"/>
      <c r="UNL692" s="13"/>
      <c r="UNM692" s="13"/>
      <c r="UNN692" s="13"/>
      <c r="UNO692" s="13"/>
      <c r="UNP692" s="13"/>
      <c r="UNQ692" s="13"/>
      <c r="UNR692" s="13"/>
      <c r="UNS692" s="13"/>
      <c r="UNT692" s="13"/>
      <c r="UNU692" s="13"/>
      <c r="UNV692" s="13"/>
      <c r="UNW692" s="13"/>
      <c r="UNX692" s="13"/>
      <c r="UNY692" s="13"/>
      <c r="UNZ692" s="13"/>
      <c r="UOA692" s="13"/>
      <c r="UOB692" s="13"/>
      <c r="UOC692" s="13"/>
      <c r="UOD692" s="13"/>
      <c r="UOE692" s="13"/>
      <c r="UOF692" s="13"/>
      <c r="UOG692" s="13"/>
      <c r="UOH692" s="13"/>
      <c r="UOI692" s="13"/>
      <c r="UOJ692" s="13"/>
      <c r="UOK692" s="13"/>
      <c r="UOL692" s="13"/>
      <c r="UOM692" s="13"/>
      <c r="UON692" s="13"/>
      <c r="UOO692" s="13"/>
      <c r="UOP692" s="13"/>
      <c r="UOQ692" s="13"/>
      <c r="UOR692" s="13"/>
      <c r="UOS692" s="13"/>
      <c r="UOT692" s="13"/>
      <c r="UOU692" s="13"/>
      <c r="UOV692" s="13"/>
      <c r="UOW692" s="13"/>
      <c r="UOX692" s="13"/>
      <c r="UOY692" s="13"/>
      <c r="UOZ692" s="13"/>
      <c r="UPA692" s="13"/>
      <c r="UPB692" s="13"/>
      <c r="UPC692" s="13"/>
      <c r="UPD692" s="13"/>
      <c r="UPE692" s="13"/>
      <c r="UPF692" s="13"/>
      <c r="UPG692" s="13"/>
      <c r="UPH692" s="13"/>
      <c r="UPI692" s="13"/>
      <c r="UPJ692" s="13"/>
      <c r="UPK692" s="13"/>
      <c r="UPL692" s="13"/>
      <c r="UPM692" s="13"/>
      <c r="UPN692" s="13"/>
      <c r="UPO692" s="13"/>
      <c r="UPP692" s="13"/>
      <c r="UPQ692" s="13"/>
      <c r="UPR692" s="13"/>
      <c r="UPS692" s="13"/>
      <c r="UPT692" s="13"/>
      <c r="UPU692" s="13"/>
      <c r="UPV692" s="13"/>
      <c r="UPW692" s="13"/>
      <c r="UPX692" s="13"/>
      <c r="UPY692" s="13"/>
      <c r="UPZ692" s="13"/>
      <c r="UQA692" s="13"/>
      <c r="UQB692" s="13"/>
      <c r="UQC692" s="13"/>
      <c r="UQD692" s="13"/>
      <c r="UQE692" s="13"/>
      <c r="UQF692" s="13"/>
      <c r="UQG692" s="13"/>
      <c r="UQH692" s="13"/>
      <c r="UQI692" s="13"/>
      <c r="UQJ692" s="13"/>
      <c r="UQK692" s="13"/>
      <c r="UQL692" s="13"/>
      <c r="UQM692" s="13"/>
      <c r="UQN692" s="13"/>
      <c r="UQO692" s="13"/>
      <c r="UQP692" s="13"/>
      <c r="UQQ692" s="13"/>
      <c r="UQR692" s="13"/>
      <c r="UQS692" s="13"/>
      <c r="UQT692" s="13"/>
      <c r="UQU692" s="13"/>
      <c r="UQV692" s="13"/>
      <c r="UQW692" s="13"/>
      <c r="UQX692" s="13"/>
      <c r="UQY692" s="13"/>
      <c r="UQZ692" s="13"/>
      <c r="URA692" s="13"/>
      <c r="URB692" s="13"/>
      <c r="URC692" s="13"/>
      <c r="URD692" s="13"/>
      <c r="URE692" s="13"/>
      <c r="URF692" s="13"/>
      <c r="URG692" s="13"/>
      <c r="URH692" s="13"/>
      <c r="URI692" s="13"/>
      <c r="URJ692" s="13"/>
      <c r="URK692" s="13"/>
      <c r="URL692" s="13"/>
      <c r="URM692" s="13"/>
      <c r="URN692" s="13"/>
      <c r="URO692" s="13"/>
      <c r="URP692" s="13"/>
      <c r="URQ692" s="13"/>
      <c r="URR692" s="13"/>
      <c r="URS692" s="13"/>
      <c r="URT692" s="13"/>
      <c r="URU692" s="13"/>
      <c r="URV692" s="13"/>
      <c r="URW692" s="13"/>
      <c r="URX692" s="13"/>
      <c r="URY692" s="13"/>
      <c r="URZ692" s="13"/>
      <c r="USA692" s="13"/>
      <c r="USB692" s="13"/>
      <c r="USC692" s="13"/>
      <c r="USD692" s="13"/>
      <c r="USE692" s="13"/>
      <c r="USF692" s="13"/>
      <c r="USG692" s="13"/>
      <c r="USH692" s="13"/>
      <c r="USI692" s="13"/>
      <c r="USJ692" s="13"/>
      <c r="USK692" s="13"/>
      <c r="USL692" s="13"/>
      <c r="USM692" s="13"/>
      <c r="USN692" s="13"/>
      <c r="USO692" s="13"/>
      <c r="USP692" s="13"/>
      <c r="USQ692" s="13"/>
      <c r="USR692" s="13"/>
      <c r="USS692" s="13"/>
      <c r="UST692" s="13"/>
      <c r="USU692" s="13"/>
      <c r="USV692" s="13"/>
      <c r="USW692" s="13"/>
      <c r="USX692" s="13"/>
      <c r="USY692" s="13"/>
      <c r="USZ692" s="13"/>
      <c r="UTA692" s="13"/>
      <c r="UTB692" s="13"/>
      <c r="UTC692" s="13"/>
      <c r="UTD692" s="13"/>
      <c r="UTE692" s="13"/>
      <c r="UTF692" s="13"/>
      <c r="UTG692" s="13"/>
      <c r="UTH692" s="13"/>
      <c r="UTI692" s="13"/>
      <c r="UTJ692" s="13"/>
      <c r="UTK692" s="13"/>
      <c r="UTL692" s="13"/>
      <c r="UTM692" s="13"/>
      <c r="UTN692" s="13"/>
      <c r="UTO692" s="13"/>
      <c r="UTP692" s="13"/>
      <c r="UTQ692" s="13"/>
      <c r="UTR692" s="13"/>
      <c r="UTS692" s="13"/>
      <c r="UTT692" s="13"/>
      <c r="UTU692" s="13"/>
      <c r="UTV692" s="13"/>
      <c r="UTW692" s="13"/>
      <c r="UTX692" s="13"/>
      <c r="UTY692" s="13"/>
      <c r="UTZ692" s="13"/>
      <c r="UUA692" s="13"/>
      <c r="UUB692" s="13"/>
      <c r="UUC692" s="13"/>
      <c r="UUD692" s="13"/>
      <c r="UUE692" s="13"/>
      <c r="UUF692" s="13"/>
      <c r="UUG692" s="13"/>
      <c r="UUH692" s="13"/>
      <c r="UUI692" s="13"/>
      <c r="UUJ692" s="13"/>
      <c r="UUK692" s="13"/>
      <c r="UUL692" s="13"/>
      <c r="UUM692" s="13"/>
      <c r="UUN692" s="13"/>
      <c r="UUO692" s="13"/>
      <c r="UUP692" s="13"/>
      <c r="UUQ692" s="13"/>
      <c r="UUR692" s="13"/>
      <c r="UUS692" s="13"/>
      <c r="UUT692" s="13"/>
      <c r="UUU692" s="13"/>
      <c r="UUV692" s="13"/>
      <c r="UUW692" s="13"/>
      <c r="UUX692" s="13"/>
      <c r="UUY692" s="13"/>
      <c r="UUZ692" s="13"/>
      <c r="UVA692" s="13"/>
      <c r="UVB692" s="13"/>
      <c r="UVC692" s="13"/>
      <c r="UVD692" s="13"/>
      <c r="UVE692" s="13"/>
      <c r="UVF692" s="13"/>
      <c r="UVG692" s="13"/>
      <c r="UVH692" s="13"/>
      <c r="UVI692" s="13"/>
      <c r="UVJ692" s="13"/>
      <c r="UVK692" s="13"/>
      <c r="UVL692" s="13"/>
      <c r="UVM692" s="13"/>
      <c r="UVN692" s="13"/>
      <c r="UVO692" s="13"/>
      <c r="UVP692" s="13"/>
      <c r="UVQ692" s="13"/>
      <c r="UVR692" s="13"/>
      <c r="UVS692" s="13"/>
      <c r="UVT692" s="13"/>
      <c r="UVU692" s="13"/>
      <c r="UVV692" s="13"/>
      <c r="UVW692" s="13"/>
      <c r="UVX692" s="13"/>
      <c r="UVY692" s="13"/>
      <c r="UVZ692" s="13"/>
      <c r="UWA692" s="13"/>
      <c r="UWB692" s="13"/>
      <c r="UWC692" s="13"/>
      <c r="UWD692" s="13"/>
      <c r="UWE692" s="13"/>
      <c r="UWF692" s="13"/>
      <c r="UWG692" s="13"/>
      <c r="UWH692" s="13"/>
      <c r="UWI692" s="13"/>
      <c r="UWJ692" s="13"/>
      <c r="UWK692" s="13"/>
      <c r="UWL692" s="13"/>
      <c r="UWM692" s="13"/>
      <c r="UWN692" s="13"/>
      <c r="UWO692" s="13"/>
      <c r="UWP692" s="13"/>
      <c r="UWQ692" s="13"/>
      <c r="UWR692" s="13"/>
      <c r="UWS692" s="13"/>
      <c r="UWT692" s="13"/>
      <c r="UWU692" s="13"/>
      <c r="UWV692" s="13"/>
      <c r="UWW692" s="13"/>
      <c r="UWX692" s="13"/>
      <c r="UWY692" s="13"/>
      <c r="UWZ692" s="13"/>
      <c r="UXA692" s="13"/>
      <c r="UXB692" s="13"/>
      <c r="UXC692" s="13"/>
      <c r="UXD692" s="13"/>
      <c r="UXE692" s="13"/>
      <c r="UXF692" s="13"/>
      <c r="UXG692" s="13"/>
      <c r="UXH692" s="13"/>
      <c r="UXI692" s="13"/>
      <c r="UXJ692" s="13"/>
      <c r="UXK692" s="13"/>
      <c r="UXL692" s="13"/>
      <c r="UXM692" s="13"/>
      <c r="UXN692" s="13"/>
      <c r="UXO692" s="13"/>
      <c r="UXP692" s="13"/>
      <c r="UXQ692" s="13"/>
      <c r="UXR692" s="13"/>
      <c r="UXS692" s="13"/>
      <c r="UXT692" s="13"/>
      <c r="UXU692" s="13"/>
      <c r="UXV692" s="13"/>
      <c r="UXW692" s="13"/>
      <c r="UXX692" s="13"/>
      <c r="UXY692" s="13"/>
      <c r="UXZ692" s="13"/>
      <c r="UYA692" s="13"/>
      <c r="UYB692" s="13"/>
      <c r="UYC692" s="13"/>
      <c r="UYD692" s="13"/>
      <c r="UYE692" s="13"/>
      <c r="UYF692" s="13"/>
      <c r="UYG692" s="13"/>
      <c r="UYH692" s="13"/>
      <c r="UYI692" s="13"/>
      <c r="UYJ692" s="13"/>
      <c r="UYK692" s="13"/>
      <c r="UYL692" s="13"/>
      <c r="UYM692" s="13"/>
      <c r="UYN692" s="13"/>
      <c r="UYO692" s="13"/>
      <c r="UYP692" s="13"/>
      <c r="UYQ692" s="13"/>
      <c r="UYR692" s="13"/>
      <c r="UYS692" s="13"/>
      <c r="UYT692" s="13"/>
      <c r="UYU692" s="13"/>
      <c r="UYV692" s="13"/>
      <c r="UYW692" s="13"/>
      <c r="UYX692" s="13"/>
      <c r="UYY692" s="13"/>
      <c r="UYZ692" s="13"/>
      <c r="UZA692" s="13"/>
      <c r="UZB692" s="13"/>
      <c r="UZC692" s="13"/>
      <c r="UZD692" s="13"/>
      <c r="UZE692" s="13"/>
      <c r="UZF692" s="13"/>
      <c r="UZG692" s="13"/>
      <c r="UZH692" s="13"/>
      <c r="UZI692" s="13"/>
      <c r="UZJ692" s="13"/>
      <c r="UZK692" s="13"/>
      <c r="UZL692" s="13"/>
      <c r="UZM692" s="13"/>
      <c r="UZN692" s="13"/>
      <c r="UZO692" s="13"/>
      <c r="UZP692" s="13"/>
      <c r="UZQ692" s="13"/>
      <c r="UZR692" s="13"/>
      <c r="UZS692" s="13"/>
      <c r="UZT692" s="13"/>
      <c r="UZU692" s="13"/>
      <c r="UZV692" s="13"/>
      <c r="UZW692" s="13"/>
      <c r="UZX692" s="13"/>
      <c r="UZY692" s="13"/>
      <c r="UZZ692" s="13"/>
      <c r="VAA692" s="13"/>
      <c r="VAB692" s="13"/>
      <c r="VAC692" s="13"/>
      <c r="VAD692" s="13"/>
      <c r="VAE692" s="13"/>
      <c r="VAF692" s="13"/>
      <c r="VAG692" s="13"/>
      <c r="VAH692" s="13"/>
      <c r="VAI692" s="13"/>
      <c r="VAJ692" s="13"/>
      <c r="VAK692" s="13"/>
      <c r="VAL692" s="13"/>
      <c r="VAM692" s="13"/>
      <c r="VAN692" s="13"/>
      <c r="VAO692" s="13"/>
      <c r="VAP692" s="13"/>
      <c r="VAQ692" s="13"/>
      <c r="VAR692" s="13"/>
      <c r="VAS692" s="13"/>
      <c r="VAT692" s="13"/>
      <c r="VAU692" s="13"/>
      <c r="VAV692" s="13"/>
      <c r="VAW692" s="13"/>
      <c r="VAX692" s="13"/>
      <c r="VAY692" s="13"/>
      <c r="VAZ692" s="13"/>
      <c r="VBA692" s="13"/>
      <c r="VBB692" s="13"/>
      <c r="VBC692" s="13"/>
      <c r="VBD692" s="13"/>
      <c r="VBE692" s="13"/>
      <c r="VBF692" s="13"/>
      <c r="VBG692" s="13"/>
      <c r="VBH692" s="13"/>
      <c r="VBI692" s="13"/>
      <c r="VBJ692" s="13"/>
      <c r="VBK692" s="13"/>
      <c r="VBL692" s="13"/>
      <c r="VBM692" s="13"/>
      <c r="VBN692" s="13"/>
      <c r="VBO692" s="13"/>
      <c r="VBP692" s="13"/>
      <c r="VBQ692" s="13"/>
      <c r="VBR692" s="13"/>
      <c r="VBS692" s="13"/>
      <c r="VBT692" s="13"/>
      <c r="VBU692" s="13"/>
      <c r="VBV692" s="13"/>
      <c r="VBW692" s="13"/>
      <c r="VBX692" s="13"/>
      <c r="VBY692" s="13"/>
      <c r="VBZ692" s="13"/>
      <c r="VCA692" s="13"/>
      <c r="VCB692" s="13"/>
      <c r="VCC692" s="13"/>
      <c r="VCD692" s="13"/>
      <c r="VCE692" s="13"/>
      <c r="VCF692" s="13"/>
      <c r="VCG692" s="13"/>
      <c r="VCH692" s="13"/>
      <c r="VCI692" s="13"/>
      <c r="VCJ692" s="13"/>
      <c r="VCK692" s="13"/>
      <c r="VCL692" s="13"/>
      <c r="VCM692" s="13"/>
      <c r="VCN692" s="13"/>
      <c r="VCO692" s="13"/>
      <c r="VCP692" s="13"/>
      <c r="VCQ692" s="13"/>
      <c r="VCR692" s="13"/>
      <c r="VCS692" s="13"/>
      <c r="VCT692" s="13"/>
      <c r="VCU692" s="13"/>
      <c r="VCV692" s="13"/>
      <c r="VCW692" s="13"/>
      <c r="VCX692" s="13"/>
      <c r="VCY692" s="13"/>
      <c r="VCZ692" s="13"/>
      <c r="VDA692" s="13"/>
      <c r="VDB692" s="13"/>
      <c r="VDC692" s="13"/>
      <c r="VDD692" s="13"/>
      <c r="VDE692" s="13"/>
      <c r="VDF692" s="13"/>
      <c r="VDG692" s="13"/>
      <c r="VDH692" s="13"/>
      <c r="VDI692" s="13"/>
      <c r="VDJ692" s="13"/>
      <c r="VDK692" s="13"/>
      <c r="VDL692" s="13"/>
      <c r="VDM692" s="13"/>
      <c r="VDN692" s="13"/>
      <c r="VDO692" s="13"/>
      <c r="VDP692" s="13"/>
      <c r="VDQ692" s="13"/>
      <c r="VDR692" s="13"/>
      <c r="VDS692" s="13"/>
      <c r="VDT692" s="13"/>
      <c r="VDU692" s="13"/>
      <c r="VDV692" s="13"/>
      <c r="VDW692" s="13"/>
      <c r="VDX692" s="13"/>
      <c r="VDY692" s="13"/>
      <c r="VDZ692" s="13"/>
      <c r="VEA692" s="13"/>
      <c r="VEB692" s="13"/>
      <c r="VEC692" s="13"/>
      <c r="VED692" s="13"/>
      <c r="VEE692" s="13"/>
      <c r="VEF692" s="13"/>
      <c r="VEG692" s="13"/>
      <c r="VEH692" s="13"/>
      <c r="VEI692" s="13"/>
      <c r="VEJ692" s="13"/>
      <c r="VEK692" s="13"/>
      <c r="VEL692" s="13"/>
      <c r="VEM692" s="13"/>
      <c r="VEN692" s="13"/>
      <c r="VEO692" s="13"/>
      <c r="VEP692" s="13"/>
      <c r="VEQ692" s="13"/>
      <c r="VER692" s="13"/>
      <c r="VES692" s="13"/>
      <c r="VET692" s="13"/>
      <c r="VEU692" s="13"/>
      <c r="VEV692" s="13"/>
      <c r="VEW692" s="13"/>
      <c r="VEX692" s="13"/>
      <c r="VEY692" s="13"/>
      <c r="VEZ692" s="13"/>
      <c r="VFA692" s="13"/>
      <c r="VFB692" s="13"/>
      <c r="VFC692" s="13"/>
      <c r="VFD692" s="13"/>
      <c r="VFE692" s="13"/>
      <c r="VFF692" s="13"/>
      <c r="VFG692" s="13"/>
      <c r="VFH692" s="13"/>
      <c r="VFI692" s="13"/>
      <c r="VFJ692" s="13"/>
      <c r="VFK692" s="13"/>
      <c r="VFL692" s="13"/>
      <c r="VFM692" s="13"/>
      <c r="VFN692" s="13"/>
      <c r="VFO692" s="13"/>
      <c r="VFP692" s="13"/>
      <c r="VFQ692" s="13"/>
      <c r="VFR692" s="13"/>
      <c r="VFS692" s="13"/>
      <c r="VFT692" s="13"/>
      <c r="VFU692" s="13"/>
      <c r="VFV692" s="13"/>
      <c r="VFW692" s="13"/>
      <c r="VFX692" s="13"/>
      <c r="VFY692" s="13"/>
      <c r="VFZ692" s="13"/>
      <c r="VGA692" s="13"/>
      <c r="VGB692" s="13"/>
      <c r="VGC692" s="13"/>
      <c r="VGD692" s="13"/>
      <c r="VGE692" s="13"/>
      <c r="VGF692" s="13"/>
      <c r="VGG692" s="13"/>
      <c r="VGH692" s="13"/>
      <c r="VGI692" s="13"/>
      <c r="VGJ692" s="13"/>
      <c r="VGK692" s="13"/>
      <c r="VGL692" s="13"/>
      <c r="VGM692" s="13"/>
      <c r="VGN692" s="13"/>
      <c r="VGO692" s="13"/>
      <c r="VGP692" s="13"/>
      <c r="VGQ692" s="13"/>
      <c r="VGR692" s="13"/>
      <c r="VGS692" s="13"/>
      <c r="VGT692" s="13"/>
      <c r="VGU692" s="13"/>
      <c r="VGV692" s="13"/>
      <c r="VGW692" s="13"/>
      <c r="VGX692" s="13"/>
      <c r="VGY692" s="13"/>
      <c r="VGZ692" s="13"/>
      <c r="VHA692" s="13"/>
      <c r="VHB692" s="13"/>
      <c r="VHC692" s="13"/>
      <c r="VHD692" s="13"/>
      <c r="VHE692" s="13"/>
      <c r="VHF692" s="13"/>
      <c r="VHG692" s="13"/>
      <c r="VHH692" s="13"/>
      <c r="VHI692" s="13"/>
      <c r="VHJ692" s="13"/>
      <c r="VHK692" s="13"/>
      <c r="VHL692" s="13"/>
      <c r="VHM692" s="13"/>
      <c r="VHN692" s="13"/>
      <c r="VHO692" s="13"/>
      <c r="VHP692" s="13"/>
      <c r="VHQ692" s="13"/>
      <c r="VHR692" s="13"/>
      <c r="VHS692" s="13"/>
      <c r="VHT692" s="13"/>
      <c r="VHU692" s="13"/>
      <c r="VHV692" s="13"/>
      <c r="VHW692" s="13"/>
      <c r="VHX692" s="13"/>
      <c r="VHY692" s="13"/>
      <c r="VHZ692" s="13"/>
      <c r="VIA692" s="13"/>
      <c r="VIB692" s="13"/>
      <c r="VIC692" s="13"/>
      <c r="VID692" s="13"/>
      <c r="VIE692" s="13"/>
      <c r="VIF692" s="13"/>
      <c r="VIG692" s="13"/>
      <c r="VIH692" s="13"/>
      <c r="VII692" s="13"/>
      <c r="VIJ692" s="13"/>
      <c r="VIK692" s="13"/>
      <c r="VIL692" s="13"/>
      <c r="VIM692" s="13"/>
      <c r="VIN692" s="13"/>
      <c r="VIO692" s="13"/>
      <c r="VIP692" s="13"/>
      <c r="VIQ692" s="13"/>
      <c r="VIR692" s="13"/>
      <c r="VIS692" s="13"/>
      <c r="VIT692" s="13"/>
      <c r="VIU692" s="13"/>
      <c r="VIV692" s="13"/>
      <c r="VIW692" s="13"/>
      <c r="VIX692" s="13"/>
      <c r="VIY692" s="13"/>
      <c r="VIZ692" s="13"/>
      <c r="VJA692" s="13"/>
      <c r="VJB692" s="13"/>
      <c r="VJC692" s="13"/>
      <c r="VJD692" s="13"/>
      <c r="VJE692" s="13"/>
      <c r="VJF692" s="13"/>
      <c r="VJG692" s="13"/>
      <c r="VJH692" s="13"/>
      <c r="VJI692" s="13"/>
      <c r="VJJ692" s="13"/>
      <c r="VJK692" s="13"/>
      <c r="VJL692" s="13"/>
      <c r="VJM692" s="13"/>
      <c r="VJN692" s="13"/>
      <c r="VJO692" s="13"/>
      <c r="VJP692" s="13"/>
      <c r="VJQ692" s="13"/>
      <c r="VJR692" s="13"/>
      <c r="VJS692" s="13"/>
      <c r="VJT692" s="13"/>
      <c r="VJU692" s="13"/>
      <c r="VJV692" s="13"/>
      <c r="VJW692" s="13"/>
      <c r="VJX692" s="13"/>
      <c r="VJY692" s="13"/>
      <c r="VJZ692" s="13"/>
      <c r="VKA692" s="13"/>
      <c r="VKB692" s="13"/>
      <c r="VKC692" s="13"/>
      <c r="VKD692" s="13"/>
      <c r="VKE692" s="13"/>
      <c r="VKF692" s="13"/>
      <c r="VKG692" s="13"/>
      <c r="VKH692" s="13"/>
      <c r="VKI692" s="13"/>
      <c r="VKJ692" s="13"/>
      <c r="VKK692" s="13"/>
      <c r="VKL692" s="13"/>
      <c r="VKM692" s="13"/>
      <c r="VKN692" s="13"/>
      <c r="VKO692" s="13"/>
      <c r="VKP692" s="13"/>
      <c r="VKQ692" s="13"/>
      <c r="VKR692" s="13"/>
      <c r="VKS692" s="13"/>
      <c r="VKT692" s="13"/>
      <c r="VKU692" s="13"/>
      <c r="VKV692" s="13"/>
      <c r="VKW692" s="13"/>
      <c r="VKX692" s="13"/>
      <c r="VKY692" s="13"/>
      <c r="VKZ692" s="13"/>
      <c r="VLA692" s="13"/>
      <c r="VLB692" s="13"/>
      <c r="VLC692" s="13"/>
      <c r="VLD692" s="13"/>
      <c r="VLE692" s="13"/>
      <c r="VLF692" s="13"/>
      <c r="VLG692" s="13"/>
      <c r="VLH692" s="13"/>
      <c r="VLI692" s="13"/>
      <c r="VLJ692" s="13"/>
      <c r="VLK692" s="13"/>
      <c r="VLL692" s="13"/>
      <c r="VLM692" s="13"/>
      <c r="VLN692" s="13"/>
      <c r="VLO692" s="13"/>
      <c r="VLP692" s="13"/>
      <c r="VLQ692" s="13"/>
      <c r="VLR692" s="13"/>
      <c r="VLS692" s="13"/>
      <c r="VLT692" s="13"/>
      <c r="VLU692" s="13"/>
      <c r="VLV692" s="13"/>
      <c r="VLW692" s="13"/>
      <c r="VLX692" s="13"/>
      <c r="VLY692" s="13"/>
      <c r="VLZ692" s="13"/>
      <c r="VMA692" s="13"/>
      <c r="VMB692" s="13"/>
      <c r="VMC692" s="13"/>
      <c r="VMD692" s="13"/>
      <c r="VME692" s="13"/>
      <c r="VMF692" s="13"/>
      <c r="VMG692" s="13"/>
      <c r="VMH692" s="13"/>
      <c r="VMI692" s="13"/>
      <c r="VMJ692" s="13"/>
      <c r="VMK692" s="13"/>
      <c r="VML692" s="13"/>
      <c r="VMM692" s="13"/>
      <c r="VMN692" s="13"/>
      <c r="VMO692" s="13"/>
      <c r="VMP692" s="13"/>
      <c r="VMQ692" s="13"/>
      <c r="VMR692" s="13"/>
      <c r="VMS692" s="13"/>
      <c r="VMT692" s="13"/>
      <c r="VMU692" s="13"/>
      <c r="VMV692" s="13"/>
      <c r="VMW692" s="13"/>
      <c r="VMX692" s="13"/>
      <c r="VMY692" s="13"/>
      <c r="VMZ692" s="13"/>
      <c r="VNA692" s="13"/>
      <c r="VNB692" s="13"/>
      <c r="VNC692" s="13"/>
      <c r="VND692" s="13"/>
      <c r="VNE692" s="13"/>
      <c r="VNF692" s="13"/>
      <c r="VNG692" s="13"/>
      <c r="VNH692" s="13"/>
      <c r="VNI692" s="13"/>
      <c r="VNJ692" s="13"/>
      <c r="VNK692" s="13"/>
      <c r="VNL692" s="13"/>
      <c r="VNM692" s="13"/>
      <c r="VNN692" s="13"/>
      <c r="VNO692" s="13"/>
      <c r="VNP692" s="13"/>
      <c r="VNQ692" s="13"/>
      <c r="VNR692" s="13"/>
      <c r="VNS692" s="13"/>
      <c r="VNT692" s="13"/>
      <c r="VNU692" s="13"/>
      <c r="VNV692" s="13"/>
      <c r="VNW692" s="13"/>
      <c r="VNX692" s="13"/>
      <c r="VNY692" s="13"/>
      <c r="VNZ692" s="13"/>
      <c r="VOA692" s="13"/>
      <c r="VOB692" s="13"/>
      <c r="VOC692" s="13"/>
      <c r="VOD692" s="13"/>
      <c r="VOE692" s="13"/>
      <c r="VOF692" s="13"/>
      <c r="VOG692" s="13"/>
      <c r="VOH692" s="13"/>
      <c r="VOI692" s="13"/>
      <c r="VOJ692" s="13"/>
      <c r="VOK692" s="13"/>
      <c r="VOL692" s="13"/>
      <c r="VOM692" s="13"/>
      <c r="VON692" s="13"/>
      <c r="VOO692" s="13"/>
      <c r="VOP692" s="13"/>
      <c r="VOQ692" s="13"/>
      <c r="VOR692" s="13"/>
      <c r="VOS692" s="13"/>
      <c r="VOT692" s="13"/>
      <c r="VOU692" s="13"/>
      <c r="VOV692" s="13"/>
      <c r="VOW692" s="13"/>
      <c r="VOX692" s="13"/>
      <c r="VOY692" s="13"/>
      <c r="VOZ692" s="13"/>
      <c r="VPA692" s="13"/>
      <c r="VPB692" s="13"/>
      <c r="VPC692" s="13"/>
      <c r="VPD692" s="13"/>
      <c r="VPE692" s="13"/>
      <c r="VPF692" s="13"/>
      <c r="VPG692" s="13"/>
      <c r="VPH692" s="13"/>
      <c r="VPI692" s="13"/>
      <c r="VPJ692" s="13"/>
      <c r="VPK692" s="13"/>
      <c r="VPL692" s="13"/>
      <c r="VPM692" s="13"/>
      <c r="VPN692" s="13"/>
      <c r="VPO692" s="13"/>
      <c r="VPP692" s="13"/>
      <c r="VPQ692" s="13"/>
      <c r="VPR692" s="13"/>
      <c r="VPS692" s="13"/>
      <c r="VPT692" s="13"/>
      <c r="VPU692" s="13"/>
      <c r="VPV692" s="13"/>
      <c r="VPW692" s="13"/>
      <c r="VPX692" s="13"/>
      <c r="VPY692" s="13"/>
      <c r="VPZ692" s="13"/>
      <c r="VQA692" s="13"/>
      <c r="VQB692" s="13"/>
      <c r="VQC692" s="13"/>
      <c r="VQD692" s="13"/>
      <c r="VQE692" s="13"/>
      <c r="VQF692" s="13"/>
      <c r="VQG692" s="13"/>
      <c r="VQH692" s="13"/>
      <c r="VQI692" s="13"/>
      <c r="VQJ692" s="13"/>
      <c r="VQK692" s="13"/>
      <c r="VQL692" s="13"/>
      <c r="VQM692" s="13"/>
      <c r="VQN692" s="13"/>
      <c r="VQO692" s="13"/>
      <c r="VQP692" s="13"/>
      <c r="VQQ692" s="13"/>
      <c r="VQR692" s="13"/>
      <c r="VQS692" s="13"/>
      <c r="VQT692" s="13"/>
      <c r="VQU692" s="13"/>
      <c r="VQV692" s="13"/>
      <c r="VQW692" s="13"/>
      <c r="VQX692" s="13"/>
      <c r="VQY692" s="13"/>
      <c r="VQZ692" s="13"/>
      <c r="VRA692" s="13"/>
      <c r="VRB692" s="13"/>
      <c r="VRC692" s="13"/>
      <c r="VRD692" s="13"/>
      <c r="VRE692" s="13"/>
      <c r="VRF692" s="13"/>
      <c r="VRG692" s="13"/>
      <c r="VRH692" s="13"/>
      <c r="VRI692" s="13"/>
      <c r="VRJ692" s="13"/>
      <c r="VRK692" s="13"/>
      <c r="VRL692" s="13"/>
      <c r="VRM692" s="13"/>
      <c r="VRN692" s="13"/>
      <c r="VRO692" s="13"/>
      <c r="VRP692" s="13"/>
      <c r="VRQ692" s="13"/>
      <c r="VRR692" s="13"/>
      <c r="VRS692" s="13"/>
      <c r="VRT692" s="13"/>
      <c r="VRU692" s="13"/>
      <c r="VRV692" s="13"/>
      <c r="VRW692" s="13"/>
      <c r="VRX692" s="13"/>
      <c r="VRY692" s="13"/>
      <c r="VRZ692" s="13"/>
      <c r="VSA692" s="13"/>
      <c r="VSB692" s="13"/>
      <c r="VSC692" s="13"/>
      <c r="VSD692" s="13"/>
      <c r="VSE692" s="13"/>
      <c r="VSF692" s="13"/>
      <c r="VSG692" s="13"/>
      <c r="VSH692" s="13"/>
      <c r="VSI692" s="13"/>
      <c r="VSJ692" s="13"/>
      <c r="VSK692" s="13"/>
      <c r="VSL692" s="13"/>
      <c r="VSM692" s="13"/>
      <c r="VSN692" s="13"/>
      <c r="VSO692" s="13"/>
      <c r="VSP692" s="13"/>
      <c r="VSQ692" s="13"/>
      <c r="VSR692" s="13"/>
      <c r="VSS692" s="13"/>
      <c r="VST692" s="13"/>
      <c r="VSU692" s="13"/>
      <c r="VSV692" s="13"/>
      <c r="VSW692" s="13"/>
      <c r="VSX692" s="13"/>
      <c r="VSY692" s="13"/>
      <c r="VSZ692" s="13"/>
      <c r="VTA692" s="13"/>
      <c r="VTB692" s="13"/>
      <c r="VTC692" s="13"/>
      <c r="VTD692" s="13"/>
      <c r="VTE692" s="13"/>
      <c r="VTF692" s="13"/>
      <c r="VTG692" s="13"/>
      <c r="VTH692" s="13"/>
      <c r="VTI692" s="13"/>
      <c r="VTJ692" s="13"/>
      <c r="VTK692" s="13"/>
      <c r="VTL692" s="13"/>
      <c r="VTM692" s="13"/>
      <c r="VTN692" s="13"/>
      <c r="VTO692" s="13"/>
      <c r="VTP692" s="13"/>
      <c r="VTQ692" s="13"/>
      <c r="VTR692" s="13"/>
      <c r="VTS692" s="13"/>
      <c r="VTT692" s="13"/>
      <c r="VTU692" s="13"/>
      <c r="VTV692" s="13"/>
      <c r="VTW692" s="13"/>
      <c r="VTX692" s="13"/>
      <c r="VTY692" s="13"/>
      <c r="VTZ692" s="13"/>
      <c r="VUA692" s="13"/>
      <c r="VUB692" s="13"/>
      <c r="VUC692" s="13"/>
      <c r="VUD692" s="13"/>
      <c r="VUE692" s="13"/>
      <c r="VUF692" s="13"/>
      <c r="VUG692" s="13"/>
      <c r="VUH692" s="13"/>
      <c r="VUI692" s="13"/>
      <c r="VUJ692" s="13"/>
      <c r="VUK692" s="13"/>
      <c r="VUL692" s="13"/>
      <c r="VUM692" s="13"/>
      <c r="VUN692" s="13"/>
      <c r="VUO692" s="13"/>
      <c r="VUP692" s="13"/>
      <c r="VUQ692" s="13"/>
      <c r="VUR692" s="13"/>
      <c r="VUS692" s="13"/>
      <c r="VUT692" s="13"/>
      <c r="VUU692" s="13"/>
      <c r="VUV692" s="13"/>
      <c r="VUW692" s="13"/>
      <c r="VUX692" s="13"/>
      <c r="VUY692" s="13"/>
      <c r="VUZ692" s="13"/>
      <c r="VVA692" s="13"/>
      <c r="VVB692" s="13"/>
      <c r="VVC692" s="13"/>
      <c r="VVD692" s="13"/>
      <c r="VVE692" s="13"/>
      <c r="VVF692" s="13"/>
      <c r="VVG692" s="13"/>
      <c r="VVH692" s="13"/>
      <c r="VVI692" s="13"/>
      <c r="VVJ692" s="13"/>
      <c r="VVK692" s="13"/>
      <c r="VVL692" s="13"/>
      <c r="VVM692" s="13"/>
      <c r="VVN692" s="13"/>
      <c r="VVO692" s="13"/>
      <c r="VVP692" s="13"/>
      <c r="VVQ692" s="13"/>
      <c r="VVR692" s="13"/>
      <c r="VVS692" s="13"/>
      <c r="VVT692" s="13"/>
      <c r="VVU692" s="13"/>
      <c r="VVV692" s="13"/>
      <c r="VVW692" s="13"/>
      <c r="VVX692" s="13"/>
      <c r="VVY692" s="13"/>
      <c r="VVZ692" s="13"/>
      <c r="VWA692" s="13"/>
      <c r="VWB692" s="13"/>
      <c r="VWC692" s="13"/>
      <c r="VWD692" s="13"/>
      <c r="VWE692" s="13"/>
      <c r="VWF692" s="13"/>
      <c r="VWG692" s="13"/>
      <c r="VWH692" s="13"/>
      <c r="VWI692" s="13"/>
      <c r="VWJ692" s="13"/>
      <c r="VWK692" s="13"/>
      <c r="VWL692" s="13"/>
      <c r="VWM692" s="13"/>
      <c r="VWN692" s="13"/>
      <c r="VWO692" s="13"/>
      <c r="VWP692" s="13"/>
      <c r="VWQ692" s="13"/>
      <c r="VWR692" s="13"/>
      <c r="VWS692" s="13"/>
      <c r="VWT692" s="13"/>
      <c r="VWU692" s="13"/>
      <c r="VWV692" s="13"/>
      <c r="VWW692" s="13"/>
      <c r="VWX692" s="13"/>
      <c r="VWY692" s="13"/>
      <c r="VWZ692" s="13"/>
      <c r="VXA692" s="13"/>
      <c r="VXB692" s="13"/>
      <c r="VXC692" s="13"/>
      <c r="VXD692" s="13"/>
      <c r="VXE692" s="13"/>
      <c r="VXF692" s="13"/>
      <c r="VXG692" s="13"/>
      <c r="VXH692" s="13"/>
      <c r="VXI692" s="13"/>
      <c r="VXJ692" s="13"/>
      <c r="VXK692" s="13"/>
      <c r="VXL692" s="13"/>
      <c r="VXM692" s="13"/>
      <c r="VXN692" s="13"/>
      <c r="VXO692" s="13"/>
      <c r="VXP692" s="13"/>
      <c r="VXQ692" s="13"/>
      <c r="VXR692" s="13"/>
      <c r="VXS692" s="13"/>
      <c r="VXT692" s="13"/>
      <c r="VXU692" s="13"/>
      <c r="VXV692" s="13"/>
      <c r="VXW692" s="13"/>
      <c r="VXX692" s="13"/>
      <c r="VXY692" s="13"/>
      <c r="VXZ692" s="13"/>
      <c r="VYA692" s="13"/>
      <c r="VYB692" s="13"/>
      <c r="VYC692" s="13"/>
      <c r="VYD692" s="13"/>
      <c r="VYE692" s="13"/>
      <c r="VYF692" s="13"/>
      <c r="VYG692" s="13"/>
      <c r="VYH692" s="13"/>
      <c r="VYI692" s="13"/>
      <c r="VYJ692" s="13"/>
      <c r="VYK692" s="13"/>
      <c r="VYL692" s="13"/>
      <c r="VYM692" s="13"/>
      <c r="VYN692" s="13"/>
      <c r="VYO692" s="13"/>
      <c r="VYP692" s="13"/>
      <c r="VYQ692" s="13"/>
      <c r="VYR692" s="13"/>
      <c r="VYS692" s="13"/>
      <c r="VYT692" s="13"/>
      <c r="VYU692" s="13"/>
      <c r="VYV692" s="13"/>
      <c r="VYW692" s="13"/>
      <c r="VYX692" s="13"/>
      <c r="VYY692" s="13"/>
      <c r="VYZ692" s="13"/>
      <c r="VZA692" s="13"/>
      <c r="VZB692" s="13"/>
      <c r="VZC692" s="13"/>
      <c r="VZD692" s="13"/>
      <c r="VZE692" s="13"/>
      <c r="VZF692" s="13"/>
      <c r="VZG692" s="13"/>
      <c r="VZH692" s="13"/>
      <c r="VZI692" s="13"/>
      <c r="VZJ692" s="13"/>
      <c r="VZK692" s="13"/>
      <c r="VZL692" s="13"/>
      <c r="VZM692" s="13"/>
      <c r="VZN692" s="13"/>
      <c r="VZO692" s="13"/>
      <c r="VZP692" s="13"/>
      <c r="VZQ692" s="13"/>
      <c r="VZR692" s="13"/>
      <c r="VZS692" s="13"/>
      <c r="VZT692" s="13"/>
      <c r="VZU692" s="13"/>
      <c r="VZV692" s="13"/>
      <c r="VZW692" s="13"/>
      <c r="VZX692" s="13"/>
      <c r="VZY692" s="13"/>
      <c r="VZZ692" s="13"/>
      <c r="WAA692" s="13"/>
      <c r="WAB692" s="13"/>
      <c r="WAC692" s="13"/>
      <c r="WAD692" s="13"/>
      <c r="WAE692" s="13"/>
      <c r="WAF692" s="13"/>
      <c r="WAG692" s="13"/>
      <c r="WAH692" s="13"/>
      <c r="WAI692" s="13"/>
      <c r="WAJ692" s="13"/>
      <c r="WAK692" s="13"/>
      <c r="WAL692" s="13"/>
      <c r="WAM692" s="13"/>
      <c r="WAN692" s="13"/>
      <c r="WAO692" s="13"/>
      <c r="WAP692" s="13"/>
      <c r="WAQ692" s="13"/>
      <c r="WAR692" s="13"/>
      <c r="WAS692" s="13"/>
      <c r="WAT692" s="13"/>
      <c r="WAU692" s="13"/>
      <c r="WAV692" s="13"/>
      <c r="WAW692" s="13"/>
      <c r="WAX692" s="13"/>
      <c r="WAY692" s="13"/>
      <c r="WAZ692" s="13"/>
      <c r="WBA692" s="13"/>
      <c r="WBB692" s="13"/>
      <c r="WBC692" s="13"/>
      <c r="WBD692" s="13"/>
      <c r="WBE692" s="13"/>
      <c r="WBF692" s="13"/>
      <c r="WBG692" s="13"/>
      <c r="WBH692" s="13"/>
      <c r="WBI692" s="13"/>
      <c r="WBJ692" s="13"/>
      <c r="WBK692" s="13"/>
      <c r="WBL692" s="13"/>
      <c r="WBM692" s="13"/>
      <c r="WBN692" s="13"/>
      <c r="WBO692" s="13"/>
      <c r="WBP692" s="13"/>
      <c r="WBQ692" s="13"/>
      <c r="WBR692" s="13"/>
      <c r="WBS692" s="13"/>
      <c r="WBT692" s="13"/>
      <c r="WBU692" s="13"/>
      <c r="WBV692" s="13"/>
      <c r="WBW692" s="13"/>
      <c r="WBX692" s="13"/>
      <c r="WBY692" s="13"/>
      <c r="WBZ692" s="13"/>
      <c r="WCA692" s="13"/>
      <c r="WCB692" s="13"/>
      <c r="WCC692" s="13"/>
      <c r="WCD692" s="13"/>
      <c r="WCE692" s="13"/>
      <c r="WCF692" s="13"/>
      <c r="WCG692" s="13"/>
      <c r="WCH692" s="13"/>
      <c r="WCI692" s="13"/>
      <c r="WCJ692" s="13"/>
      <c r="WCK692" s="13"/>
      <c r="WCL692" s="13"/>
      <c r="WCM692" s="13"/>
      <c r="WCN692" s="13"/>
      <c r="WCO692" s="13"/>
      <c r="WCP692" s="13"/>
      <c r="WCQ692" s="13"/>
      <c r="WCR692" s="13"/>
      <c r="WCS692" s="13"/>
      <c r="WCT692" s="13"/>
      <c r="WCU692" s="13"/>
      <c r="WCV692" s="13"/>
      <c r="WCW692" s="13"/>
      <c r="WCX692" s="13"/>
      <c r="WCY692" s="13"/>
      <c r="WCZ692" s="13"/>
      <c r="WDA692" s="13"/>
      <c r="WDB692" s="13"/>
      <c r="WDC692" s="13"/>
      <c r="WDD692" s="13"/>
      <c r="WDE692" s="13"/>
      <c r="WDF692" s="13"/>
      <c r="WDG692" s="13"/>
      <c r="WDH692" s="13"/>
      <c r="WDI692" s="13"/>
      <c r="WDJ692" s="13"/>
      <c r="WDK692" s="13"/>
      <c r="WDL692" s="13"/>
      <c r="WDM692" s="13"/>
      <c r="WDN692" s="13"/>
      <c r="WDO692" s="13"/>
      <c r="WDP692" s="13"/>
      <c r="WDQ692" s="13"/>
      <c r="WDR692" s="13"/>
      <c r="WDS692" s="13"/>
      <c r="WDT692" s="13"/>
      <c r="WDU692" s="13"/>
      <c r="WDV692" s="13"/>
      <c r="WDW692" s="13"/>
      <c r="WDX692" s="13"/>
      <c r="WDY692" s="13"/>
      <c r="WDZ692" s="13"/>
      <c r="WEA692" s="13"/>
      <c r="WEB692" s="13"/>
      <c r="WEC692" s="13"/>
      <c r="WED692" s="13"/>
      <c r="WEE692" s="13"/>
      <c r="WEF692" s="13"/>
      <c r="WEG692" s="13"/>
      <c r="WEH692" s="13"/>
      <c r="WEI692" s="13"/>
      <c r="WEJ692" s="13"/>
      <c r="WEK692" s="13"/>
      <c r="WEL692" s="13"/>
      <c r="WEM692" s="13"/>
      <c r="WEN692" s="13"/>
      <c r="WEO692" s="13"/>
      <c r="WEP692" s="13"/>
      <c r="WEQ692" s="13"/>
      <c r="WER692" s="13"/>
      <c r="WES692" s="13"/>
      <c r="WET692" s="13"/>
      <c r="WEU692" s="13"/>
      <c r="WEV692" s="13"/>
      <c r="WEW692" s="13"/>
      <c r="WEX692" s="13"/>
      <c r="WEY692" s="13"/>
      <c r="WEZ692" s="13"/>
      <c r="WFA692" s="13"/>
      <c r="WFB692" s="13"/>
      <c r="WFC692" s="13"/>
      <c r="WFD692" s="13"/>
      <c r="WFE692" s="13"/>
      <c r="WFF692" s="13"/>
      <c r="WFG692" s="13"/>
      <c r="WFH692" s="13"/>
      <c r="WFI692" s="13"/>
      <c r="WFJ692" s="13"/>
      <c r="WFK692" s="13"/>
      <c r="WFL692" s="13"/>
      <c r="WFM692" s="13"/>
      <c r="WFN692" s="13"/>
      <c r="WFO692" s="13"/>
      <c r="WFP692" s="13"/>
      <c r="WFQ692" s="13"/>
      <c r="WFR692" s="13"/>
      <c r="WFS692" s="13"/>
      <c r="WFT692" s="13"/>
      <c r="WFU692" s="13"/>
      <c r="WFV692" s="13"/>
      <c r="WFW692" s="13"/>
      <c r="WFX692" s="13"/>
      <c r="WFY692" s="13"/>
      <c r="WFZ692" s="13"/>
      <c r="WGA692" s="13"/>
      <c r="WGB692" s="13"/>
      <c r="WGC692" s="13"/>
      <c r="WGD692" s="13"/>
      <c r="WGE692" s="13"/>
      <c r="WGF692" s="13"/>
      <c r="WGG692" s="13"/>
      <c r="WGH692" s="13"/>
      <c r="WGI692" s="13"/>
      <c r="WGJ692" s="13"/>
      <c r="WGK692" s="13"/>
      <c r="WGL692" s="13"/>
      <c r="WGM692" s="13"/>
      <c r="WGN692" s="13"/>
      <c r="WGO692" s="13"/>
      <c r="WGP692" s="13"/>
      <c r="WGQ692" s="13"/>
      <c r="WGR692" s="13"/>
      <c r="WGS692" s="13"/>
      <c r="WGT692" s="13"/>
      <c r="WGU692" s="13"/>
      <c r="WGV692" s="13"/>
      <c r="WGW692" s="13"/>
      <c r="WGX692" s="13"/>
      <c r="WGY692" s="13"/>
      <c r="WGZ692" s="13"/>
      <c r="WHA692" s="13"/>
      <c r="WHB692" s="13"/>
      <c r="WHC692" s="13"/>
      <c r="WHD692" s="13"/>
      <c r="WHE692" s="13"/>
      <c r="WHF692" s="13"/>
      <c r="WHG692" s="13"/>
      <c r="WHH692" s="13"/>
      <c r="WHI692" s="13"/>
      <c r="WHJ692" s="13"/>
      <c r="WHK692" s="13"/>
      <c r="WHL692" s="13"/>
      <c r="WHM692" s="13"/>
      <c r="WHN692" s="13"/>
      <c r="WHO692" s="13"/>
      <c r="WHP692" s="13"/>
      <c r="WHQ692" s="13"/>
      <c r="WHR692" s="13"/>
      <c r="WHS692" s="13"/>
      <c r="WHT692" s="13"/>
      <c r="WHU692" s="13"/>
      <c r="WHV692" s="13"/>
      <c r="WHW692" s="13"/>
      <c r="WHX692" s="13"/>
      <c r="WHY692" s="13"/>
      <c r="WHZ692" s="13"/>
      <c r="WIA692" s="13"/>
      <c r="WIB692" s="13"/>
      <c r="WIC692" s="13"/>
      <c r="WID692" s="13"/>
      <c r="WIE692" s="13"/>
      <c r="WIF692" s="13"/>
      <c r="WIG692" s="13"/>
      <c r="WIH692" s="13"/>
      <c r="WII692" s="13"/>
      <c r="WIJ692" s="13"/>
      <c r="WIK692" s="13"/>
      <c r="WIL692" s="13"/>
      <c r="WIM692" s="13"/>
      <c r="WIN692" s="13"/>
      <c r="WIO692" s="13"/>
      <c r="WIP692" s="13"/>
      <c r="WIQ692" s="13"/>
      <c r="WIR692" s="13"/>
      <c r="WIS692" s="13"/>
      <c r="WIT692" s="13"/>
      <c r="WIU692" s="13"/>
      <c r="WIV692" s="13"/>
      <c r="WIW692" s="13"/>
      <c r="WIX692" s="13"/>
      <c r="WIY692" s="13"/>
      <c r="WIZ692" s="13"/>
      <c r="WJA692" s="13"/>
      <c r="WJB692" s="13"/>
      <c r="WJC692" s="13"/>
      <c r="WJD692" s="13"/>
      <c r="WJE692" s="13"/>
      <c r="WJF692" s="13"/>
      <c r="WJG692" s="13"/>
      <c r="WJH692" s="13"/>
      <c r="WJI692" s="13"/>
      <c r="WJJ692" s="13"/>
      <c r="WJK692" s="13"/>
      <c r="WJL692" s="13"/>
      <c r="WJM692" s="13"/>
      <c r="WJN692" s="13"/>
      <c r="WJO692" s="13"/>
      <c r="WJP692" s="13"/>
      <c r="WJQ692" s="13"/>
      <c r="WJR692" s="13"/>
      <c r="WJS692" s="13"/>
      <c r="WJT692" s="13"/>
      <c r="WJU692" s="13"/>
      <c r="WJV692" s="13"/>
      <c r="WJW692" s="13"/>
      <c r="WJX692" s="13"/>
      <c r="WJY692" s="13"/>
      <c r="WJZ692" s="13"/>
      <c r="WKA692" s="13"/>
      <c r="WKB692" s="13"/>
      <c r="WKC692" s="13"/>
      <c r="WKD692" s="13"/>
      <c r="WKE692" s="13"/>
      <c r="WKF692" s="13"/>
      <c r="WKG692" s="13"/>
      <c r="WKH692" s="13"/>
      <c r="WKI692" s="13"/>
      <c r="WKJ692" s="13"/>
      <c r="WKK692" s="13"/>
      <c r="WKL692" s="13"/>
      <c r="WKM692" s="13"/>
      <c r="WKN692" s="13"/>
      <c r="WKO692" s="13"/>
      <c r="WKP692" s="13"/>
      <c r="WKQ692" s="13"/>
      <c r="WKR692" s="13"/>
      <c r="WKS692" s="13"/>
      <c r="WKT692" s="13"/>
      <c r="WKU692" s="13"/>
      <c r="WKV692" s="13"/>
      <c r="WKW692" s="13"/>
      <c r="WKX692" s="13"/>
      <c r="WKY692" s="13"/>
      <c r="WKZ692" s="13"/>
      <c r="WLA692" s="13"/>
      <c r="WLB692" s="13"/>
      <c r="WLC692" s="13"/>
      <c r="WLD692" s="13"/>
      <c r="WLE692" s="13"/>
      <c r="WLF692" s="13"/>
      <c r="WLG692" s="13"/>
      <c r="WLH692" s="13"/>
      <c r="WLI692" s="13"/>
      <c r="WLJ692" s="13"/>
      <c r="WLK692" s="13"/>
      <c r="WLL692" s="13"/>
      <c r="WLM692" s="13"/>
      <c r="WLN692" s="13"/>
      <c r="WLO692" s="13"/>
      <c r="WLP692" s="13"/>
      <c r="WLQ692" s="13"/>
      <c r="WLR692" s="13"/>
      <c r="WLS692" s="13"/>
      <c r="WLT692" s="13"/>
      <c r="WLU692" s="13"/>
      <c r="WLV692" s="13"/>
      <c r="WLW692" s="13"/>
      <c r="WLX692" s="13"/>
      <c r="WLY692" s="13"/>
      <c r="WLZ692" s="13"/>
      <c r="WMA692" s="13"/>
      <c r="WMB692" s="13"/>
      <c r="WMC692" s="13"/>
      <c r="WMD692" s="13"/>
      <c r="WME692" s="13"/>
      <c r="WMF692" s="13"/>
      <c r="WMG692" s="13"/>
      <c r="WMH692" s="13"/>
      <c r="WMI692" s="13"/>
      <c r="WMJ692" s="13"/>
      <c r="WMK692" s="13"/>
      <c r="WML692" s="13"/>
      <c r="WMM692" s="13"/>
      <c r="WMN692" s="13"/>
      <c r="WMO692" s="13"/>
      <c r="WMP692" s="13"/>
      <c r="WMQ692" s="13"/>
      <c r="WMR692" s="13"/>
      <c r="WMS692" s="13"/>
      <c r="WMT692" s="13"/>
      <c r="WMU692" s="13"/>
      <c r="WMV692" s="13"/>
      <c r="WMW692" s="13"/>
      <c r="WMX692" s="13"/>
      <c r="WMY692" s="13"/>
      <c r="WMZ692" s="13"/>
      <c r="WNA692" s="13"/>
      <c r="WNB692" s="13"/>
      <c r="WNC692" s="13"/>
      <c r="WND692" s="13"/>
      <c r="WNE692" s="13"/>
      <c r="WNF692" s="13"/>
      <c r="WNG692" s="13"/>
      <c r="WNH692" s="13"/>
      <c r="WNI692" s="13"/>
      <c r="WNJ692" s="13"/>
      <c r="WNK692" s="13"/>
      <c r="WNL692" s="13"/>
      <c r="WNM692" s="13"/>
      <c r="WNN692" s="13"/>
      <c r="WNO692" s="13"/>
      <c r="WNP692" s="13"/>
      <c r="WNQ692" s="13"/>
      <c r="WNR692" s="13"/>
      <c r="WNS692" s="13"/>
      <c r="WNT692" s="13"/>
      <c r="WNU692" s="13"/>
      <c r="WNV692" s="13"/>
      <c r="WNW692" s="13"/>
      <c r="WNX692" s="13"/>
      <c r="WNY692" s="13"/>
      <c r="WNZ692" s="13"/>
      <c r="WOA692" s="13"/>
      <c r="WOB692" s="13"/>
      <c r="WOC692" s="13"/>
      <c r="WOD692" s="13"/>
      <c r="WOE692" s="13"/>
      <c r="WOF692" s="13"/>
      <c r="WOG692" s="13"/>
      <c r="WOH692" s="13"/>
      <c r="WOI692" s="13"/>
      <c r="WOJ692" s="13"/>
      <c r="WOK692" s="13"/>
      <c r="WOL692" s="13"/>
      <c r="WOM692" s="13"/>
      <c r="WON692" s="13"/>
      <c r="WOO692" s="13"/>
      <c r="WOP692" s="13"/>
      <c r="WOQ692" s="13"/>
      <c r="WOR692" s="13"/>
      <c r="WOS692" s="13"/>
      <c r="WOT692" s="13"/>
      <c r="WOU692" s="13"/>
      <c r="WOV692" s="13"/>
      <c r="WOW692" s="13"/>
      <c r="WOX692" s="13"/>
      <c r="WOY692" s="13"/>
      <c r="WOZ692" s="13"/>
      <c r="WPA692" s="13"/>
      <c r="WPB692" s="13"/>
      <c r="WPC692" s="13"/>
      <c r="WPD692" s="13"/>
      <c r="WPE692" s="13"/>
      <c r="WPF692" s="13"/>
      <c r="WPG692" s="13"/>
      <c r="WPH692" s="13"/>
      <c r="WPI692" s="13"/>
      <c r="WPJ692" s="13"/>
      <c r="WPK692" s="13"/>
      <c r="WPL692" s="13"/>
      <c r="WPM692" s="13"/>
      <c r="WPN692" s="13"/>
      <c r="WPO692" s="13"/>
      <c r="WPP692" s="13"/>
      <c r="WPQ692" s="13"/>
      <c r="WPR692" s="13"/>
      <c r="WPS692" s="13"/>
      <c r="WPT692" s="13"/>
      <c r="WPU692" s="13"/>
      <c r="WPV692" s="13"/>
      <c r="WPW692" s="13"/>
      <c r="WPX692" s="13"/>
      <c r="WPY692" s="13"/>
      <c r="WPZ692" s="13"/>
      <c r="WQA692" s="13"/>
      <c r="WQB692" s="13"/>
      <c r="WQC692" s="13"/>
      <c r="WQD692" s="13"/>
      <c r="WQE692" s="13"/>
      <c r="WQF692" s="13"/>
      <c r="WQG692" s="13"/>
      <c r="WQH692" s="13"/>
      <c r="WQI692" s="13"/>
      <c r="WQJ692" s="13"/>
      <c r="WQK692" s="13"/>
      <c r="WQL692" s="13"/>
      <c r="WQM692" s="13"/>
      <c r="WQN692" s="13"/>
      <c r="WQO692" s="13"/>
      <c r="WQP692" s="13"/>
      <c r="WQQ692" s="13"/>
      <c r="WQR692" s="13"/>
      <c r="WQS692" s="13"/>
      <c r="WQT692" s="13"/>
      <c r="WQU692" s="13"/>
      <c r="WQV692" s="13"/>
      <c r="WQW692" s="13"/>
      <c r="WQX692" s="13"/>
      <c r="WQY692" s="13"/>
      <c r="WQZ692" s="13"/>
      <c r="WRA692" s="13"/>
      <c r="WRB692" s="13"/>
      <c r="WRC692" s="13"/>
      <c r="WRD692" s="13"/>
      <c r="WRE692" s="13"/>
      <c r="WRF692" s="13"/>
      <c r="WRG692" s="13"/>
      <c r="WRH692" s="13"/>
      <c r="WRI692" s="13"/>
      <c r="WRJ692" s="13"/>
      <c r="WRK692" s="13"/>
      <c r="WRL692" s="13"/>
      <c r="WRM692" s="13"/>
      <c r="WRN692" s="13"/>
      <c r="WRO692" s="13"/>
      <c r="WRP692" s="13"/>
      <c r="WRQ692" s="13"/>
      <c r="WRR692" s="13"/>
      <c r="WRS692" s="13"/>
      <c r="WRT692" s="13"/>
      <c r="WRU692" s="13"/>
      <c r="WRV692" s="13"/>
      <c r="WRW692" s="13"/>
      <c r="WRX692" s="13"/>
      <c r="WRY692" s="13"/>
      <c r="WRZ692" s="13"/>
      <c r="WSA692" s="13"/>
      <c r="WSB692" s="13"/>
      <c r="WSC692" s="13"/>
      <c r="WSD692" s="13"/>
      <c r="WSE692" s="13"/>
      <c r="WSF692" s="13"/>
      <c r="WSG692" s="13"/>
      <c r="WSH692" s="13"/>
      <c r="WSI692" s="13"/>
      <c r="WSJ692" s="13"/>
      <c r="WSK692" s="13"/>
      <c r="WSL692" s="13"/>
      <c r="WSM692" s="13"/>
      <c r="WSN692" s="13"/>
      <c r="WSO692" s="13"/>
      <c r="WSP692" s="13"/>
      <c r="WSQ692" s="13"/>
      <c r="WSR692" s="13"/>
      <c r="WSS692" s="13"/>
      <c r="WST692" s="13"/>
      <c r="WSU692" s="13"/>
      <c r="WSV692" s="13"/>
      <c r="WSW692" s="13"/>
      <c r="WSX692" s="13"/>
      <c r="WSY692" s="13"/>
      <c r="WSZ692" s="13"/>
      <c r="WTA692" s="13"/>
      <c r="WTB692" s="13"/>
      <c r="WTC692" s="13"/>
      <c r="WTD692" s="13"/>
      <c r="WTE692" s="13"/>
      <c r="WTF692" s="13"/>
      <c r="WTG692" s="13"/>
      <c r="WTH692" s="13"/>
      <c r="WTI692" s="13"/>
      <c r="WTJ692" s="13"/>
      <c r="WTK692" s="13"/>
      <c r="WTL692" s="13"/>
      <c r="WTM692" s="13"/>
      <c r="WTN692" s="13"/>
      <c r="WTO692" s="13"/>
      <c r="WTP692" s="13"/>
      <c r="WTQ692" s="13"/>
      <c r="WTR692" s="13"/>
      <c r="WTS692" s="13"/>
      <c r="WTT692" s="13"/>
      <c r="WTU692" s="13"/>
      <c r="WTV692" s="13"/>
      <c r="WTW692" s="13"/>
      <c r="WTX692" s="13"/>
      <c r="WTY692" s="13"/>
      <c r="WTZ692" s="13"/>
      <c r="WUA692" s="13"/>
      <c r="WUB692" s="13"/>
      <c r="WUC692" s="13"/>
      <c r="WUD692" s="13"/>
      <c r="WUE692" s="13"/>
      <c r="WUF692" s="13"/>
      <c r="WUG692" s="13"/>
      <c r="WUH692" s="13"/>
      <c r="WUI692" s="13"/>
      <c r="WUJ692" s="13"/>
      <c r="WUK692" s="13"/>
      <c r="WUL692" s="13"/>
      <c r="WUM692" s="13"/>
      <c r="WUN692" s="13"/>
      <c r="WUO692" s="13"/>
      <c r="WUP692" s="13"/>
      <c r="WUQ692" s="13"/>
      <c r="WUR692" s="13"/>
      <c r="WUS692" s="13"/>
      <c r="WUT692" s="13"/>
      <c r="WUU692" s="13"/>
      <c r="WUV692" s="13"/>
      <c r="WUW692" s="13"/>
      <c r="WUX692" s="13"/>
      <c r="WUY692" s="13"/>
      <c r="WUZ692" s="13"/>
      <c r="WVA692" s="13"/>
      <c r="WVB692" s="13"/>
      <c r="WVC692" s="13"/>
      <c r="WVD692" s="13"/>
      <c r="WVE692" s="13"/>
      <c r="WVF692" s="13"/>
      <c r="WVG692" s="13"/>
      <c r="WVH692" s="13"/>
      <c r="WVI692" s="13"/>
      <c r="WVJ692" s="13"/>
      <c r="WVK692" s="13"/>
      <c r="WVL692" s="13"/>
      <c r="WVM692" s="13"/>
      <c r="WVN692" s="13"/>
      <c r="WVO692" s="13"/>
      <c r="WVP692" s="13"/>
      <c r="WVQ692" s="13"/>
      <c r="WVR692" s="13"/>
      <c r="WVS692" s="13"/>
      <c r="WVT692" s="13"/>
      <c r="WVU692" s="13"/>
      <c r="WVV692" s="13"/>
      <c r="WVW692" s="13"/>
      <c r="WVX692" s="13"/>
      <c r="WVY692" s="13"/>
      <c r="WVZ692" s="13"/>
      <c r="WWA692" s="13"/>
      <c r="WWB692" s="13"/>
      <c r="WWC692" s="13"/>
      <c r="WWD692" s="13"/>
      <c r="WWE692" s="13"/>
      <c r="WWF692" s="13"/>
      <c r="WWG692" s="13"/>
      <c r="WWH692" s="13"/>
      <c r="WWI692" s="13"/>
      <c r="WWJ692" s="13"/>
      <c r="WWK692" s="13"/>
      <c r="WWL692" s="13"/>
      <c r="WWM692" s="13"/>
      <c r="WWN692" s="13"/>
      <c r="WWO692" s="13"/>
      <c r="WWP692" s="13"/>
      <c r="WWQ692" s="13"/>
      <c r="WWR692" s="13"/>
      <c r="WWS692" s="13"/>
      <c r="WWT692" s="13"/>
      <c r="WWU692" s="13"/>
      <c r="WWV692" s="13"/>
      <c r="WWW692" s="13"/>
      <c r="WWX692" s="13"/>
      <c r="WWY692" s="13"/>
      <c r="WWZ692" s="13"/>
      <c r="WXA692" s="13"/>
      <c r="WXB692" s="13"/>
      <c r="WXC692" s="13"/>
      <c r="WXD692" s="13"/>
      <c r="WXE692" s="13"/>
      <c r="WXF692" s="13"/>
      <c r="WXG692" s="13"/>
      <c r="WXH692" s="13"/>
      <c r="WXI692" s="13"/>
      <c r="WXJ692" s="13"/>
      <c r="WXK692" s="13"/>
      <c r="WXL692" s="13"/>
      <c r="WXM692" s="13"/>
      <c r="WXN692" s="13"/>
      <c r="WXO692" s="13"/>
      <c r="WXP692" s="13"/>
      <c r="WXQ692" s="13"/>
      <c r="WXR692" s="13"/>
      <c r="WXS692" s="13"/>
      <c r="WXT692" s="13"/>
      <c r="WXU692" s="13"/>
      <c r="WXV692" s="13"/>
      <c r="WXW692" s="13"/>
      <c r="WXX692" s="13"/>
      <c r="WXY692" s="13"/>
      <c r="WXZ692" s="13"/>
      <c r="WYA692" s="13"/>
      <c r="WYB692" s="13"/>
      <c r="WYC692" s="13"/>
      <c r="WYD692" s="13"/>
      <c r="WYE692" s="13"/>
      <c r="WYF692" s="13"/>
      <c r="WYG692" s="13"/>
      <c r="WYH692" s="13"/>
      <c r="WYI692" s="13"/>
      <c r="WYJ692" s="13"/>
      <c r="WYK692" s="13"/>
      <c r="WYL692" s="13"/>
      <c r="WYM692" s="13"/>
      <c r="WYN692" s="13"/>
      <c r="WYO692" s="13"/>
      <c r="WYP692" s="13"/>
      <c r="WYQ692" s="13"/>
      <c r="WYR692" s="13"/>
      <c r="WYS692" s="13"/>
      <c r="WYT692" s="13"/>
      <c r="WYU692" s="13"/>
      <c r="WYV692" s="13"/>
      <c r="WYW692" s="13"/>
      <c r="WYX692" s="13"/>
      <c r="WYY692" s="13"/>
      <c r="WYZ692" s="13"/>
      <c r="WZA692" s="13"/>
      <c r="WZB692" s="13"/>
      <c r="WZC692" s="13"/>
      <c r="WZD692" s="13"/>
      <c r="WZE692" s="13"/>
      <c r="WZF692" s="13"/>
      <c r="WZG692" s="13"/>
      <c r="WZH692" s="13"/>
      <c r="WZI692" s="13"/>
      <c r="WZJ692" s="13"/>
      <c r="WZK692" s="13"/>
      <c r="WZL692" s="13"/>
      <c r="WZM692" s="13"/>
      <c r="WZN692" s="13"/>
      <c r="WZO692" s="13"/>
      <c r="WZP692" s="13"/>
      <c r="WZQ692" s="13"/>
      <c r="WZR692" s="13"/>
      <c r="WZS692" s="13"/>
      <c r="WZT692" s="13"/>
      <c r="WZU692" s="13"/>
      <c r="WZV692" s="13"/>
      <c r="WZW692" s="13"/>
      <c r="WZX692" s="13"/>
      <c r="WZY692" s="13"/>
      <c r="WZZ692" s="13"/>
      <c r="XAA692" s="13"/>
      <c r="XAB692" s="13"/>
      <c r="XAC692" s="13"/>
      <c r="XAD692" s="13"/>
      <c r="XAE692" s="13"/>
      <c r="XAF692" s="13"/>
      <c r="XAG692" s="13"/>
      <c r="XAH692" s="13"/>
      <c r="XAI692" s="13"/>
      <c r="XAJ692" s="13"/>
      <c r="XAK692" s="13"/>
      <c r="XAL692" s="13"/>
      <c r="XAM692" s="13"/>
      <c r="XAN692" s="13"/>
      <c r="XAO692" s="13"/>
      <c r="XAP692" s="13"/>
      <c r="XAQ692" s="13"/>
      <c r="XAR692" s="13"/>
      <c r="XAS692" s="13"/>
      <c r="XAT692" s="13"/>
      <c r="XAU692" s="13"/>
      <c r="XAV692" s="13"/>
      <c r="XAW692" s="13"/>
      <c r="XAX692" s="13"/>
      <c r="XAY692" s="13"/>
      <c r="XAZ692" s="13"/>
      <c r="XBA692" s="13"/>
      <c r="XBB692" s="13"/>
      <c r="XBC692" s="13"/>
      <c r="XBD692" s="13"/>
      <c r="XBE692" s="13"/>
      <c r="XBF692" s="13"/>
      <c r="XBG692" s="13"/>
      <c r="XBH692" s="13"/>
      <c r="XBI692" s="13"/>
      <c r="XBJ692" s="13"/>
      <c r="XBK692" s="13"/>
      <c r="XBL692" s="13"/>
      <c r="XBM692" s="13"/>
      <c r="XBN692" s="13"/>
      <c r="XBO692" s="13"/>
      <c r="XBP692" s="13"/>
      <c r="XBQ692" s="13"/>
      <c r="XBR692" s="13"/>
      <c r="XBS692" s="13"/>
      <c r="XBT692" s="13"/>
      <c r="XBU692" s="13"/>
      <c r="XBV692" s="13"/>
      <c r="XBW692" s="13"/>
      <c r="XBX692" s="13"/>
      <c r="XBY692" s="13"/>
      <c r="XBZ692" s="13"/>
      <c r="XCA692" s="13"/>
      <c r="XCB692" s="13"/>
      <c r="XCC692" s="13"/>
      <c r="XCD692" s="13"/>
      <c r="XCE692" s="13"/>
      <c r="XCF692" s="13"/>
      <c r="XCG692" s="13"/>
      <c r="XCH692" s="13"/>
      <c r="XCI692" s="13"/>
      <c r="XCJ692" s="13"/>
      <c r="XCK692" s="13"/>
      <c r="XCL692" s="13"/>
      <c r="XCM692" s="13"/>
      <c r="XCN692" s="13"/>
      <c r="XCO692" s="13"/>
      <c r="XCP692" s="13"/>
      <c r="XCQ692" s="13"/>
      <c r="XCR692" s="13"/>
      <c r="XCS692" s="13"/>
      <c r="XCT692" s="13"/>
      <c r="XCU692" s="13"/>
      <c r="XCV692" s="13"/>
      <c r="XCW692" s="13"/>
      <c r="XCX692" s="13"/>
      <c r="XCY692" s="13"/>
      <c r="XCZ692" s="13"/>
      <c r="XDA692" s="13"/>
      <c r="XDB692" s="13"/>
      <c r="XDC692" s="13"/>
      <c r="XDD692" s="13"/>
      <c r="XDE692" s="13"/>
      <c r="XDF692" s="13"/>
      <c r="XDG692" s="13"/>
      <c r="XDH692" s="13"/>
      <c r="XDI692" s="13"/>
      <c r="XDJ692" s="13"/>
      <c r="XDK692" s="13"/>
      <c r="XDL692" s="13"/>
      <c r="XDM692" s="13"/>
      <c r="XDN692" s="13"/>
      <c r="XDO692" s="13"/>
      <c r="XDP692" s="13"/>
      <c r="XDQ692" s="13"/>
      <c r="XDR692" s="13"/>
      <c r="XDS692" s="13"/>
      <c r="XDT692" s="13"/>
      <c r="XDU692" s="13"/>
      <c r="XDV692" s="13"/>
      <c r="XDW692" s="13"/>
      <c r="XDX692" s="13"/>
      <c r="XDY692" s="13"/>
      <c r="XDZ692" s="13"/>
      <c r="XEA692" s="13"/>
      <c r="XEB692" s="13"/>
      <c r="XEC692" s="13"/>
      <c r="XED692" s="13"/>
      <c r="XEE692" s="13"/>
      <c r="XEF692" s="13"/>
      <c r="XEG692" s="13"/>
      <c r="XEH692" s="13"/>
      <c r="XEI692" s="13"/>
      <c r="XEJ692" s="13"/>
      <c r="XEK692" s="13"/>
      <c r="XEL692" s="13"/>
      <c r="XEM692" s="13"/>
      <c r="XEN692" s="13"/>
      <c r="XEO692" s="13"/>
      <c r="XEP692" s="13"/>
      <c r="XEQ692" s="13"/>
      <c r="XER692" s="13"/>
      <c r="XES692" s="13"/>
      <c r="XET692" s="13"/>
      <c r="XEU692" s="13"/>
      <c r="XEV692" s="13"/>
      <c r="XEW692" s="13"/>
      <c r="XEX692" s="13"/>
      <c r="XEY692" s="13"/>
      <c r="XEZ692" s="13"/>
      <c r="XFA692" s="13"/>
      <c r="XFB692" s="13"/>
      <c r="XFC692" s="13"/>
      <c r="XFD692" s="13"/>
    </row>
    <row r="693" s="6" customFormat="1" customHeight="1" spans="1:37">
      <c r="A693" s="6" t="s">
        <v>5624</v>
      </c>
      <c r="B693" s="6" t="s">
        <v>5625</v>
      </c>
      <c r="C693" s="6" t="s">
        <v>5626</v>
      </c>
      <c r="D693" s="4" t="s">
        <v>5627</v>
      </c>
      <c r="E693" s="4">
        <v>0</v>
      </c>
      <c r="F693" s="6" t="s">
        <v>267</v>
      </c>
      <c r="G693" s="6" t="s">
        <v>211</v>
      </c>
      <c r="H693" s="4">
        <v>5213.1229</v>
      </c>
      <c r="I693" s="1" t="s">
        <v>5628</v>
      </c>
      <c r="J693" s="6" t="s">
        <v>5629</v>
      </c>
      <c r="L693" s="6" t="s">
        <v>271</v>
      </c>
      <c r="N693" s="6" t="s">
        <v>429</v>
      </c>
      <c r="O693" s="4">
        <v>4</v>
      </c>
      <c r="P693" s="1" t="s">
        <v>5630</v>
      </c>
      <c r="Q693" s="9" t="s">
        <v>5631</v>
      </c>
      <c r="R693" s="6" t="s">
        <v>46</v>
      </c>
      <c r="S693" s="1" t="s">
        <v>5632</v>
      </c>
      <c r="T693" s="20" t="s">
        <v>89</v>
      </c>
      <c r="U693" s="20"/>
      <c r="V693" s="20"/>
      <c r="W693" s="20"/>
      <c r="X693" s="4"/>
      <c r="Y693" s="4"/>
      <c r="Z693" s="4"/>
      <c r="AA693" s="4"/>
      <c r="AB693" s="4"/>
      <c r="AC693" s="4"/>
      <c r="AD693" s="4"/>
      <c r="AE693" s="4"/>
      <c r="AF693" s="4"/>
      <c r="AG693" s="4"/>
      <c r="AH693" s="4"/>
      <c r="AI693" s="4"/>
      <c r="AJ693" s="4"/>
      <c r="AK693" s="4"/>
    </row>
    <row r="694" s="5" customFormat="1" customHeight="1" spans="1:35">
      <c r="A694" s="6" t="s">
        <v>5633</v>
      </c>
      <c r="B694" s="6" t="s">
        <v>5634</v>
      </c>
      <c r="C694" s="6" t="s">
        <v>5635</v>
      </c>
      <c r="D694" s="5" t="s">
        <v>5636</v>
      </c>
      <c r="E694" s="5">
        <v>2</v>
      </c>
      <c r="F694" s="7" t="s">
        <v>65</v>
      </c>
      <c r="G694" s="7" t="s">
        <v>66</v>
      </c>
      <c r="H694" s="5">
        <v>160.7265</v>
      </c>
      <c r="I694" s="14" t="s">
        <v>5637</v>
      </c>
      <c r="J694" s="8" t="s">
        <v>1176</v>
      </c>
      <c r="K694" s="8"/>
      <c r="L694" s="8" t="s">
        <v>1177</v>
      </c>
      <c r="M694" s="8"/>
      <c r="N694" s="8" t="s">
        <v>46</v>
      </c>
      <c r="O694" s="5">
        <v>86</v>
      </c>
      <c r="P694" s="14" t="s">
        <v>5638</v>
      </c>
      <c r="Q694" s="9" t="s">
        <v>5639</v>
      </c>
      <c r="R694" s="8" t="s">
        <v>46</v>
      </c>
      <c r="S694" s="14" t="s">
        <v>5640</v>
      </c>
      <c r="T694" s="3" t="s">
        <v>50</v>
      </c>
      <c r="U694" s="3">
        <f>100-100*(V694/(H694*10000*AH694*(1-0.01*AG694))-AF694)/(1-AF694)</f>
        <v>10.0182212304548</v>
      </c>
      <c r="V694" s="3">
        <v>1406074</v>
      </c>
      <c r="W694" s="3">
        <v>12.5175997735283</v>
      </c>
      <c r="X694" s="5" t="str">
        <f>_xlfn.DISPIMG("ID_CEE1F46F5BE146D78863E4150E680BCD",1)</f>
        <v>=DISPIMG("ID_CEE1F46F5BE146D78863E4150E680BCD",1)</v>
      </c>
      <c r="Y694" s="24" t="s">
        <v>1465</v>
      </c>
      <c r="Z694" s="24" t="s">
        <v>834</v>
      </c>
      <c r="AF694" s="10">
        <v>0.3</v>
      </c>
      <c r="AG694" s="5">
        <v>2</v>
      </c>
      <c r="AH694" s="5">
        <v>0.96</v>
      </c>
      <c r="AI694" s="5" t="s">
        <v>1189</v>
      </c>
    </row>
    <row r="695" s="5" customFormat="1" customHeight="1" spans="1:32">
      <c r="A695" s="6" t="s">
        <v>5641</v>
      </c>
      <c r="B695" s="6" t="s">
        <v>5642</v>
      </c>
      <c r="C695" s="6" t="s">
        <v>5643</v>
      </c>
      <c r="D695" s="5" t="s">
        <v>5644</v>
      </c>
      <c r="E695" s="5">
        <v>1</v>
      </c>
      <c r="F695" s="7" t="s">
        <v>41</v>
      </c>
      <c r="G695" s="7" t="s">
        <v>42</v>
      </c>
      <c r="H695" s="5">
        <v>448.4682</v>
      </c>
      <c r="I695" s="14" t="s">
        <v>5645</v>
      </c>
      <c r="J695" s="8" t="s">
        <v>44</v>
      </c>
      <c r="K695" s="8"/>
      <c r="L695" s="8" t="s">
        <v>45</v>
      </c>
      <c r="M695" s="8"/>
      <c r="N695" s="8" t="s">
        <v>46</v>
      </c>
      <c r="O695" s="5">
        <v>524</v>
      </c>
      <c r="P695" s="14" t="s">
        <v>5646</v>
      </c>
      <c r="Q695" s="9" t="s">
        <v>5647</v>
      </c>
      <c r="R695" s="7" t="s">
        <v>5648</v>
      </c>
      <c r="S695" s="14" t="s">
        <v>5649</v>
      </c>
      <c r="T695" s="3" t="s">
        <v>50</v>
      </c>
      <c r="U695" s="3"/>
      <c r="V695" s="3">
        <v>3719102</v>
      </c>
      <c r="W695" s="3">
        <v>17.0709985680144</v>
      </c>
      <c r="X695" s="5" t="str">
        <f>_xlfn.DISPIMG("ID_DD8983A516C7412FABE5A014428E40BF",1)</f>
        <v>=DISPIMG("ID_DD8983A516C7412FABE5A014428E40BF",1)</v>
      </c>
      <c r="Y695" s="24" t="s">
        <v>51</v>
      </c>
      <c r="Z695" s="24" t="s">
        <v>52</v>
      </c>
      <c r="AA695" s="5">
        <v>0.45</v>
      </c>
      <c r="AB695" s="5">
        <v>0.82</v>
      </c>
      <c r="AF695" s="10"/>
    </row>
    <row r="696" s="6" customFormat="1" hidden="1" customHeight="1" spans="1:37">
      <c r="A696" s="6" t="s">
        <v>5650</v>
      </c>
      <c r="B696" s="6" t="s">
        <v>5651</v>
      </c>
      <c r="C696" s="6" t="s">
        <v>5652</v>
      </c>
      <c r="D696" s="4" t="s">
        <v>5653</v>
      </c>
      <c r="E696" s="4">
        <v>0</v>
      </c>
      <c r="F696" s="6" t="s">
        <v>267</v>
      </c>
      <c r="G696" s="6" t="s">
        <v>268</v>
      </c>
      <c r="H696" s="4">
        <v>65887</v>
      </c>
      <c r="I696" s="1" t="s">
        <v>5654</v>
      </c>
      <c r="J696" s="6" t="s">
        <v>5655</v>
      </c>
      <c r="L696" s="6" t="s">
        <v>46</v>
      </c>
      <c r="N696" s="6" t="s">
        <v>5656</v>
      </c>
      <c r="O696" s="4">
        <v>10</v>
      </c>
      <c r="P696" s="1" t="s">
        <v>5657</v>
      </c>
      <c r="Q696" s="9" t="s">
        <v>5658</v>
      </c>
      <c r="R696" s="6" t="s">
        <v>46</v>
      </c>
      <c r="S696" s="1" t="s">
        <v>5659</v>
      </c>
      <c r="T696" s="20" t="s">
        <v>89</v>
      </c>
      <c r="U696" s="20"/>
      <c r="V696" s="20"/>
      <c r="W696" s="20"/>
      <c r="X696" s="4"/>
      <c r="Y696" s="4"/>
      <c r="Z696" s="4"/>
      <c r="AA696" s="4"/>
      <c r="AB696" s="4"/>
      <c r="AC696" s="4"/>
      <c r="AD696" s="4"/>
      <c r="AE696" s="4"/>
      <c r="AF696" s="4"/>
      <c r="AG696" s="4"/>
      <c r="AH696" s="4"/>
      <c r="AI696" s="4"/>
      <c r="AJ696" s="4"/>
      <c r="AK696" s="6">
        <v>1</v>
      </c>
    </row>
    <row r="697" s="6" customFormat="1" hidden="1" customHeight="1" spans="1:37">
      <c r="A697" s="6" t="s">
        <v>5660</v>
      </c>
      <c r="B697" s="6" t="s">
        <v>5661</v>
      </c>
      <c r="C697" s="6" t="s">
        <v>5662</v>
      </c>
      <c r="D697" s="4" t="s">
        <v>5663</v>
      </c>
      <c r="E697" s="4">
        <v>0</v>
      </c>
      <c r="F697" s="6" t="s">
        <v>101</v>
      </c>
      <c r="G697" s="6" t="s">
        <v>268</v>
      </c>
      <c r="H697" s="4">
        <v>219.8</v>
      </c>
      <c r="I697" s="1" t="s">
        <v>5664</v>
      </c>
      <c r="J697" s="6" t="s">
        <v>46</v>
      </c>
      <c r="L697" s="6" t="s">
        <v>46</v>
      </c>
      <c r="N697" s="6" t="s">
        <v>421</v>
      </c>
      <c r="O697" s="4">
        <v>5</v>
      </c>
      <c r="P697" s="1" t="s">
        <v>5665</v>
      </c>
      <c r="Q697" s="9" t="s">
        <v>5658</v>
      </c>
      <c r="R697" s="6" t="s">
        <v>46</v>
      </c>
      <c r="S697" s="1" t="s">
        <v>5666</v>
      </c>
      <c r="T697" s="20" t="s">
        <v>50</v>
      </c>
      <c r="U697" s="20"/>
      <c r="V697" s="20"/>
      <c r="W697" s="20"/>
      <c r="X697" s="4"/>
      <c r="Y697" s="4"/>
      <c r="Z697" s="4"/>
      <c r="AA697" s="4"/>
      <c r="AB697" s="4"/>
      <c r="AC697" s="4"/>
      <c r="AD697" s="4"/>
      <c r="AE697" s="4"/>
      <c r="AF697" s="4"/>
      <c r="AG697" s="4"/>
      <c r="AH697" s="4"/>
      <c r="AI697" s="4"/>
      <c r="AJ697" s="4"/>
      <c r="AK697" s="6">
        <v>1</v>
      </c>
    </row>
    <row r="698" s="6" customFormat="1" customHeight="1" spans="1:37">
      <c r="A698" s="6" t="s">
        <v>5667</v>
      </c>
      <c r="B698" s="6" t="s">
        <v>5668</v>
      </c>
      <c r="C698" s="6" t="s">
        <v>5669</v>
      </c>
      <c r="D698" s="5" t="s">
        <v>5670</v>
      </c>
      <c r="E698" s="5">
        <v>1</v>
      </c>
      <c r="F698" s="7" t="s">
        <v>41</v>
      </c>
      <c r="G698" s="7" t="s">
        <v>211</v>
      </c>
      <c r="H698" s="5">
        <v>3672.6216</v>
      </c>
      <c r="I698" s="14" t="s">
        <v>5671</v>
      </c>
      <c r="J698" s="8" t="s">
        <v>470</v>
      </c>
      <c r="K698" s="8" t="s">
        <v>482</v>
      </c>
      <c r="L698" s="8" t="s">
        <v>472</v>
      </c>
      <c r="M698" s="8" t="s">
        <v>482</v>
      </c>
      <c r="N698" s="8" t="s">
        <v>46</v>
      </c>
      <c r="O698" s="5">
        <v>24</v>
      </c>
      <c r="P698" s="14" t="s">
        <v>5672</v>
      </c>
      <c r="Q698" s="9" t="s">
        <v>5658</v>
      </c>
      <c r="R698" s="7" t="s">
        <v>5673</v>
      </c>
      <c r="S698" s="14" t="s">
        <v>5674</v>
      </c>
      <c r="T698" s="3" t="s">
        <v>50</v>
      </c>
      <c r="U698" s="3"/>
      <c r="V698" s="3">
        <v>31070379</v>
      </c>
      <c r="W698" s="3">
        <v>15.3999992811674</v>
      </c>
      <c r="X698" s="5" t="str">
        <f>_xlfn.DISPIMG("ID_8194ED3C54694695A8ABF0D184DA5959",1)</f>
        <v>=DISPIMG("ID_8194ED3C54694695A8ABF0D184DA5959",1)</v>
      </c>
      <c r="Y698" s="24" t="s">
        <v>218</v>
      </c>
      <c r="Z698" s="24" t="s">
        <v>52</v>
      </c>
      <c r="AA698" s="5">
        <v>0.55</v>
      </c>
      <c r="AB698" s="5">
        <v>0.885</v>
      </c>
      <c r="AC698" s="5"/>
      <c r="AD698" s="5"/>
      <c r="AE698" s="5"/>
      <c r="AF698" s="5"/>
      <c r="AG698" s="5"/>
      <c r="AH698" s="5"/>
      <c r="AI698" s="5"/>
      <c r="AJ698" s="5"/>
      <c r="AK698" s="5"/>
    </row>
    <row r="699" s="5" customFormat="1" customHeight="1" spans="1:32">
      <c r="A699" s="6" t="s">
        <v>5675</v>
      </c>
      <c r="B699" s="6" t="s">
        <v>5676</v>
      </c>
      <c r="C699" s="6" t="s">
        <v>5677</v>
      </c>
      <c r="D699" s="5" t="s">
        <v>5678</v>
      </c>
      <c r="E699" s="5">
        <v>1</v>
      </c>
      <c r="F699" s="7" t="s">
        <v>148</v>
      </c>
      <c r="G699" s="7" t="s">
        <v>570</v>
      </c>
      <c r="H699" s="5">
        <v>673.8488</v>
      </c>
      <c r="I699" s="14" t="s">
        <v>5679</v>
      </c>
      <c r="J699" s="8" t="s">
        <v>46</v>
      </c>
      <c r="K699" s="8"/>
      <c r="L699" s="8" t="s">
        <v>46</v>
      </c>
      <c r="M699" s="8"/>
      <c r="N699" s="8" t="s">
        <v>46</v>
      </c>
      <c r="O699" s="5">
        <v>172</v>
      </c>
      <c r="P699" s="14" t="s">
        <v>5680</v>
      </c>
      <c r="Q699" s="9" t="s">
        <v>5681</v>
      </c>
      <c r="R699" s="7" t="s">
        <v>5682</v>
      </c>
      <c r="S699" s="14" t="s">
        <v>5683</v>
      </c>
      <c r="T699" s="3" t="s">
        <v>50</v>
      </c>
      <c r="U699" s="3"/>
      <c r="V699" s="3">
        <v>5517704</v>
      </c>
      <c r="W699" s="3">
        <v>18.1165863914872</v>
      </c>
      <c r="X699" s="5" t="str">
        <f>_xlfn.DISPIMG("ID_6546A9480A764A5DABC13140B7AA9589",1)</f>
        <v>=DISPIMG("ID_6546A9480A764A5DABC13140B7AA9589",1)</v>
      </c>
      <c r="Y699" s="24" t="s">
        <v>5117</v>
      </c>
      <c r="Z699" s="24" t="s">
        <v>3647</v>
      </c>
      <c r="AD699" s="5">
        <v>-3</v>
      </c>
      <c r="AE699" s="5">
        <v>5</v>
      </c>
      <c r="AF699" s="10"/>
    </row>
    <row r="700" s="6" customFormat="1" customHeight="1" spans="1:37">
      <c r="A700" s="6" t="s">
        <v>5684</v>
      </c>
      <c r="B700" s="6" t="s">
        <v>5685</v>
      </c>
      <c r="C700" s="6" t="s">
        <v>5686</v>
      </c>
      <c r="D700" s="5" t="s">
        <v>5687</v>
      </c>
      <c r="E700" s="5">
        <v>2</v>
      </c>
      <c r="F700" s="7" t="s">
        <v>155</v>
      </c>
      <c r="G700" s="7" t="s">
        <v>768</v>
      </c>
      <c r="H700" s="5">
        <v>856</v>
      </c>
      <c r="I700" s="14" t="s">
        <v>5688</v>
      </c>
      <c r="J700" s="8" t="s">
        <v>1221</v>
      </c>
      <c r="K700" s="8"/>
      <c r="L700" s="8" t="s">
        <v>1222</v>
      </c>
      <c r="M700" s="8"/>
      <c r="N700" s="8" t="s">
        <v>46</v>
      </c>
      <c r="O700" s="5">
        <v>318</v>
      </c>
      <c r="P700" s="14" t="s">
        <v>5689</v>
      </c>
      <c r="Q700" s="9" t="s">
        <v>5681</v>
      </c>
      <c r="R700" s="8" t="s">
        <v>46</v>
      </c>
      <c r="S700" s="14" t="s">
        <v>5690</v>
      </c>
      <c r="T700" s="3" t="s">
        <v>50</v>
      </c>
      <c r="U700" s="3"/>
      <c r="V700" s="3">
        <v>7127690</v>
      </c>
      <c r="W700" s="3">
        <v>16.7325934579439</v>
      </c>
      <c r="X700" s="5" t="str">
        <f>_xlfn.DISPIMG("ID_EA30B64186D24F3D9C408A9E426A28F0",1)</f>
        <v>=DISPIMG("ID_EA30B64186D24F3D9C408A9E426A28F0",1)</v>
      </c>
      <c r="Y700" s="5" t="s">
        <v>5691</v>
      </c>
      <c r="Z700" s="5" t="s">
        <v>305</v>
      </c>
      <c r="AA700" s="5"/>
      <c r="AB700" s="5"/>
      <c r="AC700" s="5">
        <v>1.5</v>
      </c>
      <c r="AD700" s="5"/>
      <c r="AE700" s="5"/>
      <c r="AF700" s="5"/>
      <c r="AG700" s="5"/>
      <c r="AH700" s="5"/>
      <c r="AI700" s="5"/>
      <c r="AJ700" s="5"/>
      <c r="AK700" s="5"/>
    </row>
    <row r="701" s="5" customFormat="1" customHeight="1" spans="1:32">
      <c r="A701" s="6" t="s">
        <v>5692</v>
      </c>
      <c r="B701" s="6" t="s">
        <v>5693</v>
      </c>
      <c r="C701" s="6" t="s">
        <v>5694</v>
      </c>
      <c r="D701" s="5" t="s">
        <v>5695</v>
      </c>
      <c r="E701" s="5">
        <v>1</v>
      </c>
      <c r="F701" s="7" t="s">
        <v>148</v>
      </c>
      <c r="G701" s="7" t="s">
        <v>570</v>
      </c>
      <c r="H701" s="5">
        <v>317.785</v>
      </c>
      <c r="I701" s="14" t="s">
        <v>5696</v>
      </c>
      <c r="J701" s="8" t="s">
        <v>46</v>
      </c>
      <c r="K701" s="8"/>
      <c r="L701" s="8" t="s">
        <v>46</v>
      </c>
      <c r="M701" s="8"/>
      <c r="N701" s="8" t="s">
        <v>46</v>
      </c>
      <c r="O701" s="5">
        <v>288</v>
      </c>
      <c r="P701" s="14" t="s">
        <v>5697</v>
      </c>
      <c r="Q701" s="9" t="s">
        <v>5681</v>
      </c>
      <c r="R701" s="7" t="s">
        <v>5698</v>
      </c>
      <c r="S701" s="14" t="s">
        <v>5699</v>
      </c>
      <c r="T701" s="3" t="s">
        <v>50</v>
      </c>
      <c r="U701" s="3"/>
      <c r="V701" s="3">
        <v>2676500</v>
      </c>
      <c r="W701" s="3">
        <v>15.776389697437</v>
      </c>
      <c r="X701" s="5" t="str">
        <f>_xlfn.DISPIMG("ID_52B880F01CFD492BAEA0754BCD1748E8",1)</f>
        <v>=DISPIMG("ID_52B880F01CFD492BAEA0754BCD1748E8",1)</v>
      </c>
      <c r="Y701" s="24" t="s">
        <v>5117</v>
      </c>
      <c r="Z701" s="24" t="s">
        <v>3647</v>
      </c>
      <c r="AD701" s="5">
        <v>2</v>
      </c>
      <c r="AE701" s="5">
        <v>8</v>
      </c>
      <c r="AF701" s="10"/>
    </row>
    <row r="702" s="6" customFormat="1" customHeight="1" spans="1:37">
      <c r="A702" s="6" t="s">
        <v>5700</v>
      </c>
      <c r="B702" s="6" t="s">
        <v>5701</v>
      </c>
      <c r="C702" s="6" t="s">
        <v>5702</v>
      </c>
      <c r="D702" s="5" t="s">
        <v>5703</v>
      </c>
      <c r="E702" s="5">
        <v>1</v>
      </c>
      <c r="F702" s="7" t="s">
        <v>41</v>
      </c>
      <c r="G702" s="7" t="s">
        <v>42</v>
      </c>
      <c r="H702" s="5">
        <v>1314.3818</v>
      </c>
      <c r="I702" s="14" t="s">
        <v>5704</v>
      </c>
      <c r="J702" s="8" t="s">
        <v>933</v>
      </c>
      <c r="K702" s="8"/>
      <c r="L702" s="8" t="s">
        <v>516</v>
      </c>
      <c r="M702" s="8"/>
      <c r="N702" s="8" t="s">
        <v>46</v>
      </c>
      <c r="O702" s="5">
        <v>843</v>
      </c>
      <c r="P702" s="14" t="s">
        <v>5705</v>
      </c>
      <c r="Q702" s="9" t="s">
        <v>5681</v>
      </c>
      <c r="R702" s="7" t="s">
        <v>5706</v>
      </c>
      <c r="S702" s="14" t="s">
        <v>5707</v>
      </c>
      <c r="T702" s="3" t="s">
        <v>50</v>
      </c>
      <c r="U702" s="3"/>
      <c r="V702" s="3">
        <v>11168591</v>
      </c>
      <c r="W702" s="3">
        <v>15.0278024239228</v>
      </c>
      <c r="X702" s="5" t="str">
        <f>_xlfn.DISPIMG("ID_3CB807B78E914FBA8D36412ABE205F9C",1)</f>
        <v>=DISPIMG("ID_3CB807B78E914FBA8D36412ABE205F9C",1)</v>
      </c>
      <c r="Y702" s="24" t="s">
        <v>51</v>
      </c>
      <c r="Z702" s="24" t="s">
        <v>52</v>
      </c>
      <c r="AA702" s="5">
        <v>0.6</v>
      </c>
      <c r="AB702" s="5">
        <v>0.875</v>
      </c>
      <c r="AC702" s="5"/>
      <c r="AD702" s="5"/>
      <c r="AE702" s="5"/>
      <c r="AF702" s="5"/>
      <c r="AG702" s="5"/>
      <c r="AH702" s="5"/>
      <c r="AI702" s="5"/>
      <c r="AJ702" s="5"/>
      <c r="AK702" s="5"/>
    </row>
    <row r="703" s="4" customFormat="1" customHeight="1" spans="1:23">
      <c r="A703" s="6" t="s">
        <v>5708</v>
      </c>
      <c r="B703" s="6" t="s">
        <v>5709</v>
      </c>
      <c r="C703" s="6" t="s">
        <v>5710</v>
      </c>
      <c r="D703" s="4" t="s">
        <v>5711</v>
      </c>
      <c r="E703" s="4">
        <v>0</v>
      </c>
      <c r="F703" s="6" t="s">
        <v>1128</v>
      </c>
      <c r="G703" s="6" t="s">
        <v>2754</v>
      </c>
      <c r="H703" s="4">
        <v>100</v>
      </c>
      <c r="I703" s="1" t="s">
        <v>5712</v>
      </c>
      <c r="J703" s="6" t="s">
        <v>46</v>
      </c>
      <c r="K703" s="6"/>
      <c r="L703" s="6" t="s">
        <v>46</v>
      </c>
      <c r="M703" s="6"/>
      <c r="N703" s="6" t="s">
        <v>46</v>
      </c>
      <c r="O703" s="4">
        <v>5</v>
      </c>
      <c r="P703" s="1" t="s">
        <v>5713</v>
      </c>
      <c r="Q703" s="9" t="s">
        <v>5714</v>
      </c>
      <c r="R703" s="6" t="s">
        <v>46</v>
      </c>
      <c r="S703" s="1" t="s">
        <v>5715</v>
      </c>
      <c r="T703" s="20" t="s">
        <v>50</v>
      </c>
      <c r="U703" s="20"/>
      <c r="V703" s="20"/>
      <c r="W703" s="20"/>
    </row>
    <row r="704" s="5" customFormat="1" customHeight="1" spans="1:35">
      <c r="A704" s="6" t="s">
        <v>5716</v>
      </c>
      <c r="B704" s="6" t="s">
        <v>5717</v>
      </c>
      <c r="C704" s="6" t="s">
        <v>5718</v>
      </c>
      <c r="D704" s="5" t="s">
        <v>5719</v>
      </c>
      <c r="E704" s="5">
        <v>2</v>
      </c>
      <c r="F704" s="7" t="s">
        <v>65</v>
      </c>
      <c r="G704" s="7" t="s">
        <v>66</v>
      </c>
      <c r="H704" s="5">
        <v>118.3744</v>
      </c>
      <c r="I704" s="14" t="s">
        <v>5720</v>
      </c>
      <c r="J704" s="8" t="s">
        <v>5721</v>
      </c>
      <c r="K704" s="8"/>
      <c r="L704" s="8" t="s">
        <v>1177</v>
      </c>
      <c r="M704" s="8"/>
      <c r="N704" s="8" t="s">
        <v>46</v>
      </c>
      <c r="O704" s="5">
        <v>76</v>
      </c>
      <c r="P704" s="14" t="s">
        <v>5722</v>
      </c>
      <c r="Q704" s="9" t="s">
        <v>5723</v>
      </c>
      <c r="R704" s="8" t="s">
        <v>46</v>
      </c>
      <c r="S704" s="14" t="s">
        <v>5724</v>
      </c>
      <c r="T704" s="3" t="s">
        <v>50</v>
      </c>
      <c r="U704" s="3">
        <f>100-100*(V704/(H704*10000*AH704*(1-0.01*AG704))-AF704)/(1-AF704)</f>
        <v>7.98435147058674</v>
      </c>
      <c r="V704" s="3">
        <v>1023322</v>
      </c>
      <c r="W704" s="3">
        <v>13.5520855860726</v>
      </c>
      <c r="X704" s="5" t="str">
        <f>_xlfn.DISPIMG("ID_90673EDB1C4E42719F49B2D309F42BA7",1)</f>
        <v>=DISPIMG("ID_90673EDB1C4E42719F49B2D309F42BA7",1)</v>
      </c>
      <c r="Y704" s="24" t="s">
        <v>1465</v>
      </c>
      <c r="Z704" s="24" t="s">
        <v>834</v>
      </c>
      <c r="AF704" s="10">
        <v>0.35</v>
      </c>
      <c r="AG704" s="5">
        <v>3</v>
      </c>
      <c r="AH704" s="5">
        <v>0.94</v>
      </c>
      <c r="AI704" s="5" t="s">
        <v>1189</v>
      </c>
    </row>
    <row r="705" s="6" customFormat="1" customHeight="1" spans="1:37">
      <c r="A705" s="6" t="s">
        <v>5725</v>
      </c>
      <c r="B705" s="6" t="s">
        <v>5726</v>
      </c>
      <c r="C705" s="6" t="s">
        <v>5727</v>
      </c>
      <c r="D705" s="5" t="s">
        <v>5728</v>
      </c>
      <c r="E705" s="5">
        <v>1</v>
      </c>
      <c r="F705" s="7" t="s">
        <v>41</v>
      </c>
      <c r="G705" s="7" t="s">
        <v>42</v>
      </c>
      <c r="H705" s="5">
        <v>593.1581</v>
      </c>
      <c r="I705" s="14" t="s">
        <v>5729</v>
      </c>
      <c r="J705" s="8" t="s">
        <v>44</v>
      </c>
      <c r="K705" s="8"/>
      <c r="L705" s="8" t="s">
        <v>45</v>
      </c>
      <c r="M705" s="8"/>
      <c r="N705" s="8" t="s">
        <v>46</v>
      </c>
      <c r="O705" s="5">
        <v>499</v>
      </c>
      <c r="P705" s="14" t="s">
        <v>5730</v>
      </c>
      <c r="Q705" s="9" t="s">
        <v>5731</v>
      </c>
      <c r="R705" s="7" t="s">
        <v>5732</v>
      </c>
      <c r="S705" s="14" t="s">
        <v>5733</v>
      </c>
      <c r="T705" s="3" t="s">
        <v>50</v>
      </c>
      <c r="U705" s="3"/>
      <c r="V705" s="3">
        <v>5104152</v>
      </c>
      <c r="W705" s="3">
        <v>13.9495524043253</v>
      </c>
      <c r="X705" s="5" t="str">
        <f>_xlfn.DISPIMG("ID_95856799EEDC455E946B1B82EE0D0CC2",1)</f>
        <v>=DISPIMG("ID_95856799EEDC455E946B1B82EE0D0CC2",1)</v>
      </c>
      <c r="Y705" s="24" t="s">
        <v>51</v>
      </c>
      <c r="Z705" s="24" t="s">
        <v>52</v>
      </c>
      <c r="AA705" s="5">
        <v>0.45</v>
      </c>
      <c r="AB705" s="5">
        <v>0.875</v>
      </c>
      <c r="AC705" s="5"/>
      <c r="AD705" s="5"/>
      <c r="AE705" s="5"/>
      <c r="AF705" s="5"/>
      <c r="AG705" s="5"/>
      <c r="AH705" s="5"/>
      <c r="AI705" s="5"/>
      <c r="AJ705" s="5"/>
      <c r="AK705" s="5"/>
    </row>
    <row r="706" s="6" customFormat="1" customHeight="1" spans="1:37">
      <c r="A706" s="6" t="s">
        <v>5734</v>
      </c>
      <c r="B706" s="6" t="s">
        <v>5735</v>
      </c>
      <c r="C706" s="6" t="s">
        <v>5736</v>
      </c>
      <c r="D706" s="4" t="s">
        <v>5737</v>
      </c>
      <c r="E706" s="4">
        <v>0</v>
      </c>
      <c r="F706" s="6" t="s">
        <v>155</v>
      </c>
      <c r="G706" s="6" t="s">
        <v>768</v>
      </c>
      <c r="H706" s="4">
        <v>2304</v>
      </c>
      <c r="I706" s="1" t="s">
        <v>5738</v>
      </c>
      <c r="J706" s="6" t="s">
        <v>1221</v>
      </c>
      <c r="L706" s="6" t="s">
        <v>1222</v>
      </c>
      <c r="N706" s="6" t="s">
        <v>429</v>
      </c>
      <c r="O706" s="4">
        <v>437</v>
      </c>
      <c r="P706" s="1" t="s">
        <v>5739</v>
      </c>
      <c r="Q706" s="9" t="s">
        <v>5740</v>
      </c>
      <c r="R706" s="6" t="s">
        <v>46</v>
      </c>
      <c r="S706" s="1" t="s">
        <v>5741</v>
      </c>
      <c r="T706" s="20" t="s">
        <v>50</v>
      </c>
      <c r="U706" s="20"/>
      <c r="V706" s="20"/>
      <c r="W706" s="20"/>
      <c r="X706" s="4"/>
      <c r="Y706" s="4"/>
      <c r="Z706" s="4"/>
      <c r="AA706" s="4"/>
      <c r="AB706" s="4"/>
      <c r="AC706" s="4"/>
      <c r="AD706" s="4"/>
      <c r="AE706" s="4"/>
      <c r="AF706" s="4"/>
      <c r="AG706" s="4"/>
      <c r="AH706" s="4"/>
      <c r="AI706" s="4"/>
      <c r="AJ706" s="4"/>
      <c r="AK706" s="4"/>
    </row>
    <row r="707" s="4" customFormat="1" customHeight="1" spans="1:37">
      <c r="A707" s="6" t="s">
        <v>5742</v>
      </c>
      <c r="B707" s="6" t="s">
        <v>5743</v>
      </c>
      <c r="C707" s="6" t="s">
        <v>5744</v>
      </c>
      <c r="D707" s="5" t="s">
        <v>5745</v>
      </c>
      <c r="E707" s="5">
        <v>1</v>
      </c>
      <c r="F707" s="7" t="s">
        <v>41</v>
      </c>
      <c r="G707" s="7" t="s">
        <v>42</v>
      </c>
      <c r="H707" s="5">
        <v>818.407</v>
      </c>
      <c r="I707" s="14" t="s">
        <v>5746</v>
      </c>
      <c r="J707" s="8" t="s">
        <v>44</v>
      </c>
      <c r="K707" s="8"/>
      <c r="L707" s="8" t="s">
        <v>45</v>
      </c>
      <c r="M707" s="8"/>
      <c r="N707" s="8" t="s">
        <v>46</v>
      </c>
      <c r="O707" s="5">
        <v>1598</v>
      </c>
      <c r="P707" s="14" t="s">
        <v>5747</v>
      </c>
      <c r="Q707" s="9" t="s">
        <v>5740</v>
      </c>
      <c r="R707" s="7" t="s">
        <v>5748</v>
      </c>
      <c r="S707" s="14" t="s">
        <v>5749</v>
      </c>
      <c r="T707" s="3" t="s">
        <v>50</v>
      </c>
      <c r="U707" s="3"/>
      <c r="V707" s="3">
        <v>7055487</v>
      </c>
      <c r="W707" s="3">
        <v>13.7899969086286</v>
      </c>
      <c r="X707" s="5" t="str">
        <f>_xlfn.DISPIMG("ID_396D1226C5B743D69719FBB42E4A5A48",1)</f>
        <v>=DISPIMG("ID_396D1226C5B743D69719FBB42E4A5A48",1)</v>
      </c>
      <c r="Y707" s="24" t="s">
        <v>51</v>
      </c>
      <c r="Z707" s="24" t="s">
        <v>52</v>
      </c>
      <c r="AA707" s="5">
        <v>0.55</v>
      </c>
      <c r="AB707" s="5">
        <v>0.89</v>
      </c>
      <c r="AC707" s="5"/>
      <c r="AD707" s="5"/>
      <c r="AE707" s="5"/>
      <c r="AF707" s="5"/>
      <c r="AG707" s="5"/>
      <c r="AH707" s="5"/>
      <c r="AI707" s="5"/>
      <c r="AJ707" s="5"/>
      <c r="AK707" s="5"/>
    </row>
    <row r="708" s="5" customFormat="1" customHeight="1" spans="1:32">
      <c r="A708" s="6" t="s">
        <v>5750</v>
      </c>
      <c r="B708" s="6" t="s">
        <v>5751</v>
      </c>
      <c r="C708" s="6" t="s">
        <v>5752</v>
      </c>
      <c r="D708" s="5" t="s">
        <v>5753</v>
      </c>
      <c r="E708" s="5">
        <v>1</v>
      </c>
      <c r="F708" s="7" t="s">
        <v>41</v>
      </c>
      <c r="G708" s="7" t="s">
        <v>211</v>
      </c>
      <c r="H708" s="5">
        <v>386.1049</v>
      </c>
      <c r="I708" s="14" t="s">
        <v>5754</v>
      </c>
      <c r="J708" s="8" t="s">
        <v>1039</v>
      </c>
      <c r="K708" s="8"/>
      <c r="L708" s="8" t="s">
        <v>214</v>
      </c>
      <c r="M708" s="8"/>
      <c r="N708" s="8" t="s">
        <v>46</v>
      </c>
      <c r="O708" s="5">
        <v>720</v>
      </c>
      <c r="P708" s="14" t="s">
        <v>5755</v>
      </c>
      <c r="Q708" s="9" t="s">
        <v>5740</v>
      </c>
      <c r="R708" s="7" t="s">
        <v>5756</v>
      </c>
      <c r="S708" s="14" t="s">
        <v>5757</v>
      </c>
      <c r="T708" s="3" t="s">
        <v>50</v>
      </c>
      <c r="U708" s="3"/>
      <c r="V708" s="3">
        <v>3528883</v>
      </c>
      <c r="W708" s="3">
        <v>8.60299882234077</v>
      </c>
      <c r="X708" s="5" t="str">
        <f>_xlfn.DISPIMG("ID_E8D2DCCEC1784458828BE944AB845BF4",1)</f>
        <v>=DISPIMG("ID_E8D2DCCEC1784458828BE944AB845BF4",1)</v>
      </c>
      <c r="Y708" s="24" t="s">
        <v>51</v>
      </c>
      <c r="Z708" s="24" t="s">
        <v>52</v>
      </c>
      <c r="AA708" s="5">
        <v>0.5</v>
      </c>
      <c r="AB708" s="5">
        <v>0.94</v>
      </c>
      <c r="AF708" s="10"/>
    </row>
    <row r="709" s="5" customFormat="1" customHeight="1" spans="1:32">
      <c r="A709" s="6" t="s">
        <v>5758</v>
      </c>
      <c r="B709" s="6" t="s">
        <v>5759</v>
      </c>
      <c r="C709" s="6" t="s">
        <v>5760</v>
      </c>
      <c r="D709" s="5" t="s">
        <v>5761</v>
      </c>
      <c r="E709" s="5">
        <v>1</v>
      </c>
      <c r="F709" s="7" t="s">
        <v>148</v>
      </c>
      <c r="G709" s="7" t="s">
        <v>570</v>
      </c>
      <c r="H709" s="5">
        <v>1365.4658</v>
      </c>
      <c r="I709" s="14" t="s">
        <v>5762</v>
      </c>
      <c r="J709" s="8" t="s">
        <v>46</v>
      </c>
      <c r="K709" s="8"/>
      <c r="L709" s="8" t="s">
        <v>46</v>
      </c>
      <c r="M709" s="8"/>
      <c r="N709" s="8" t="s">
        <v>46</v>
      </c>
      <c r="O709" s="5">
        <v>209</v>
      </c>
      <c r="P709" s="14" t="s">
        <v>5763</v>
      </c>
      <c r="Q709" s="9" t="s">
        <v>5764</v>
      </c>
      <c r="R709" s="7" t="s">
        <v>5765</v>
      </c>
      <c r="S709" s="14" t="s">
        <v>5766</v>
      </c>
      <c r="T709" s="3" t="s">
        <v>50</v>
      </c>
      <c r="U709" s="3"/>
      <c r="V709" s="3">
        <v>11412606.4</v>
      </c>
      <c r="W709" s="3">
        <v>16.4196833051403</v>
      </c>
      <c r="X709" s="5" t="str">
        <f>_xlfn.DISPIMG("ID_6C9BD911451F4CB3918D91CB40FA0ECB",1)</f>
        <v>=DISPIMG("ID_6C9BD911451F4CB3918D91CB40FA0ECB",1)</v>
      </c>
      <c r="Y709" s="24" t="s">
        <v>5117</v>
      </c>
      <c r="Z709" s="24" t="s">
        <v>3647</v>
      </c>
      <c r="AD709" s="5">
        <v>2.5</v>
      </c>
      <c r="AE709" s="5">
        <v>9</v>
      </c>
      <c r="AF709" s="10"/>
    </row>
    <row r="710" s="6" customFormat="1" customHeight="1" spans="1:37">
      <c r="A710" s="6" t="s">
        <v>5767</v>
      </c>
      <c r="B710" s="6" t="s">
        <v>5768</v>
      </c>
      <c r="C710" s="6" t="s">
        <v>5769</v>
      </c>
      <c r="D710" s="5" t="s">
        <v>5770</v>
      </c>
      <c r="E710" s="5">
        <v>1</v>
      </c>
      <c r="F710" s="7" t="s">
        <v>41</v>
      </c>
      <c r="G710" s="7" t="s">
        <v>42</v>
      </c>
      <c r="H710" s="5">
        <v>5161.2669</v>
      </c>
      <c r="I710" s="14" t="s">
        <v>5771</v>
      </c>
      <c r="J710" s="8" t="s">
        <v>720</v>
      </c>
      <c r="K710" s="8"/>
      <c r="L710" s="8" t="s">
        <v>279</v>
      </c>
      <c r="M710" s="8"/>
      <c r="N710" s="8" t="s">
        <v>46</v>
      </c>
      <c r="O710" s="5">
        <v>337</v>
      </c>
      <c r="P710" s="14" t="s">
        <v>5772</v>
      </c>
      <c r="Q710" s="9" t="s">
        <v>5764</v>
      </c>
      <c r="R710" s="7" t="s">
        <v>5773</v>
      </c>
      <c r="S710" s="14" t="s">
        <v>5774</v>
      </c>
      <c r="T710" s="3" t="s">
        <v>50</v>
      </c>
      <c r="U710" s="3"/>
      <c r="V710" s="3">
        <v>44618300</v>
      </c>
      <c r="W710" s="3">
        <v>13.5516514365882</v>
      </c>
      <c r="X710" s="5" t="str">
        <f>_xlfn.DISPIMG("ID_BF932AED01564152B6B6BA8F5286CD06",1)</f>
        <v>=DISPIMG("ID_BF932AED01564152B6B6BA8F5286CD06",1)</v>
      </c>
      <c r="Y710" s="24" t="s">
        <v>51</v>
      </c>
      <c r="Z710" s="24" t="s">
        <v>52</v>
      </c>
      <c r="AA710" s="5">
        <v>0.45</v>
      </c>
      <c r="AB710" s="5">
        <v>0.89</v>
      </c>
      <c r="AC710" s="5"/>
      <c r="AD710" s="5"/>
      <c r="AE710" s="5"/>
      <c r="AF710" s="5"/>
      <c r="AG710" s="5"/>
      <c r="AH710" s="5"/>
      <c r="AI710" s="5"/>
      <c r="AJ710" s="5"/>
      <c r="AK710" s="5"/>
    </row>
    <row r="711" s="5" customFormat="1" customHeight="1" spans="1:32">
      <c r="A711" s="6" t="s">
        <v>5775</v>
      </c>
      <c r="B711" s="6" t="s">
        <v>5776</v>
      </c>
      <c r="C711" s="6" t="s">
        <v>5777</v>
      </c>
      <c r="D711" s="5" t="s">
        <v>5778</v>
      </c>
      <c r="E711" s="5">
        <v>1</v>
      </c>
      <c r="F711" s="7" t="s">
        <v>41</v>
      </c>
      <c r="G711" s="7" t="s">
        <v>211</v>
      </c>
      <c r="H711" s="5">
        <v>3367.9502</v>
      </c>
      <c r="I711" s="14" t="s">
        <v>5779</v>
      </c>
      <c r="J711" s="8" t="s">
        <v>270</v>
      </c>
      <c r="K711" s="8"/>
      <c r="L711" s="8" t="s">
        <v>271</v>
      </c>
      <c r="M711" s="8"/>
      <c r="N711" s="8" t="s">
        <v>280</v>
      </c>
      <c r="O711" s="5">
        <v>62</v>
      </c>
      <c r="P711" s="14" t="s">
        <v>5780</v>
      </c>
      <c r="Q711" s="9" t="s">
        <v>5764</v>
      </c>
      <c r="R711" s="7" t="s">
        <v>5781</v>
      </c>
      <c r="S711" s="14" t="s">
        <v>5782</v>
      </c>
      <c r="T711" s="3" t="s">
        <v>50</v>
      </c>
      <c r="U711" s="3"/>
      <c r="V711" s="3">
        <v>29520084</v>
      </c>
      <c r="W711" s="3">
        <v>12.349998524325</v>
      </c>
      <c r="X711" s="5" t="str">
        <f>_xlfn.DISPIMG("ID_36F477F97AE34B15AC3173A00A992386",1)</f>
        <v>=DISPIMG("ID_36F477F97AE34B15AC3173A00A992386",1)</v>
      </c>
      <c r="Y711" s="24" t="s">
        <v>51</v>
      </c>
      <c r="Z711" s="24" t="s">
        <v>52</v>
      </c>
      <c r="AA711" s="5">
        <v>0.6</v>
      </c>
      <c r="AB711" s="5">
        <v>0.885</v>
      </c>
      <c r="AF711" s="10"/>
    </row>
    <row r="712" s="6" customFormat="1" customHeight="1" spans="1:37">
      <c r="A712" s="6" t="s">
        <v>5783</v>
      </c>
      <c r="B712" s="6" t="s">
        <v>5784</v>
      </c>
      <c r="C712" s="6" t="s">
        <v>5785</v>
      </c>
      <c r="D712" s="4" t="s">
        <v>5786</v>
      </c>
      <c r="E712" s="4">
        <v>0</v>
      </c>
      <c r="F712" s="6" t="s">
        <v>193</v>
      </c>
      <c r="G712" s="6" t="s">
        <v>211</v>
      </c>
      <c r="H712" s="4">
        <v>646.6922</v>
      </c>
      <c r="I712" s="1" t="s">
        <v>5787</v>
      </c>
      <c r="J712" s="6" t="s">
        <v>5788</v>
      </c>
      <c r="L712" s="6" t="s">
        <v>46</v>
      </c>
      <c r="N712" s="6" t="s">
        <v>5789</v>
      </c>
      <c r="O712" s="4">
        <v>10</v>
      </c>
      <c r="P712" s="1" t="s">
        <v>5790</v>
      </c>
      <c r="Q712" s="9" t="s">
        <v>5791</v>
      </c>
      <c r="R712" s="6" t="s">
        <v>46</v>
      </c>
      <c r="S712" s="1" t="s">
        <v>5792</v>
      </c>
      <c r="T712" s="20" t="s">
        <v>50</v>
      </c>
      <c r="U712" s="20"/>
      <c r="V712" s="20"/>
      <c r="W712" s="20"/>
      <c r="X712" s="4"/>
      <c r="Y712" s="4"/>
      <c r="Z712" s="4"/>
      <c r="AA712" s="4"/>
      <c r="AB712" s="4"/>
      <c r="AC712" s="4"/>
      <c r="AD712" s="4"/>
      <c r="AE712" s="4"/>
      <c r="AF712" s="4"/>
      <c r="AG712" s="4"/>
      <c r="AH712" s="4"/>
      <c r="AI712" s="4"/>
      <c r="AJ712" s="4"/>
      <c r="AK712" s="4"/>
    </row>
    <row r="713" s="6" customFormat="1" hidden="1" customHeight="1" spans="1:37">
      <c r="A713" s="6" t="s">
        <v>5793</v>
      </c>
      <c r="B713" s="6" t="s">
        <v>5794</v>
      </c>
      <c r="C713" s="6" t="s">
        <v>5795</v>
      </c>
      <c r="D713" s="4" t="s">
        <v>5796</v>
      </c>
      <c r="E713" s="4">
        <v>0</v>
      </c>
      <c r="F713" s="6" t="s">
        <v>193</v>
      </c>
      <c r="G713" s="6" t="s">
        <v>211</v>
      </c>
      <c r="H713" s="4">
        <v>332.261</v>
      </c>
      <c r="I713" s="1" t="s">
        <v>5797</v>
      </c>
      <c r="J713" s="6" t="s">
        <v>5798</v>
      </c>
      <c r="L713" s="6" t="s">
        <v>46</v>
      </c>
      <c r="N713" s="6" t="s">
        <v>46</v>
      </c>
      <c r="O713" s="4">
        <v>9</v>
      </c>
      <c r="P713" s="1" t="s">
        <v>5799</v>
      </c>
      <c r="Q713" s="9" t="s">
        <v>5791</v>
      </c>
      <c r="R713" s="6" t="s">
        <v>46</v>
      </c>
      <c r="S713" s="1" t="s">
        <v>5800</v>
      </c>
      <c r="T713" s="20" t="s">
        <v>50</v>
      </c>
      <c r="U713" s="20"/>
      <c r="V713" s="20"/>
      <c r="W713" s="20"/>
      <c r="X713" s="4"/>
      <c r="Y713" s="4"/>
      <c r="Z713" s="4"/>
      <c r="AA713" s="4"/>
      <c r="AB713" s="4"/>
      <c r="AC713" s="4"/>
      <c r="AD713" s="4"/>
      <c r="AE713" s="4"/>
      <c r="AF713" s="4"/>
      <c r="AG713" s="4"/>
      <c r="AH713" s="4"/>
      <c r="AI713" s="4"/>
      <c r="AJ713" s="4"/>
      <c r="AK713" s="6">
        <v>1</v>
      </c>
    </row>
    <row r="714" s="6" customFormat="1" hidden="1" customHeight="1" spans="1:37">
      <c r="A714" s="6" t="s">
        <v>5801</v>
      </c>
      <c r="B714" s="6" t="s">
        <v>5802</v>
      </c>
      <c r="C714" s="6" t="s">
        <v>5803</v>
      </c>
      <c r="D714" s="4" t="s">
        <v>5804</v>
      </c>
      <c r="E714" s="4">
        <v>0</v>
      </c>
      <c r="F714" s="6" t="s">
        <v>267</v>
      </c>
      <c r="G714" s="6" t="s">
        <v>211</v>
      </c>
      <c r="H714" s="4">
        <v>688.886</v>
      </c>
      <c r="I714" s="1" t="s">
        <v>5805</v>
      </c>
      <c r="J714" s="6" t="s">
        <v>730</v>
      </c>
      <c r="L714" s="6" t="s">
        <v>46</v>
      </c>
      <c r="N714" s="6" t="s">
        <v>280</v>
      </c>
      <c r="O714" s="4">
        <v>8</v>
      </c>
      <c r="P714" s="1" t="s">
        <v>5806</v>
      </c>
      <c r="Q714" s="9" t="s">
        <v>5791</v>
      </c>
      <c r="R714" s="6" t="s">
        <v>46</v>
      </c>
      <c r="S714" s="1" t="s">
        <v>5807</v>
      </c>
      <c r="T714" s="20" t="s">
        <v>89</v>
      </c>
      <c r="U714" s="20"/>
      <c r="V714" s="20"/>
      <c r="W714" s="20"/>
      <c r="X714" s="4"/>
      <c r="Y714" s="4"/>
      <c r="Z714" s="4"/>
      <c r="AA714" s="4"/>
      <c r="AB714" s="4"/>
      <c r="AC714" s="4"/>
      <c r="AD714" s="4"/>
      <c r="AE714" s="4"/>
      <c r="AF714" s="4"/>
      <c r="AG714" s="4"/>
      <c r="AH714" s="4"/>
      <c r="AI714" s="4"/>
      <c r="AJ714" s="4"/>
      <c r="AK714" s="6">
        <v>1</v>
      </c>
    </row>
    <row r="715" s="6" customFormat="1" hidden="1" customHeight="1" spans="1:37">
      <c r="A715" s="6" t="s">
        <v>5808</v>
      </c>
      <c r="B715" s="6" t="s">
        <v>5809</v>
      </c>
      <c r="C715" s="6" t="s">
        <v>5810</v>
      </c>
      <c r="D715" s="5" t="s">
        <v>5811</v>
      </c>
      <c r="E715" s="5">
        <v>1</v>
      </c>
      <c r="F715" s="7" t="s">
        <v>141</v>
      </c>
      <c r="G715" s="7" t="s">
        <v>211</v>
      </c>
      <c r="H715" s="5">
        <v>325.729</v>
      </c>
      <c r="I715" s="15" t="s">
        <v>5812</v>
      </c>
      <c r="J715" s="8" t="s">
        <v>730</v>
      </c>
      <c r="K715" s="8"/>
      <c r="L715" s="8" t="s">
        <v>46</v>
      </c>
      <c r="M715" s="8"/>
      <c r="N715" s="8" t="s">
        <v>46</v>
      </c>
      <c r="O715" s="5">
        <v>51</v>
      </c>
      <c r="P715" s="14" t="s">
        <v>5813</v>
      </c>
      <c r="Q715" s="9" t="s">
        <v>5814</v>
      </c>
      <c r="R715" s="7" t="s">
        <v>5815</v>
      </c>
      <c r="S715" s="14" t="s">
        <v>5816</v>
      </c>
      <c r="T715" s="3" t="s">
        <v>50</v>
      </c>
      <c r="U715" s="3"/>
      <c r="V715" s="3">
        <v>2925832</v>
      </c>
      <c r="W715" s="3">
        <f>100-100*V715/H715/10000</f>
        <v>10.1758824053124</v>
      </c>
      <c r="X715" s="5" t="str">
        <f>_xlfn.DISPIMG("ID_F518529562F04408B731368516039EE3",1)</f>
        <v>=DISPIMG("ID_F518529562F04408B731368516039EE3",1)</v>
      </c>
      <c r="Y715" s="5" t="s">
        <v>304</v>
      </c>
      <c r="Z715" s="5" t="s">
        <v>305</v>
      </c>
      <c r="AA715" s="5"/>
      <c r="AB715" s="5"/>
      <c r="AC715" s="5">
        <v>2</v>
      </c>
      <c r="AD715" s="5"/>
      <c r="AE715" s="5"/>
      <c r="AF715" s="5"/>
      <c r="AG715" s="5"/>
      <c r="AH715" s="5"/>
      <c r="AI715" s="5"/>
      <c r="AJ715" s="5"/>
      <c r="AK715" s="6">
        <v>1</v>
      </c>
    </row>
    <row r="716" s="6" customFormat="1" customHeight="1" spans="1:37">
      <c r="A716" s="6" t="s">
        <v>5817</v>
      </c>
      <c r="B716" s="6" t="s">
        <v>5818</v>
      </c>
      <c r="C716" s="6" t="s">
        <v>5819</v>
      </c>
      <c r="D716" s="4" t="s">
        <v>5820</v>
      </c>
      <c r="E716" s="4">
        <v>0</v>
      </c>
      <c r="F716" s="6" t="s">
        <v>41</v>
      </c>
      <c r="G716" s="6" t="s">
        <v>268</v>
      </c>
      <c r="H716" s="4">
        <v>3456.62</v>
      </c>
      <c r="I716" s="1" t="s">
        <v>5821</v>
      </c>
      <c r="J716" s="6" t="s">
        <v>1221</v>
      </c>
      <c r="L716" s="6" t="s">
        <v>1222</v>
      </c>
      <c r="N716" s="6" t="s">
        <v>46</v>
      </c>
      <c r="O716" s="4">
        <v>557</v>
      </c>
      <c r="P716" s="1" t="s">
        <v>5822</v>
      </c>
      <c r="Q716" s="9" t="s">
        <v>5823</v>
      </c>
      <c r="R716" s="6" t="s">
        <v>46</v>
      </c>
      <c r="S716" s="1" t="s">
        <v>5824</v>
      </c>
      <c r="T716" s="20" t="s">
        <v>50</v>
      </c>
      <c r="U716" s="20"/>
      <c r="V716" s="20"/>
      <c r="W716" s="20"/>
      <c r="X716" s="4"/>
      <c r="Y716" s="4"/>
      <c r="Z716" s="4"/>
      <c r="AA716" s="4"/>
      <c r="AB716" s="4"/>
      <c r="AC716" s="4"/>
      <c r="AD716" s="4"/>
      <c r="AE716" s="4"/>
      <c r="AF716" s="4"/>
      <c r="AG716" s="4"/>
      <c r="AH716" s="4"/>
      <c r="AI716" s="4"/>
      <c r="AJ716" s="4"/>
      <c r="AK716" s="4"/>
    </row>
    <row r="717" s="5" customFormat="1" hidden="1" customHeight="1" spans="1:37">
      <c r="A717" s="6" t="s">
        <v>5825</v>
      </c>
      <c r="B717" s="6" t="s">
        <v>5826</v>
      </c>
      <c r="C717" s="6" t="s">
        <v>5827</v>
      </c>
      <c r="D717" s="5" t="s">
        <v>5828</v>
      </c>
      <c r="E717" s="5">
        <v>1</v>
      </c>
      <c r="F717" s="7" t="s">
        <v>141</v>
      </c>
      <c r="G717" s="7" t="s">
        <v>211</v>
      </c>
      <c r="H717" s="5">
        <v>221.45</v>
      </c>
      <c r="I717" s="14" t="s">
        <v>5829</v>
      </c>
      <c r="J717" s="8" t="s">
        <v>730</v>
      </c>
      <c r="K717" s="8"/>
      <c r="L717" s="8" t="s">
        <v>731</v>
      </c>
      <c r="M717" s="8"/>
      <c r="N717" s="8" t="s">
        <v>429</v>
      </c>
      <c r="O717" s="5">
        <v>23</v>
      </c>
      <c r="P717" s="14" t="s">
        <v>5830</v>
      </c>
      <c r="Q717" s="9" t="s">
        <v>5823</v>
      </c>
      <c r="R717" s="7" t="s">
        <v>5831</v>
      </c>
      <c r="S717" s="14" t="s">
        <v>5832</v>
      </c>
      <c r="T717" s="3" t="s">
        <v>50</v>
      </c>
      <c r="U717" s="3"/>
      <c r="V717" s="3">
        <v>1771600</v>
      </c>
      <c r="W717" s="3">
        <v>20</v>
      </c>
      <c r="X717" s="5" t="str">
        <f>_xlfn.DISPIMG("ID_B72FE1C9D63741C695128D310C71DF0F",1)</f>
        <v>=DISPIMG("ID_B72FE1C9D63741C695128D310C71DF0F",1)</v>
      </c>
      <c r="Y717" s="5" t="s">
        <v>304</v>
      </c>
      <c r="Z717" s="5" t="s">
        <v>305</v>
      </c>
      <c r="AC717" s="5">
        <v>3</v>
      </c>
      <c r="AF717" s="10"/>
      <c r="AK717" s="6">
        <v>1</v>
      </c>
    </row>
    <row r="718" s="5" customFormat="1" customHeight="1" spans="1:32">
      <c r="A718" s="6" t="s">
        <v>5833</v>
      </c>
      <c r="B718" s="6" t="s">
        <v>5834</v>
      </c>
      <c r="C718" s="6" t="s">
        <v>5835</v>
      </c>
      <c r="D718" s="5" t="s">
        <v>5836</v>
      </c>
      <c r="E718" s="5">
        <v>1</v>
      </c>
      <c r="F718" s="7" t="s">
        <v>41</v>
      </c>
      <c r="G718" s="7" t="s">
        <v>211</v>
      </c>
      <c r="H718" s="5">
        <v>31387.1035</v>
      </c>
      <c r="I718" s="14" t="s">
        <v>5837</v>
      </c>
      <c r="J718" s="8" t="s">
        <v>470</v>
      </c>
      <c r="K718" s="8" t="s">
        <v>473</v>
      </c>
      <c r="L718" s="8" t="s">
        <v>472</v>
      </c>
      <c r="M718" s="8" t="s">
        <v>482</v>
      </c>
      <c r="N718" s="8" t="s">
        <v>46</v>
      </c>
      <c r="O718" s="5">
        <v>50</v>
      </c>
      <c r="P718" s="14" t="s">
        <v>5838</v>
      </c>
      <c r="Q718" s="9" t="s">
        <v>5823</v>
      </c>
      <c r="R718" s="7" t="s">
        <v>5839</v>
      </c>
      <c r="S718" s="14" t="s">
        <v>5840</v>
      </c>
      <c r="T718" s="3" t="s">
        <v>89</v>
      </c>
      <c r="U718" s="3"/>
      <c r="V718" s="3">
        <v>262710056</v>
      </c>
      <c r="W718" s="3">
        <v>16.3000000939876</v>
      </c>
      <c r="X718" s="5" t="str">
        <f>_xlfn.DISPIMG("ID_1CF3DCC67B944CE38D6CB6F1E87ECDED",1)</f>
        <v>=DISPIMG("ID_1CF3DCC67B944CE38D6CB6F1E87ECDED",1)</v>
      </c>
      <c r="Y718" s="24" t="s">
        <v>218</v>
      </c>
      <c r="Z718" s="24" t="s">
        <v>52</v>
      </c>
      <c r="AA718" s="5">
        <v>0.6</v>
      </c>
      <c r="AB718" s="5">
        <v>0.92</v>
      </c>
      <c r="AF718" s="10"/>
    </row>
    <row r="719" s="6" customFormat="1" customHeight="1" spans="1:37">
      <c r="A719" s="6" t="s">
        <v>5841</v>
      </c>
      <c r="B719" s="6" t="s">
        <v>5842</v>
      </c>
      <c r="C719" s="6" t="s">
        <v>5843</v>
      </c>
      <c r="D719" s="5" t="s">
        <v>5844</v>
      </c>
      <c r="E719" s="5">
        <v>1</v>
      </c>
      <c r="F719" s="7" t="s">
        <v>41</v>
      </c>
      <c r="G719" s="7" t="s">
        <v>42</v>
      </c>
      <c r="H719" s="5">
        <v>1717.5743</v>
      </c>
      <c r="I719" s="14" t="s">
        <v>5845</v>
      </c>
      <c r="J719" s="8" t="s">
        <v>44</v>
      </c>
      <c r="K719" s="8"/>
      <c r="L719" s="8" t="s">
        <v>279</v>
      </c>
      <c r="M719" s="8"/>
      <c r="N719" s="8" t="s">
        <v>252</v>
      </c>
      <c r="O719" s="5">
        <v>104</v>
      </c>
      <c r="P719" s="14" t="s">
        <v>5846</v>
      </c>
      <c r="Q719" s="9" t="s">
        <v>5823</v>
      </c>
      <c r="R719" s="7" t="s">
        <v>5847</v>
      </c>
      <c r="S719" s="14" t="s">
        <v>5848</v>
      </c>
      <c r="T719" s="3" t="s">
        <v>50</v>
      </c>
      <c r="U719" s="3"/>
      <c r="V719" s="3">
        <v>14407580</v>
      </c>
      <c r="W719" s="3">
        <v>16.116700162549</v>
      </c>
      <c r="X719" s="5" t="str">
        <f>_xlfn.DISPIMG("ID_F833B0BB28CF478B827CBDCD66C53682",1)</f>
        <v>=DISPIMG("ID_F833B0BB28CF478B827CBDCD66C53682",1)</v>
      </c>
      <c r="Y719" s="24" t="s">
        <v>51</v>
      </c>
      <c r="Z719" s="24" t="s">
        <v>52</v>
      </c>
      <c r="AA719" s="5">
        <v>0.6</v>
      </c>
      <c r="AB719" s="5">
        <v>0.835</v>
      </c>
      <c r="AC719" s="5"/>
      <c r="AD719" s="5"/>
      <c r="AE719" s="5"/>
      <c r="AF719" s="5"/>
      <c r="AG719" s="5"/>
      <c r="AH719" s="5"/>
      <c r="AI719" s="5"/>
      <c r="AJ719" s="5"/>
      <c r="AK719" s="5"/>
    </row>
    <row r="720" s="6" customFormat="1" customHeight="1" spans="1:37">
      <c r="A720" s="6" t="s">
        <v>5849</v>
      </c>
      <c r="B720" s="6" t="s">
        <v>5850</v>
      </c>
      <c r="C720" s="6" t="s">
        <v>5851</v>
      </c>
      <c r="D720" s="5" t="s">
        <v>5852</v>
      </c>
      <c r="E720" s="5">
        <v>1</v>
      </c>
      <c r="F720" s="7" t="s">
        <v>41</v>
      </c>
      <c r="G720" s="7" t="s">
        <v>211</v>
      </c>
      <c r="H720" s="5">
        <v>49705.9029</v>
      </c>
      <c r="I720" s="14" t="s">
        <v>5853</v>
      </c>
      <c r="J720" s="8" t="s">
        <v>470</v>
      </c>
      <c r="K720" s="8" t="s">
        <v>473</v>
      </c>
      <c r="L720" s="8" t="s">
        <v>472</v>
      </c>
      <c r="M720" s="8" t="s">
        <v>482</v>
      </c>
      <c r="N720" s="8" t="s">
        <v>252</v>
      </c>
      <c r="O720" s="5">
        <v>48</v>
      </c>
      <c r="P720" s="14" t="s">
        <v>5854</v>
      </c>
      <c r="Q720" s="9" t="s">
        <v>5823</v>
      </c>
      <c r="R720" s="7" t="s">
        <v>5855</v>
      </c>
      <c r="S720" s="14" t="s">
        <v>5856</v>
      </c>
      <c r="T720" s="3" t="s">
        <v>50</v>
      </c>
      <c r="U720" s="3"/>
      <c r="V720" s="3">
        <v>418994293</v>
      </c>
      <c r="W720" s="3">
        <v>15.7053250108047</v>
      </c>
      <c r="X720" s="5" t="str">
        <f>_xlfn.DISPIMG("ID_24E1A381D0884C0C87B79B97A0EE8127",1)</f>
        <v>=DISPIMG("ID_24E1A381D0884C0C87B79B97A0EE8127",1)</v>
      </c>
      <c r="Y720" s="24" t="s">
        <v>218</v>
      </c>
      <c r="Z720" s="24" t="s">
        <v>52</v>
      </c>
      <c r="AA720" s="5">
        <v>0.55</v>
      </c>
      <c r="AB720" s="5">
        <v>0.91</v>
      </c>
      <c r="AC720" s="5"/>
      <c r="AD720" s="5"/>
      <c r="AE720" s="5"/>
      <c r="AF720" s="5"/>
      <c r="AG720" s="5"/>
      <c r="AH720" s="5"/>
      <c r="AI720" s="5"/>
      <c r="AJ720" s="5"/>
      <c r="AK720" s="5"/>
    </row>
    <row r="721" s="4" customFormat="1" customHeight="1" spans="1:37">
      <c r="A721" s="6" t="s">
        <v>5857</v>
      </c>
      <c r="B721" s="6" t="s">
        <v>5858</v>
      </c>
      <c r="C721" s="6" t="s">
        <v>5859</v>
      </c>
      <c r="D721" s="5" t="s">
        <v>5860</v>
      </c>
      <c r="E721" s="5">
        <v>1</v>
      </c>
      <c r="F721" s="7" t="s">
        <v>41</v>
      </c>
      <c r="G721" s="7" t="s">
        <v>42</v>
      </c>
      <c r="H721" s="5">
        <v>651.9348</v>
      </c>
      <c r="I721" s="14" t="s">
        <v>5861</v>
      </c>
      <c r="J721" s="8" t="s">
        <v>44</v>
      </c>
      <c r="K721" s="8"/>
      <c r="L721" s="8" t="s">
        <v>45</v>
      </c>
      <c r="M721" s="8"/>
      <c r="N721" s="8" t="s">
        <v>46</v>
      </c>
      <c r="O721" s="5">
        <v>405</v>
      </c>
      <c r="P721" s="14" t="s">
        <v>5862</v>
      </c>
      <c r="Q721" s="9" t="s">
        <v>5863</v>
      </c>
      <c r="R721" s="7" t="s">
        <v>5864</v>
      </c>
      <c r="S721" s="14" t="s">
        <v>5865</v>
      </c>
      <c r="T721" s="3" t="s">
        <v>50</v>
      </c>
      <c r="U721" s="3"/>
      <c r="V721" s="3">
        <v>4503736</v>
      </c>
      <c r="W721" s="3">
        <v>30.9173862171493</v>
      </c>
      <c r="X721" s="5" t="str">
        <f>_xlfn.DISPIMG("ID_7794E8F8B0E64A6C9D512DFA41ED72EB",1)</f>
        <v>=DISPIMG("ID_7794E8F8B0E64A6C9D512DFA41ED72EB",1)</v>
      </c>
      <c r="Y721" s="5" t="s">
        <v>5866</v>
      </c>
      <c r="Z721" s="5" t="s">
        <v>305</v>
      </c>
      <c r="AA721" s="5"/>
      <c r="AB721" s="5"/>
      <c r="AC721" s="5">
        <v>6</v>
      </c>
      <c r="AD721" s="5"/>
      <c r="AE721" s="5"/>
      <c r="AF721" s="5"/>
      <c r="AG721" s="5"/>
      <c r="AH721" s="5"/>
      <c r="AI721" s="5"/>
      <c r="AJ721" s="5"/>
      <c r="AK721" s="5"/>
    </row>
    <row r="722" s="5" customFormat="1" customHeight="1" spans="1:32">
      <c r="A722" s="6" t="s">
        <v>5867</v>
      </c>
      <c r="B722" s="6" t="s">
        <v>5868</v>
      </c>
      <c r="C722" s="6" t="s">
        <v>5869</v>
      </c>
      <c r="D722" s="5" t="s">
        <v>5870</v>
      </c>
      <c r="E722" s="5">
        <v>1</v>
      </c>
      <c r="F722" s="7" t="s">
        <v>41</v>
      </c>
      <c r="G722" s="7" t="s">
        <v>211</v>
      </c>
      <c r="H722" s="5">
        <v>8182.4401</v>
      </c>
      <c r="I722" s="14" t="s">
        <v>5871</v>
      </c>
      <c r="J722" s="8" t="s">
        <v>1039</v>
      </c>
      <c r="K722" s="8"/>
      <c r="L722" s="8" t="s">
        <v>271</v>
      </c>
      <c r="M722" s="8"/>
      <c r="N722" s="8" t="s">
        <v>46</v>
      </c>
      <c r="O722" s="5">
        <v>30</v>
      </c>
      <c r="P722" s="14" t="s">
        <v>5872</v>
      </c>
      <c r="Q722" s="9" t="s">
        <v>5863</v>
      </c>
      <c r="R722" s="7" t="s">
        <v>5873</v>
      </c>
      <c r="S722" s="14" t="s">
        <v>5874</v>
      </c>
      <c r="T722" s="3" t="s">
        <v>50</v>
      </c>
      <c r="U722" s="3"/>
      <c r="V722" s="3">
        <v>71555439</v>
      </c>
      <c r="W722" s="3">
        <v>12.5499996021969</v>
      </c>
      <c r="X722" s="5" t="str">
        <f>_xlfn.DISPIMG("ID_F7B19177F524480BBF89B24444F70633",1)</f>
        <v>=DISPIMG("ID_F7B19177F524480BBF89B24444F70633",1)</v>
      </c>
      <c r="Y722" s="24" t="s">
        <v>51</v>
      </c>
      <c r="Z722" s="24" t="s">
        <v>52</v>
      </c>
      <c r="AA722" s="5">
        <v>0.5</v>
      </c>
      <c r="AB722" s="5">
        <v>0.915</v>
      </c>
      <c r="AF722" s="10"/>
    </row>
    <row r="723" s="6" customFormat="1" customHeight="1" spans="1:37">
      <c r="A723" s="6" t="s">
        <v>5875</v>
      </c>
      <c r="B723" s="6" t="s">
        <v>5876</v>
      </c>
      <c r="C723" s="6" t="s">
        <v>5877</v>
      </c>
      <c r="D723" s="5" t="s">
        <v>5878</v>
      </c>
      <c r="E723" s="5">
        <v>1</v>
      </c>
      <c r="F723" s="7" t="s">
        <v>41</v>
      </c>
      <c r="G723" s="7" t="s">
        <v>211</v>
      </c>
      <c r="H723" s="5">
        <v>3705.4931</v>
      </c>
      <c r="I723" s="14" t="s">
        <v>5879</v>
      </c>
      <c r="J723" s="8" t="s">
        <v>3092</v>
      </c>
      <c r="K723" s="8"/>
      <c r="L723" s="8" t="s">
        <v>271</v>
      </c>
      <c r="M723" s="8"/>
      <c r="N723" s="8" t="s">
        <v>252</v>
      </c>
      <c r="O723" s="5">
        <v>219</v>
      </c>
      <c r="P723" s="14" t="s">
        <v>5880</v>
      </c>
      <c r="Q723" s="9" t="s">
        <v>5863</v>
      </c>
      <c r="R723" s="7" t="s">
        <v>5881</v>
      </c>
      <c r="S723" s="14" t="s">
        <v>5882</v>
      </c>
      <c r="T723" s="3" t="s">
        <v>50</v>
      </c>
      <c r="U723" s="3"/>
      <c r="V723" s="3">
        <v>33861947</v>
      </c>
      <c r="W723" s="3">
        <v>8.61689365984788</v>
      </c>
      <c r="X723" s="5" t="str">
        <f>_xlfn.DISPIMG("ID_E8DFFF227E374665B84BD0883EFBBBC6",1)</f>
        <v>=DISPIMG("ID_E8DFFF227E374665B84BD0883EFBBBC6",1)</v>
      </c>
      <c r="Y723" s="24" t="s">
        <v>51</v>
      </c>
      <c r="Z723" s="24" t="s">
        <v>52</v>
      </c>
      <c r="AA723" s="5">
        <v>0.45</v>
      </c>
      <c r="AB723" s="5">
        <v>0.94</v>
      </c>
      <c r="AC723" s="5"/>
      <c r="AD723" s="5"/>
      <c r="AE723" s="5"/>
      <c r="AF723" s="5"/>
      <c r="AG723" s="5"/>
      <c r="AH723" s="5"/>
      <c r="AI723" s="5"/>
      <c r="AJ723" s="5"/>
      <c r="AK723" s="5"/>
    </row>
    <row r="724" s="6" customFormat="1" customHeight="1" spans="1:37">
      <c r="A724" s="6" t="s">
        <v>5883</v>
      </c>
      <c r="B724" s="6" t="s">
        <v>5884</v>
      </c>
      <c r="C724" s="6" t="s">
        <v>5885</v>
      </c>
      <c r="D724" s="5" t="s">
        <v>5886</v>
      </c>
      <c r="E724" s="5">
        <v>1</v>
      </c>
      <c r="F724" s="7" t="s">
        <v>148</v>
      </c>
      <c r="G724" s="7" t="s">
        <v>570</v>
      </c>
      <c r="H724" s="5">
        <v>1021.3298</v>
      </c>
      <c r="I724" s="14" t="s">
        <v>5887</v>
      </c>
      <c r="J724" s="8" t="s">
        <v>46</v>
      </c>
      <c r="K724" s="8"/>
      <c r="L724" s="8" t="s">
        <v>46</v>
      </c>
      <c r="M724" s="8"/>
      <c r="N724" s="8" t="s">
        <v>252</v>
      </c>
      <c r="O724" s="5">
        <v>122</v>
      </c>
      <c r="P724" s="14" t="s">
        <v>5888</v>
      </c>
      <c r="Q724" s="9" t="s">
        <v>5863</v>
      </c>
      <c r="R724" s="7" t="s">
        <v>5889</v>
      </c>
      <c r="S724" s="14" t="s">
        <v>5890</v>
      </c>
      <c r="T724" s="3" t="s">
        <v>50</v>
      </c>
      <c r="U724" s="3"/>
      <c r="V724" s="3">
        <v>9353300</v>
      </c>
      <c r="W724" s="3">
        <v>8.42037508354305</v>
      </c>
      <c r="X724" s="5" t="str">
        <f>_xlfn.DISPIMG("ID_12AB4348FCFF4473907119E6EF377783",1)</f>
        <v>=DISPIMG("ID_12AB4348FCFF4473907119E6EF377783",1)</v>
      </c>
      <c r="Y724" s="24" t="s">
        <v>5891</v>
      </c>
      <c r="Z724" s="24" t="s">
        <v>3647</v>
      </c>
      <c r="AA724" s="5"/>
      <c r="AB724" s="5"/>
      <c r="AC724" s="5"/>
      <c r="AD724" s="5">
        <v>9</v>
      </c>
      <c r="AE724" s="5">
        <v>5</v>
      </c>
      <c r="AF724" s="5"/>
      <c r="AG724" s="5"/>
      <c r="AH724" s="5"/>
      <c r="AI724" s="5"/>
      <c r="AJ724" s="5"/>
      <c r="AK724" s="5"/>
    </row>
    <row r="725" s="6" customFormat="1" hidden="1" customHeight="1" spans="1:37">
      <c r="A725" s="6" t="s">
        <v>5892</v>
      </c>
      <c r="B725" s="6" t="s">
        <v>5893</v>
      </c>
      <c r="C725" s="6" t="s">
        <v>5894</v>
      </c>
      <c r="D725" s="4" t="s">
        <v>5895</v>
      </c>
      <c r="E725" s="4">
        <v>0</v>
      </c>
      <c r="F725" s="6" t="s">
        <v>193</v>
      </c>
      <c r="G725" s="6" t="s">
        <v>268</v>
      </c>
      <c r="H725" s="4">
        <v>276.048</v>
      </c>
      <c r="I725" s="1" t="s">
        <v>5896</v>
      </c>
      <c r="J725" s="6" t="s">
        <v>5897</v>
      </c>
      <c r="L725" s="6" t="s">
        <v>46</v>
      </c>
      <c r="N725" s="6" t="s">
        <v>46</v>
      </c>
      <c r="O725" s="4">
        <v>8</v>
      </c>
      <c r="P725" s="1" t="s">
        <v>5898</v>
      </c>
      <c r="Q725" s="9" t="s">
        <v>5899</v>
      </c>
      <c r="R725" s="6" t="s">
        <v>46</v>
      </c>
      <c r="S725" s="1" t="s">
        <v>5900</v>
      </c>
      <c r="T725" s="20" t="s">
        <v>50</v>
      </c>
      <c r="U725" s="20"/>
      <c r="V725" s="20"/>
      <c r="W725" s="20"/>
      <c r="X725" s="4"/>
      <c r="Y725" s="4"/>
      <c r="Z725" s="4"/>
      <c r="AA725" s="4"/>
      <c r="AB725" s="4"/>
      <c r="AC725" s="4"/>
      <c r="AD725" s="4"/>
      <c r="AE725" s="4"/>
      <c r="AF725" s="4"/>
      <c r="AG725" s="4"/>
      <c r="AH725" s="4"/>
      <c r="AI725" s="4"/>
      <c r="AJ725" s="4"/>
      <c r="AK725" s="6">
        <v>1</v>
      </c>
    </row>
    <row r="726" s="6" customFormat="1" hidden="1" customHeight="1" spans="1:37">
      <c r="A726" s="6" t="s">
        <v>5901</v>
      </c>
      <c r="B726" s="6" t="s">
        <v>5902</v>
      </c>
      <c r="C726" s="6" t="s">
        <v>5903</v>
      </c>
      <c r="D726" s="4" t="s">
        <v>5904</v>
      </c>
      <c r="E726" s="4">
        <v>0</v>
      </c>
      <c r="F726" s="6" t="s">
        <v>193</v>
      </c>
      <c r="G726" s="6" t="s">
        <v>211</v>
      </c>
      <c r="H726" s="4">
        <v>465.75</v>
      </c>
      <c r="I726" s="1" t="s">
        <v>5905</v>
      </c>
      <c r="J726" s="6" t="s">
        <v>909</v>
      </c>
      <c r="L726" s="6" t="s">
        <v>46</v>
      </c>
      <c r="N726" s="6" t="s">
        <v>46</v>
      </c>
      <c r="O726" s="4">
        <v>14</v>
      </c>
      <c r="P726" s="1" t="s">
        <v>5906</v>
      </c>
      <c r="Q726" s="9" t="s">
        <v>5899</v>
      </c>
      <c r="R726" s="6" t="s">
        <v>46</v>
      </c>
      <c r="S726" s="1" t="s">
        <v>5907</v>
      </c>
      <c r="T726" s="20" t="s">
        <v>50</v>
      </c>
      <c r="U726" s="20"/>
      <c r="V726" s="20"/>
      <c r="W726" s="20"/>
      <c r="X726" s="4"/>
      <c r="Y726" s="4"/>
      <c r="Z726" s="4"/>
      <c r="AA726" s="4"/>
      <c r="AB726" s="4"/>
      <c r="AC726" s="4"/>
      <c r="AD726" s="4"/>
      <c r="AE726" s="4"/>
      <c r="AF726" s="4"/>
      <c r="AG726" s="4"/>
      <c r="AH726" s="4"/>
      <c r="AI726" s="4"/>
      <c r="AJ726" s="4"/>
      <c r="AK726" s="6">
        <v>1</v>
      </c>
    </row>
    <row r="727" s="6" customFormat="1" customHeight="1" spans="1:37">
      <c r="A727" s="6" t="s">
        <v>5908</v>
      </c>
      <c r="B727" s="6" t="s">
        <v>5909</v>
      </c>
      <c r="C727" s="6" t="s">
        <v>5910</v>
      </c>
      <c r="D727" s="5" t="s">
        <v>5911</v>
      </c>
      <c r="E727" s="5">
        <v>2</v>
      </c>
      <c r="F727" s="7" t="s">
        <v>65</v>
      </c>
      <c r="G727" s="7" t="s">
        <v>66</v>
      </c>
      <c r="H727" s="5">
        <v>420.7361</v>
      </c>
      <c r="I727" s="14" t="s">
        <v>5912</v>
      </c>
      <c r="J727" s="8" t="s">
        <v>46</v>
      </c>
      <c r="K727" s="8"/>
      <c r="L727" s="8" t="s">
        <v>46</v>
      </c>
      <c r="M727" s="8"/>
      <c r="N727" s="8" t="s">
        <v>46</v>
      </c>
      <c r="O727" s="5">
        <v>9</v>
      </c>
      <c r="P727" s="14" t="s">
        <v>5913</v>
      </c>
      <c r="Q727" s="9" t="s">
        <v>5914</v>
      </c>
      <c r="R727" s="8" t="s">
        <v>46</v>
      </c>
      <c r="S727" s="14" t="s">
        <v>5915</v>
      </c>
      <c r="T727" s="3" t="s">
        <v>50</v>
      </c>
      <c r="U727" s="3"/>
      <c r="V727" s="3">
        <v>3812553</v>
      </c>
      <c r="W727" s="3">
        <v>9.38374434710975</v>
      </c>
      <c r="X727" s="5" t="str">
        <f>_xlfn.DISPIMG("ID_12A35616FAAA4003B2C840887EE7ABB1",1)</f>
        <v>=DISPIMG("ID_12A35616FAAA4003B2C840887EE7ABB1",1)</v>
      </c>
      <c r="Y727" s="24" t="s">
        <v>1446</v>
      </c>
      <c r="Z727" s="24" t="s">
        <v>834</v>
      </c>
      <c r="AA727" s="5"/>
      <c r="AB727" s="5"/>
      <c r="AC727" s="5"/>
      <c r="AD727" s="5"/>
      <c r="AE727" s="5"/>
      <c r="AF727" s="5">
        <v>0.5</v>
      </c>
      <c r="AG727" s="5">
        <v>1</v>
      </c>
      <c r="AH727" s="5">
        <v>0.95</v>
      </c>
      <c r="AI727" s="5"/>
      <c r="AJ727" s="5"/>
      <c r="AK727" s="5"/>
    </row>
    <row r="728" s="6" customFormat="1" customHeight="1" spans="1:37">
      <c r="A728" s="6" t="s">
        <v>5916</v>
      </c>
      <c r="B728" s="6" t="s">
        <v>5917</v>
      </c>
      <c r="C728" s="6" t="s">
        <v>5918</v>
      </c>
      <c r="D728" s="5" t="s">
        <v>5919</v>
      </c>
      <c r="E728" s="5">
        <v>1</v>
      </c>
      <c r="F728" s="7" t="s">
        <v>41</v>
      </c>
      <c r="G728" s="7" t="s">
        <v>42</v>
      </c>
      <c r="H728" s="5">
        <v>1520.9738</v>
      </c>
      <c r="I728" s="14" t="s">
        <v>5920</v>
      </c>
      <c r="J728" s="8" t="s">
        <v>44</v>
      </c>
      <c r="K728" s="8"/>
      <c r="L728" s="8" t="s">
        <v>45</v>
      </c>
      <c r="M728" s="8"/>
      <c r="N728" s="8" t="s">
        <v>46</v>
      </c>
      <c r="O728" s="5">
        <v>834</v>
      </c>
      <c r="P728" s="14" t="s">
        <v>5921</v>
      </c>
      <c r="Q728" s="9" t="s">
        <v>5922</v>
      </c>
      <c r="R728" s="7" t="s">
        <v>5923</v>
      </c>
      <c r="S728" s="14" t="s">
        <v>5924</v>
      </c>
      <c r="T728" s="3" t="s">
        <v>50</v>
      </c>
      <c r="U728" s="3"/>
      <c r="V728" s="3">
        <v>12714428</v>
      </c>
      <c r="W728" s="3">
        <v>16.4060025228574</v>
      </c>
      <c r="X728" s="5" t="str">
        <f>_xlfn.DISPIMG("ID_2BB6511CF4634C2494C246600C2C3AAB",1)</f>
        <v>=DISPIMG("ID_2BB6511CF4634C2494C246600C2C3AAB",1)</v>
      </c>
      <c r="Y728" s="24" t="s">
        <v>51</v>
      </c>
      <c r="Z728" s="24" t="s">
        <v>52</v>
      </c>
      <c r="AA728" s="5">
        <v>0.4</v>
      </c>
      <c r="AB728" s="5">
        <v>0.835</v>
      </c>
      <c r="AC728" s="5"/>
      <c r="AD728" s="5"/>
      <c r="AE728" s="5"/>
      <c r="AF728" s="5"/>
      <c r="AG728" s="5"/>
      <c r="AH728" s="5"/>
      <c r="AI728" s="5"/>
      <c r="AJ728" s="5"/>
      <c r="AK728" s="5"/>
    </row>
    <row r="729" s="5" customFormat="1" hidden="1" customHeight="1" spans="1:37">
      <c r="A729" s="6" t="s">
        <v>5925</v>
      </c>
      <c r="B729" s="6" t="s">
        <v>5926</v>
      </c>
      <c r="C729" s="6" t="s">
        <v>5927</v>
      </c>
      <c r="D729" s="5" t="s">
        <v>5928</v>
      </c>
      <c r="E729" s="5">
        <v>1</v>
      </c>
      <c r="F729" s="7" t="s">
        <v>141</v>
      </c>
      <c r="G729" s="7" t="s">
        <v>211</v>
      </c>
      <c r="H729" s="5">
        <v>424</v>
      </c>
      <c r="I729" s="15" t="s">
        <v>5929</v>
      </c>
      <c r="J729" s="8" t="s">
        <v>1333</v>
      </c>
      <c r="K729" s="8"/>
      <c r="L729" s="8" t="s">
        <v>46</v>
      </c>
      <c r="M729" s="8"/>
      <c r="N729" s="8" t="s">
        <v>46</v>
      </c>
      <c r="O729" s="5">
        <v>73</v>
      </c>
      <c r="P729" s="14" t="s">
        <v>5930</v>
      </c>
      <c r="Q729" s="9" t="s">
        <v>5931</v>
      </c>
      <c r="R729" s="7" t="s">
        <v>5932</v>
      </c>
      <c r="S729" s="14" t="s">
        <v>5933</v>
      </c>
      <c r="T729" s="3" t="s">
        <v>50</v>
      </c>
      <c r="U729" s="3"/>
      <c r="V729" s="3">
        <v>3392000</v>
      </c>
      <c r="W729" s="3">
        <v>20</v>
      </c>
      <c r="X729" s="5" t="str">
        <f>_xlfn.DISPIMG("ID_CD65EA7A0D2B493F9EDFA3DB2DB1B0E5",1)</f>
        <v>=DISPIMG("ID_CD65EA7A0D2B493F9EDFA3DB2DB1B0E5",1)</v>
      </c>
      <c r="Y729" s="5" t="s">
        <v>304</v>
      </c>
      <c r="Z729" s="5" t="s">
        <v>305</v>
      </c>
      <c r="AC729" s="5">
        <v>0.45</v>
      </c>
      <c r="AF729" s="10"/>
      <c r="AK729" s="6">
        <v>1</v>
      </c>
    </row>
    <row r="730" s="6" customFormat="1" customHeight="1" spans="1:37">
      <c r="A730" s="6" t="s">
        <v>5934</v>
      </c>
      <c r="B730" s="6" t="s">
        <v>5935</v>
      </c>
      <c r="C730" s="6" t="s">
        <v>5936</v>
      </c>
      <c r="D730" s="5" t="s">
        <v>5937</v>
      </c>
      <c r="E730" s="5">
        <v>1</v>
      </c>
      <c r="F730" s="7" t="s">
        <v>41</v>
      </c>
      <c r="G730" s="7" t="s">
        <v>211</v>
      </c>
      <c r="H730" s="5">
        <v>76990.109</v>
      </c>
      <c r="I730" s="14" t="s">
        <v>5938</v>
      </c>
      <c r="J730" s="8" t="s">
        <v>470</v>
      </c>
      <c r="K730" s="8" t="s">
        <v>482</v>
      </c>
      <c r="L730" s="8" t="s">
        <v>472</v>
      </c>
      <c r="M730" s="8" t="s">
        <v>482</v>
      </c>
      <c r="N730" s="8" t="s">
        <v>46</v>
      </c>
      <c r="O730" s="5">
        <v>137</v>
      </c>
      <c r="P730" s="14" t="s">
        <v>5939</v>
      </c>
      <c r="Q730" s="9" t="s">
        <v>5931</v>
      </c>
      <c r="R730" s="7" t="s">
        <v>5940</v>
      </c>
      <c r="S730" s="14" t="s">
        <v>5941</v>
      </c>
      <c r="T730" s="3" t="s">
        <v>50</v>
      </c>
      <c r="U730" s="3"/>
      <c r="V730" s="3">
        <v>628640643</v>
      </c>
      <c r="W730" s="3">
        <v>18.3478694646347</v>
      </c>
      <c r="X730" s="5" t="str">
        <f>_xlfn.DISPIMG("ID_DF7D3371C3C644CCB7B2642B093C20B6",1)</f>
        <v>=DISPIMG("ID_DF7D3371C3C644CCB7B2642B093C20B6",1)</v>
      </c>
      <c r="Y730" s="24" t="s">
        <v>218</v>
      </c>
      <c r="Z730" s="24" t="s">
        <v>52</v>
      </c>
      <c r="AA730" s="5">
        <v>0.45</v>
      </c>
      <c r="AB730" s="5">
        <v>0.85</v>
      </c>
      <c r="AC730" s="5"/>
      <c r="AD730" s="5"/>
      <c r="AE730" s="5"/>
      <c r="AF730" s="5"/>
      <c r="AG730" s="5"/>
      <c r="AH730" s="5"/>
      <c r="AI730" s="5"/>
      <c r="AJ730" s="5"/>
      <c r="AK730" s="5"/>
    </row>
    <row r="731" s="6" customFormat="1" customHeight="1" spans="1:37">
      <c r="A731" s="6" t="s">
        <v>5942</v>
      </c>
      <c r="B731" s="6" t="s">
        <v>5943</v>
      </c>
      <c r="C731" s="6" t="s">
        <v>5944</v>
      </c>
      <c r="D731" s="5" t="s">
        <v>5945</v>
      </c>
      <c r="E731" s="5">
        <v>1</v>
      </c>
      <c r="F731" s="7" t="s">
        <v>41</v>
      </c>
      <c r="G731" s="7" t="s">
        <v>42</v>
      </c>
      <c r="H731" s="5">
        <v>1162.6401</v>
      </c>
      <c r="I731" s="14" t="s">
        <v>5946</v>
      </c>
      <c r="J731" s="8" t="s">
        <v>5947</v>
      </c>
      <c r="K731" s="8" t="s">
        <v>471</v>
      </c>
      <c r="L731" s="8" t="s">
        <v>5948</v>
      </c>
      <c r="M731" s="8" t="s">
        <v>473</v>
      </c>
      <c r="N731" s="8" t="s">
        <v>46</v>
      </c>
      <c r="O731" s="5">
        <v>1016</v>
      </c>
      <c r="P731" s="14" t="s">
        <v>5949</v>
      </c>
      <c r="Q731" s="9" t="s">
        <v>5931</v>
      </c>
      <c r="R731" s="7" t="s">
        <v>5950</v>
      </c>
      <c r="S731" s="14" t="s">
        <v>5951</v>
      </c>
      <c r="T731" s="3" t="s">
        <v>50</v>
      </c>
      <c r="U731" s="3"/>
      <c r="V731" s="3">
        <v>9925459</v>
      </c>
      <c r="W731" s="3">
        <v>14.6299959893006</v>
      </c>
      <c r="X731" s="5" t="str">
        <f>_xlfn.DISPIMG("ID_5149475D94604B1EAD7738E170172641",1)</f>
        <v>=DISPIMG("ID_5149475D94604B1EAD7738E170172641",1)</v>
      </c>
      <c r="Y731" s="24" t="s">
        <v>218</v>
      </c>
      <c r="Z731" s="24" t="s">
        <v>52</v>
      </c>
      <c r="AA731" s="5">
        <v>0.55</v>
      </c>
      <c r="AB731" s="5">
        <v>0.875</v>
      </c>
      <c r="AC731" s="5"/>
      <c r="AD731" s="5"/>
      <c r="AE731" s="5"/>
      <c r="AF731" s="5"/>
      <c r="AG731" s="5"/>
      <c r="AH731" s="5"/>
      <c r="AI731" s="5"/>
      <c r="AJ731" s="5"/>
      <c r="AK731" s="5"/>
    </row>
    <row r="732" s="4" customFormat="1" customHeight="1" spans="1:37">
      <c r="A732" s="6" t="s">
        <v>5952</v>
      </c>
      <c r="B732" s="6" t="s">
        <v>5953</v>
      </c>
      <c r="C732" s="6" t="s">
        <v>5954</v>
      </c>
      <c r="D732" s="5" t="s">
        <v>5955</v>
      </c>
      <c r="E732" s="5">
        <v>1</v>
      </c>
      <c r="F732" s="7" t="s">
        <v>41</v>
      </c>
      <c r="G732" s="7" t="s">
        <v>211</v>
      </c>
      <c r="H732" s="5">
        <v>34807.8262</v>
      </c>
      <c r="I732" s="14" t="s">
        <v>5956</v>
      </c>
      <c r="J732" s="8" t="s">
        <v>470</v>
      </c>
      <c r="K732" s="8" t="s">
        <v>473</v>
      </c>
      <c r="L732" s="8" t="s">
        <v>472</v>
      </c>
      <c r="M732" s="8" t="s">
        <v>482</v>
      </c>
      <c r="N732" s="8" t="s">
        <v>280</v>
      </c>
      <c r="O732" s="5">
        <v>251</v>
      </c>
      <c r="P732" s="14" t="s">
        <v>5957</v>
      </c>
      <c r="Q732" s="9" t="s">
        <v>5931</v>
      </c>
      <c r="R732" s="7" t="s">
        <v>5958</v>
      </c>
      <c r="S732" s="14" t="s">
        <v>5959</v>
      </c>
      <c r="T732" s="3" t="s">
        <v>50</v>
      </c>
      <c r="U732" s="3"/>
      <c r="V732" s="3">
        <v>305068978</v>
      </c>
      <c r="W732" s="3">
        <v>12.356210856971</v>
      </c>
      <c r="X732" s="5" t="str">
        <f>_xlfn.DISPIMG("ID_4E815B1907D14E6985451C4ED484C895",1)</f>
        <v>=DISPIMG("ID_4E815B1907D14E6985451C4ED484C895",1)</v>
      </c>
      <c r="Y732" s="24" t="s">
        <v>218</v>
      </c>
      <c r="Z732" s="24" t="s">
        <v>52</v>
      </c>
      <c r="AA732" s="5">
        <v>0.5</v>
      </c>
      <c r="AB732" s="5">
        <v>0.865</v>
      </c>
      <c r="AC732" s="5"/>
      <c r="AD732" s="5"/>
      <c r="AE732" s="5"/>
      <c r="AF732" s="5"/>
      <c r="AG732" s="5"/>
      <c r="AH732" s="5"/>
      <c r="AI732" s="5"/>
      <c r="AJ732" s="5"/>
      <c r="AK732" s="5"/>
    </row>
    <row r="733" s="6" customFormat="1" customHeight="1" spans="1:37">
      <c r="A733" s="6" t="s">
        <v>5960</v>
      </c>
      <c r="B733" s="6" t="s">
        <v>5961</v>
      </c>
      <c r="C733" s="6" t="s">
        <v>5962</v>
      </c>
      <c r="D733" s="5" t="s">
        <v>5963</v>
      </c>
      <c r="E733" s="5">
        <v>2</v>
      </c>
      <c r="F733" s="7" t="s">
        <v>65</v>
      </c>
      <c r="G733" s="7" t="s">
        <v>66</v>
      </c>
      <c r="H733" s="5">
        <v>333.0153</v>
      </c>
      <c r="I733" s="14" t="s">
        <v>5964</v>
      </c>
      <c r="J733" s="8" t="s">
        <v>46</v>
      </c>
      <c r="K733" s="8"/>
      <c r="L733" s="8" t="s">
        <v>46</v>
      </c>
      <c r="M733" s="8"/>
      <c r="N733" s="8" t="s">
        <v>46</v>
      </c>
      <c r="O733" s="5">
        <v>4</v>
      </c>
      <c r="P733" s="14" t="s">
        <v>5965</v>
      </c>
      <c r="Q733" s="9" t="s">
        <v>5931</v>
      </c>
      <c r="R733" s="8" t="s">
        <v>46</v>
      </c>
      <c r="S733" s="14" t="s">
        <v>5966</v>
      </c>
      <c r="T733" s="3" t="s">
        <v>50</v>
      </c>
      <c r="U733" s="3"/>
      <c r="V733" s="3">
        <v>3095856</v>
      </c>
      <c r="W733" s="3">
        <v>7.03562268760626</v>
      </c>
      <c r="X733" s="5" t="str">
        <f>_xlfn.DISPIMG("ID_50643AE58A3A4CBCA9E15AFFDB6B5741",1)</f>
        <v>=DISPIMG("ID_50643AE58A3A4CBCA9E15AFFDB6B5741",1)</v>
      </c>
      <c r="Y733" s="24" t="s">
        <v>1446</v>
      </c>
      <c r="Z733" s="24" t="s">
        <v>834</v>
      </c>
      <c r="AA733" s="5"/>
      <c r="AB733" s="5"/>
      <c r="AC733" s="5"/>
      <c r="AD733" s="5"/>
      <c r="AE733" s="5"/>
      <c r="AF733" s="5">
        <v>0.5</v>
      </c>
      <c r="AG733" s="5">
        <v>1</v>
      </c>
      <c r="AH733" s="5">
        <v>0.95</v>
      </c>
      <c r="AI733" s="5"/>
      <c r="AJ733" s="5"/>
      <c r="AK733" s="5"/>
    </row>
    <row r="734" s="6" customFormat="1" hidden="1" customHeight="1" spans="1:37">
      <c r="A734" s="6" t="s">
        <v>5967</v>
      </c>
      <c r="B734" s="6" t="s">
        <v>5968</v>
      </c>
      <c r="C734" s="6" t="s">
        <v>5969</v>
      </c>
      <c r="D734" s="4" t="s">
        <v>5970</v>
      </c>
      <c r="E734" s="4">
        <v>0</v>
      </c>
      <c r="F734" s="6" t="s">
        <v>267</v>
      </c>
      <c r="G734" s="6" t="s">
        <v>211</v>
      </c>
      <c r="H734" s="4">
        <v>5092.2151</v>
      </c>
      <c r="I734" s="1" t="s">
        <v>5971</v>
      </c>
      <c r="J734" s="6" t="s">
        <v>5972</v>
      </c>
      <c r="L734" s="6" t="s">
        <v>271</v>
      </c>
      <c r="N734" s="6" t="s">
        <v>5605</v>
      </c>
      <c r="O734" s="4">
        <v>4</v>
      </c>
      <c r="P734" s="1" t="s">
        <v>5973</v>
      </c>
      <c r="Q734" s="9" t="s">
        <v>5974</v>
      </c>
      <c r="R734" s="6" t="s">
        <v>46</v>
      </c>
      <c r="S734" s="1" t="s">
        <v>5975</v>
      </c>
      <c r="T734" s="20" t="s">
        <v>89</v>
      </c>
      <c r="U734" s="20"/>
      <c r="V734" s="20"/>
      <c r="W734" s="20"/>
      <c r="X734" s="4"/>
      <c r="Y734" s="4"/>
      <c r="Z734" s="4"/>
      <c r="AA734" s="4"/>
      <c r="AB734" s="4"/>
      <c r="AC734" s="4"/>
      <c r="AD734" s="4"/>
      <c r="AE734" s="4"/>
      <c r="AF734" s="4"/>
      <c r="AG734" s="4"/>
      <c r="AH734" s="4"/>
      <c r="AI734" s="4"/>
      <c r="AJ734" s="4"/>
      <c r="AK734" s="6">
        <v>1</v>
      </c>
    </row>
    <row r="735" s="4" customFormat="1" hidden="1" customHeight="1" spans="1:37">
      <c r="A735" s="6" t="s">
        <v>5976</v>
      </c>
      <c r="B735" s="6" t="s">
        <v>5977</v>
      </c>
      <c r="C735" s="6" t="s">
        <v>5978</v>
      </c>
      <c r="D735" s="4" t="s">
        <v>5979</v>
      </c>
      <c r="E735" s="4">
        <v>0</v>
      </c>
      <c r="F735" s="6" t="s">
        <v>193</v>
      </c>
      <c r="G735" s="6" t="s">
        <v>211</v>
      </c>
      <c r="H735" s="4">
        <v>190</v>
      </c>
      <c r="I735" s="1" t="s">
        <v>5980</v>
      </c>
      <c r="J735" s="6" t="s">
        <v>543</v>
      </c>
      <c r="K735" s="6"/>
      <c r="L735" s="6" t="s">
        <v>46</v>
      </c>
      <c r="M735" s="6"/>
      <c r="N735" s="6" t="s">
        <v>429</v>
      </c>
      <c r="O735" s="4">
        <v>6</v>
      </c>
      <c r="P735" s="1" t="s">
        <v>5981</v>
      </c>
      <c r="Q735" s="9" t="s">
        <v>5982</v>
      </c>
      <c r="R735" s="6" t="s">
        <v>46</v>
      </c>
      <c r="S735" s="1" t="s">
        <v>5983</v>
      </c>
      <c r="T735" s="20" t="s">
        <v>50</v>
      </c>
      <c r="U735" s="20"/>
      <c r="V735" s="20"/>
      <c r="W735" s="20"/>
      <c r="AK735" s="6">
        <v>1</v>
      </c>
    </row>
    <row r="736" s="6" customFormat="1" customHeight="1" spans="1:37">
      <c r="A736" s="6" t="s">
        <v>5984</v>
      </c>
      <c r="B736" s="6" t="s">
        <v>5985</v>
      </c>
      <c r="C736" s="6" t="s">
        <v>5986</v>
      </c>
      <c r="D736" s="5" t="s">
        <v>5987</v>
      </c>
      <c r="E736" s="5">
        <v>1</v>
      </c>
      <c r="F736" s="7" t="s">
        <v>41</v>
      </c>
      <c r="G736" s="7" t="s">
        <v>42</v>
      </c>
      <c r="H736" s="5">
        <v>1848.1418</v>
      </c>
      <c r="I736" s="14" t="s">
        <v>5988</v>
      </c>
      <c r="J736" s="8" t="s">
        <v>525</v>
      </c>
      <c r="K736" s="8"/>
      <c r="L736" s="8" t="s">
        <v>279</v>
      </c>
      <c r="M736" s="8"/>
      <c r="N736" s="8" t="s">
        <v>46</v>
      </c>
      <c r="O736" s="5">
        <v>22</v>
      </c>
      <c r="P736" s="14" t="s">
        <v>5989</v>
      </c>
      <c r="Q736" s="9" t="s">
        <v>5990</v>
      </c>
      <c r="R736" s="7" t="s">
        <v>5991</v>
      </c>
      <c r="S736" s="14" t="s">
        <v>5992</v>
      </c>
      <c r="T736" s="3" t="s">
        <v>50</v>
      </c>
      <c r="U736" s="3"/>
      <c r="V736" s="3">
        <v>14837110</v>
      </c>
      <c r="W736" s="3">
        <v>19.718768332603</v>
      </c>
      <c r="X736" s="5" t="str">
        <f>_xlfn.DISPIMG("ID_458CCABB1D4246D0998C1E84E61EE710",1)</f>
        <v>=DISPIMG("ID_458CCABB1D4246D0998C1E84E61EE710",1)</v>
      </c>
      <c r="Y736" s="24" t="s">
        <v>51</v>
      </c>
      <c r="Z736" s="24" t="s">
        <v>52</v>
      </c>
      <c r="AA736" s="5">
        <v>0.45</v>
      </c>
      <c r="AB736" s="5">
        <v>0.81</v>
      </c>
      <c r="AC736" s="5"/>
      <c r="AD736" s="5"/>
      <c r="AE736" s="5"/>
      <c r="AF736" s="5"/>
      <c r="AG736" s="5"/>
      <c r="AH736" s="5"/>
      <c r="AI736" s="5"/>
      <c r="AJ736" s="5"/>
      <c r="AK736" s="5"/>
    </row>
    <row r="737" s="5" customFormat="1" hidden="1" customHeight="1" spans="1:37">
      <c r="A737" s="6" t="s">
        <v>5993</v>
      </c>
      <c r="B737" s="6" t="s">
        <v>5994</v>
      </c>
      <c r="C737" s="6" t="s">
        <v>5995</v>
      </c>
      <c r="D737" s="4" t="s">
        <v>5996</v>
      </c>
      <c r="E737" s="4">
        <v>0</v>
      </c>
      <c r="F737" s="6" t="s">
        <v>193</v>
      </c>
      <c r="G737" s="6" t="s">
        <v>211</v>
      </c>
      <c r="H737" s="4">
        <v>138.99</v>
      </c>
      <c r="I737" s="1" t="s">
        <v>5997</v>
      </c>
      <c r="J737" s="6" t="s">
        <v>5998</v>
      </c>
      <c r="K737" s="6"/>
      <c r="L737" s="6" t="s">
        <v>46</v>
      </c>
      <c r="M737" s="6"/>
      <c r="N737" s="6" t="s">
        <v>46</v>
      </c>
      <c r="O737" s="4">
        <v>3</v>
      </c>
      <c r="P737" s="1" t="s">
        <v>5999</v>
      </c>
      <c r="Q737" s="9" t="s">
        <v>6000</v>
      </c>
      <c r="R737" s="6" t="s">
        <v>46</v>
      </c>
      <c r="S737" s="1" t="s">
        <v>6001</v>
      </c>
      <c r="T737" s="20" t="s">
        <v>50</v>
      </c>
      <c r="U737" s="20"/>
      <c r="V737" s="20"/>
      <c r="W737" s="20"/>
      <c r="X737" s="4"/>
      <c r="Y737" s="4"/>
      <c r="Z737" s="4"/>
      <c r="AA737" s="4"/>
      <c r="AB737" s="4"/>
      <c r="AC737" s="4"/>
      <c r="AD737" s="4"/>
      <c r="AE737" s="4"/>
      <c r="AF737" s="27"/>
      <c r="AG737" s="4"/>
      <c r="AH737" s="4"/>
      <c r="AI737" s="4"/>
      <c r="AJ737" s="4"/>
      <c r="AK737" s="6">
        <v>1</v>
      </c>
    </row>
    <row r="738" s="6" customFormat="1" customHeight="1" spans="1:37">
      <c r="A738" s="6" t="s">
        <v>6002</v>
      </c>
      <c r="B738" s="6" t="s">
        <v>6003</v>
      </c>
      <c r="C738" s="6" t="s">
        <v>6004</v>
      </c>
      <c r="D738" s="4" t="s">
        <v>6005</v>
      </c>
      <c r="E738" s="4">
        <v>0</v>
      </c>
      <c r="F738" s="6" t="s">
        <v>41</v>
      </c>
      <c r="G738" s="6" t="s">
        <v>42</v>
      </c>
      <c r="H738" s="4">
        <v>87030.57</v>
      </c>
      <c r="I738" s="1" t="s">
        <v>6006</v>
      </c>
      <c r="J738" s="6" t="s">
        <v>720</v>
      </c>
      <c r="L738" s="6" t="s">
        <v>279</v>
      </c>
      <c r="N738" s="6" t="s">
        <v>46</v>
      </c>
      <c r="O738" s="4">
        <v>17</v>
      </c>
      <c r="P738" s="1" t="s">
        <v>6007</v>
      </c>
      <c r="Q738" s="9" t="s">
        <v>6000</v>
      </c>
      <c r="R738" s="6" t="s">
        <v>46</v>
      </c>
      <c r="S738" s="4" t="e">
        <v>#N/A</v>
      </c>
      <c r="T738" s="20" t="s">
        <v>89</v>
      </c>
      <c r="U738" s="20"/>
      <c r="V738" s="20"/>
      <c r="W738" s="20"/>
      <c r="X738" s="4"/>
      <c r="Y738" s="4"/>
      <c r="Z738" s="4"/>
      <c r="AA738" s="4"/>
      <c r="AB738" s="4"/>
      <c r="AC738" s="4"/>
      <c r="AD738" s="4"/>
      <c r="AE738" s="4"/>
      <c r="AF738" s="4"/>
      <c r="AG738" s="4"/>
      <c r="AH738" s="4"/>
      <c r="AI738" s="4"/>
      <c r="AJ738" s="4"/>
      <c r="AK738" s="4"/>
    </row>
    <row r="739" s="5" customFormat="1" customHeight="1" spans="1:32">
      <c r="A739" s="6" t="s">
        <v>6008</v>
      </c>
      <c r="B739" s="6" t="s">
        <v>6009</v>
      </c>
      <c r="C739" s="6" t="s">
        <v>6010</v>
      </c>
      <c r="D739" s="5" t="s">
        <v>6011</v>
      </c>
      <c r="E739" s="5">
        <v>1</v>
      </c>
      <c r="F739" s="7" t="s">
        <v>41</v>
      </c>
      <c r="G739" s="7" t="s">
        <v>211</v>
      </c>
      <c r="H739" s="5">
        <v>6407.3278</v>
      </c>
      <c r="I739" s="14" t="s">
        <v>6012</v>
      </c>
      <c r="J739" s="8" t="s">
        <v>1039</v>
      </c>
      <c r="K739" s="8"/>
      <c r="L739" s="8" t="s">
        <v>271</v>
      </c>
      <c r="M739" s="8"/>
      <c r="N739" s="8" t="s">
        <v>46</v>
      </c>
      <c r="O739" s="5">
        <v>407</v>
      </c>
      <c r="P739" s="14" t="s">
        <v>6013</v>
      </c>
      <c r="Q739" s="9" t="s">
        <v>6000</v>
      </c>
      <c r="R739" s="7" t="s">
        <v>6014</v>
      </c>
      <c r="S739" s="14" t="s">
        <v>6015</v>
      </c>
      <c r="T739" s="3" t="s">
        <v>50</v>
      </c>
      <c r="U739" s="3"/>
      <c r="V739" s="3">
        <v>57115639</v>
      </c>
      <c r="W739" s="3">
        <v>10.8588778616883</v>
      </c>
      <c r="X739" s="5" t="str">
        <f>_xlfn.DISPIMG("ID_3BE30CA0B34A4C219937BDF5BC106C1C",1)</f>
        <v>=DISPIMG("ID_3BE30CA0B34A4C219937BDF5BC106C1C",1)</v>
      </c>
      <c r="Y739" s="24" t="s">
        <v>51</v>
      </c>
      <c r="Z739" s="24" t="s">
        <v>52</v>
      </c>
      <c r="AA739" s="5">
        <v>0.4</v>
      </c>
      <c r="AB739" s="5">
        <v>0.925</v>
      </c>
      <c r="AF739" s="10"/>
    </row>
    <row r="740" s="6" customFormat="1" customHeight="1" spans="1:37">
      <c r="A740" s="6" t="s">
        <v>6016</v>
      </c>
      <c r="B740" s="6" t="s">
        <v>6017</v>
      </c>
      <c r="C740" s="6" t="s">
        <v>6018</v>
      </c>
      <c r="D740" s="5" t="s">
        <v>6019</v>
      </c>
      <c r="E740" s="5">
        <v>1</v>
      </c>
      <c r="F740" s="7" t="s">
        <v>41</v>
      </c>
      <c r="G740" s="7" t="s">
        <v>211</v>
      </c>
      <c r="H740" s="5">
        <v>833.054</v>
      </c>
      <c r="I740" s="14" t="s">
        <v>6020</v>
      </c>
      <c r="J740" s="8" t="s">
        <v>2731</v>
      </c>
      <c r="K740" s="8"/>
      <c r="L740" s="8" t="s">
        <v>2732</v>
      </c>
      <c r="M740" s="8"/>
      <c r="N740" s="8" t="s">
        <v>46</v>
      </c>
      <c r="O740" s="5">
        <v>1007</v>
      </c>
      <c r="P740" s="14" t="s">
        <v>6021</v>
      </c>
      <c r="Q740" s="9" t="s">
        <v>6000</v>
      </c>
      <c r="R740" s="7" t="s">
        <v>6022</v>
      </c>
      <c r="S740" s="14" t="s">
        <v>6023</v>
      </c>
      <c r="T740" s="3" t="s">
        <v>50</v>
      </c>
      <c r="U740" s="3"/>
      <c r="V740" s="3">
        <v>7494323</v>
      </c>
      <c r="W740" s="3">
        <v>10.0379687271173</v>
      </c>
      <c r="X740" s="5" t="str">
        <f>_xlfn.DISPIMG("ID_90FC00624D894962A91032EA703C0BC3",1)</f>
        <v>=DISPIMG("ID_90FC00624D894962A91032EA703C0BC3",1)</v>
      </c>
      <c r="Y740" s="24" t="s">
        <v>51</v>
      </c>
      <c r="Z740" s="24" t="s">
        <v>52</v>
      </c>
      <c r="AA740" s="5">
        <v>0.5</v>
      </c>
      <c r="AB740" s="5">
        <v>0.905</v>
      </c>
      <c r="AC740" s="5"/>
      <c r="AD740" s="5"/>
      <c r="AE740" s="5"/>
      <c r="AF740" s="5"/>
      <c r="AG740" s="5"/>
      <c r="AH740" s="5"/>
      <c r="AI740" s="5"/>
      <c r="AJ740" s="5"/>
      <c r="AK740" s="5"/>
    </row>
    <row r="741" s="6" customFormat="1" customHeight="1" spans="1:37">
      <c r="A741" s="6" t="s">
        <v>6024</v>
      </c>
      <c r="B741" s="6" t="s">
        <v>6025</v>
      </c>
      <c r="C741" s="6" t="s">
        <v>6026</v>
      </c>
      <c r="D741" s="4" t="s">
        <v>6027</v>
      </c>
      <c r="E741" s="4">
        <v>0</v>
      </c>
      <c r="F741" s="6" t="s">
        <v>267</v>
      </c>
      <c r="G741" s="6" t="s">
        <v>211</v>
      </c>
      <c r="H741" s="4">
        <v>898.7531</v>
      </c>
      <c r="I741" s="1" t="s">
        <v>6028</v>
      </c>
      <c r="J741" s="6" t="s">
        <v>6029</v>
      </c>
      <c r="L741" s="6" t="s">
        <v>214</v>
      </c>
      <c r="N741" s="6" t="s">
        <v>46</v>
      </c>
      <c r="O741" s="4">
        <v>4</v>
      </c>
      <c r="P741" s="1" t="s">
        <v>6030</v>
      </c>
      <c r="Q741" s="9" t="s">
        <v>6031</v>
      </c>
      <c r="R741" s="6" t="s">
        <v>46</v>
      </c>
      <c r="S741" s="1" t="s">
        <v>6032</v>
      </c>
      <c r="T741" s="20" t="s">
        <v>89</v>
      </c>
      <c r="U741" s="20"/>
      <c r="V741" s="20"/>
      <c r="W741" s="20"/>
      <c r="X741" s="4"/>
      <c r="Y741" s="4"/>
      <c r="Z741" s="4"/>
      <c r="AA741" s="4"/>
      <c r="AB741" s="4"/>
      <c r="AC741" s="4"/>
      <c r="AD741" s="4"/>
      <c r="AE741" s="4"/>
      <c r="AF741" s="4"/>
      <c r="AG741" s="4"/>
      <c r="AH741" s="4"/>
      <c r="AI741" s="4"/>
      <c r="AJ741" s="4"/>
      <c r="AK741" s="4"/>
    </row>
    <row r="742" s="6" customFormat="1" customHeight="1" spans="1:37">
      <c r="A742" s="6" t="s">
        <v>6033</v>
      </c>
      <c r="B742" s="6" t="s">
        <v>6034</v>
      </c>
      <c r="C742" s="6" t="s">
        <v>6035</v>
      </c>
      <c r="D742" s="4" t="s">
        <v>6036</v>
      </c>
      <c r="E742" s="4">
        <v>0</v>
      </c>
      <c r="F742" s="6" t="s">
        <v>267</v>
      </c>
      <c r="G742" s="6" t="s">
        <v>211</v>
      </c>
      <c r="H742" s="4">
        <v>1406.7184</v>
      </c>
      <c r="I742" s="1" t="s">
        <v>6037</v>
      </c>
      <c r="J742" s="6" t="s">
        <v>6038</v>
      </c>
      <c r="L742" s="6" t="s">
        <v>214</v>
      </c>
      <c r="N742" s="6" t="s">
        <v>46</v>
      </c>
      <c r="O742" s="4">
        <v>3</v>
      </c>
      <c r="P742" s="1" t="s">
        <v>6039</v>
      </c>
      <c r="Q742" s="9" t="s">
        <v>6031</v>
      </c>
      <c r="R742" s="6" t="s">
        <v>46</v>
      </c>
      <c r="S742" s="1" t="s">
        <v>6040</v>
      </c>
      <c r="T742" s="20" t="s">
        <v>89</v>
      </c>
      <c r="U742" s="20"/>
      <c r="V742" s="20"/>
      <c r="W742" s="20"/>
      <c r="X742" s="4"/>
      <c r="Y742" s="4"/>
      <c r="Z742" s="4"/>
      <c r="AA742" s="4"/>
      <c r="AB742" s="4"/>
      <c r="AC742" s="4"/>
      <c r="AD742" s="4"/>
      <c r="AE742" s="4"/>
      <c r="AF742" s="4"/>
      <c r="AG742" s="4"/>
      <c r="AH742" s="4"/>
      <c r="AI742" s="4"/>
      <c r="AJ742" s="4"/>
      <c r="AK742" s="4"/>
    </row>
    <row r="743" s="6" customFormat="1" customHeight="1" spans="1:37">
      <c r="A743" s="6" t="s">
        <v>6041</v>
      </c>
      <c r="B743" s="6" t="s">
        <v>6042</v>
      </c>
      <c r="C743" s="6" t="s">
        <v>6043</v>
      </c>
      <c r="D743" s="4" t="s">
        <v>6044</v>
      </c>
      <c r="E743" s="4">
        <v>0</v>
      </c>
      <c r="F743" s="6" t="s">
        <v>267</v>
      </c>
      <c r="G743" s="6" t="s">
        <v>211</v>
      </c>
      <c r="H743" s="4">
        <v>776.4057</v>
      </c>
      <c r="I743" s="1" t="s">
        <v>6045</v>
      </c>
      <c r="J743" s="6" t="s">
        <v>46</v>
      </c>
      <c r="L743" s="6" t="s">
        <v>46</v>
      </c>
      <c r="N743" s="6" t="s">
        <v>46</v>
      </c>
      <c r="O743" s="4">
        <v>4</v>
      </c>
      <c r="P743" s="1" t="s">
        <v>6046</v>
      </c>
      <c r="Q743" s="9" t="s">
        <v>6047</v>
      </c>
      <c r="R743" s="6" t="s">
        <v>46</v>
      </c>
      <c r="S743" s="1" t="s">
        <v>6048</v>
      </c>
      <c r="T743" s="20" t="s">
        <v>89</v>
      </c>
      <c r="U743" s="20"/>
      <c r="V743" s="20"/>
      <c r="W743" s="20"/>
      <c r="X743" s="4"/>
      <c r="Y743" s="4"/>
      <c r="Z743" s="4"/>
      <c r="AA743" s="4"/>
      <c r="AB743" s="4"/>
      <c r="AC743" s="4"/>
      <c r="AD743" s="4"/>
      <c r="AE743" s="4"/>
      <c r="AF743" s="4"/>
      <c r="AG743" s="4"/>
      <c r="AH743" s="4"/>
      <c r="AI743" s="4"/>
      <c r="AJ743" s="4"/>
      <c r="AK743" s="4"/>
    </row>
    <row r="744" s="4" customFormat="1" customHeight="1" spans="1:23">
      <c r="A744" s="6" t="s">
        <v>6049</v>
      </c>
      <c r="B744" s="6" t="s">
        <v>6050</v>
      </c>
      <c r="C744" s="6" t="s">
        <v>6051</v>
      </c>
      <c r="D744" s="4" t="s">
        <v>6052</v>
      </c>
      <c r="E744" s="4">
        <v>0</v>
      </c>
      <c r="F744" s="6" t="s">
        <v>101</v>
      </c>
      <c r="G744" s="6" t="s">
        <v>268</v>
      </c>
      <c r="H744" s="4">
        <v>596</v>
      </c>
      <c r="I744" s="1" t="s">
        <v>6053</v>
      </c>
      <c r="J744" s="6" t="s">
        <v>46</v>
      </c>
      <c r="K744" s="6"/>
      <c r="L744" s="6" t="s">
        <v>46</v>
      </c>
      <c r="M744" s="6"/>
      <c r="N744" s="6" t="s">
        <v>6054</v>
      </c>
      <c r="O744" s="4">
        <v>3</v>
      </c>
      <c r="P744" s="1" t="s">
        <v>6055</v>
      </c>
      <c r="Q744" s="9" t="s">
        <v>6056</v>
      </c>
      <c r="R744" s="6" t="s">
        <v>46</v>
      </c>
      <c r="S744" s="1" t="s">
        <v>6057</v>
      </c>
      <c r="T744" s="20" t="s">
        <v>50</v>
      </c>
      <c r="U744" s="20"/>
      <c r="V744" s="20"/>
      <c r="W744" s="20"/>
    </row>
    <row r="745" s="5" customFormat="1" customHeight="1" spans="1:35">
      <c r="A745" s="6" t="s">
        <v>6058</v>
      </c>
      <c r="B745" s="6" t="s">
        <v>6059</v>
      </c>
      <c r="C745" s="6" t="s">
        <v>6060</v>
      </c>
      <c r="D745" s="5" t="s">
        <v>6061</v>
      </c>
      <c r="E745" s="5">
        <v>2</v>
      </c>
      <c r="F745" s="7" t="s">
        <v>65</v>
      </c>
      <c r="G745" s="7" t="s">
        <v>66</v>
      </c>
      <c r="H745" s="5">
        <v>1065.5014</v>
      </c>
      <c r="I745" s="14" t="s">
        <v>6062</v>
      </c>
      <c r="J745" s="8" t="s">
        <v>1176</v>
      </c>
      <c r="K745" s="8"/>
      <c r="L745" s="8" t="s">
        <v>1177</v>
      </c>
      <c r="M745" s="8"/>
      <c r="N745" s="8" t="s">
        <v>46</v>
      </c>
      <c r="O745" s="5">
        <v>206</v>
      </c>
      <c r="P745" s="14" t="s">
        <v>6063</v>
      </c>
      <c r="Q745" s="9" t="s">
        <v>6056</v>
      </c>
      <c r="R745" s="8" t="s">
        <v>46</v>
      </c>
      <c r="S745" s="14" t="s">
        <v>6064</v>
      </c>
      <c r="T745" s="3" t="s">
        <v>50</v>
      </c>
      <c r="U745" s="3">
        <f>100-100*(V745/(H745*10000*AH745*(1-0.01*AG745))-AF745)/(1-AF745)</f>
        <v>10.0319604490948</v>
      </c>
      <c r="V745" s="3">
        <v>9268985</v>
      </c>
      <c r="W745" s="3">
        <v>13.008232556053</v>
      </c>
      <c r="X745" s="5" t="str">
        <f>_xlfn.DISPIMG("ID_3A020673DA194D10891094662FB411BC",1)</f>
        <v>=DISPIMG("ID_3A020673DA194D10891094662FB411BC",1)</v>
      </c>
      <c r="Y745" s="24" t="s">
        <v>833</v>
      </c>
      <c r="Z745" s="24" t="s">
        <v>834</v>
      </c>
      <c r="AF745" s="10">
        <v>0.35</v>
      </c>
      <c r="AG745" s="5">
        <v>1</v>
      </c>
      <c r="AH745" s="5">
        <v>0.94</v>
      </c>
      <c r="AI745" s="5" t="s">
        <v>1189</v>
      </c>
    </row>
    <row r="746" s="4" customFormat="1" customHeight="1" spans="1:37">
      <c r="A746" s="6" t="s">
        <v>6065</v>
      </c>
      <c r="B746" s="6" t="s">
        <v>6066</v>
      </c>
      <c r="C746" s="6" t="s">
        <v>6067</v>
      </c>
      <c r="D746" s="5" t="s">
        <v>6068</v>
      </c>
      <c r="E746" s="5">
        <v>1</v>
      </c>
      <c r="F746" s="7" t="s">
        <v>41</v>
      </c>
      <c r="G746" s="7" t="s">
        <v>42</v>
      </c>
      <c r="H746" s="5">
        <v>1877.3927</v>
      </c>
      <c r="I746" s="14" t="s">
        <v>6069</v>
      </c>
      <c r="J746" s="8" t="s">
        <v>44</v>
      </c>
      <c r="K746" s="8"/>
      <c r="L746" s="8" t="s">
        <v>279</v>
      </c>
      <c r="M746" s="8"/>
      <c r="N746" s="8" t="s">
        <v>46</v>
      </c>
      <c r="O746" s="5">
        <v>423</v>
      </c>
      <c r="P746" s="14" t="s">
        <v>6070</v>
      </c>
      <c r="Q746" s="9" t="s">
        <v>6071</v>
      </c>
      <c r="R746" s="7" t="s">
        <v>6072</v>
      </c>
      <c r="S746" s="14" t="s">
        <v>6073</v>
      </c>
      <c r="T746" s="3" t="s">
        <v>50</v>
      </c>
      <c r="U746" s="3"/>
      <c r="V746" s="3">
        <v>16290139</v>
      </c>
      <c r="W746" s="3">
        <v>13.2299864594126</v>
      </c>
      <c r="X746" s="5" t="str">
        <f>_xlfn.DISPIMG("ID_89566DD4400B4E4B82AC7145E9F2416D",1)</f>
        <v>=DISPIMG("ID_89566DD4400B4E4B82AC7145E9F2416D",1)</v>
      </c>
      <c r="Y746" s="24" t="s">
        <v>51</v>
      </c>
      <c r="Z746" s="24" t="s">
        <v>52</v>
      </c>
      <c r="AA746" s="5">
        <v>0.55</v>
      </c>
      <c r="AB746" s="5">
        <v>0.9</v>
      </c>
      <c r="AC746" s="5"/>
      <c r="AD746" s="5"/>
      <c r="AE746" s="5"/>
      <c r="AF746" s="5"/>
      <c r="AG746" s="5"/>
      <c r="AH746" s="5"/>
      <c r="AI746" s="5"/>
      <c r="AJ746" s="5"/>
      <c r="AK746" s="5"/>
    </row>
    <row r="747" s="6" customFormat="1" hidden="1" customHeight="1" spans="1:37">
      <c r="A747" s="6" t="s">
        <v>6074</v>
      </c>
      <c r="B747" s="6" t="s">
        <v>6075</v>
      </c>
      <c r="C747" s="6" t="s">
        <v>6076</v>
      </c>
      <c r="D747" s="4" t="s">
        <v>6077</v>
      </c>
      <c r="E747" s="4">
        <v>0</v>
      </c>
      <c r="F747" s="6" t="s">
        <v>193</v>
      </c>
      <c r="G747" s="6" t="s">
        <v>211</v>
      </c>
      <c r="H747" s="4">
        <v>2997.8586</v>
      </c>
      <c r="I747" s="1" t="s">
        <v>6078</v>
      </c>
      <c r="J747" s="6" t="s">
        <v>900</v>
      </c>
      <c r="L747" s="6" t="s">
        <v>46</v>
      </c>
      <c r="N747" s="6" t="s">
        <v>280</v>
      </c>
      <c r="O747" s="4">
        <v>10</v>
      </c>
      <c r="P747" s="1" t="s">
        <v>6079</v>
      </c>
      <c r="Q747" s="9" t="s">
        <v>6080</v>
      </c>
      <c r="R747" s="6" t="s">
        <v>46</v>
      </c>
      <c r="S747" s="1" t="s">
        <v>6081</v>
      </c>
      <c r="T747" s="20" t="s">
        <v>50</v>
      </c>
      <c r="U747" s="20"/>
      <c r="V747" s="20"/>
      <c r="W747" s="20"/>
      <c r="X747" s="4"/>
      <c r="Y747" s="4"/>
      <c r="Z747" s="4"/>
      <c r="AA747" s="4"/>
      <c r="AB747" s="4"/>
      <c r="AC747" s="4"/>
      <c r="AD747" s="4"/>
      <c r="AE747" s="4"/>
      <c r="AF747" s="4"/>
      <c r="AG747" s="4"/>
      <c r="AH747" s="4"/>
      <c r="AI747" s="4"/>
      <c r="AJ747" s="4"/>
      <c r="AK747" s="6">
        <v>1</v>
      </c>
    </row>
    <row r="748" s="4" customFormat="1" customHeight="1" spans="1:37">
      <c r="A748" s="6" t="s">
        <v>6082</v>
      </c>
      <c r="B748" s="6" t="s">
        <v>6083</v>
      </c>
      <c r="C748" s="6" t="s">
        <v>6084</v>
      </c>
      <c r="D748" s="5" t="s">
        <v>6085</v>
      </c>
      <c r="E748" s="5">
        <v>1</v>
      </c>
      <c r="F748" s="7" t="s">
        <v>41</v>
      </c>
      <c r="G748" s="7" t="s">
        <v>211</v>
      </c>
      <c r="H748" s="5">
        <v>2913.4824</v>
      </c>
      <c r="I748" s="14" t="s">
        <v>6086</v>
      </c>
      <c r="J748" s="8" t="s">
        <v>1039</v>
      </c>
      <c r="K748" s="8"/>
      <c r="L748" s="8" t="s">
        <v>214</v>
      </c>
      <c r="M748" s="8"/>
      <c r="N748" s="8" t="s">
        <v>280</v>
      </c>
      <c r="O748" s="5">
        <v>35</v>
      </c>
      <c r="P748" s="14" t="s">
        <v>6087</v>
      </c>
      <c r="Q748" s="9" t="s">
        <v>6080</v>
      </c>
      <c r="R748" s="7" t="s">
        <v>6088</v>
      </c>
      <c r="S748" s="14" t="s">
        <v>6089</v>
      </c>
      <c r="T748" s="3" t="s">
        <v>50</v>
      </c>
      <c r="U748" s="3"/>
      <c r="V748" s="3">
        <v>25347297</v>
      </c>
      <c r="W748" s="3">
        <v>12.9999995881218</v>
      </c>
      <c r="X748" s="5" t="str">
        <f>_xlfn.DISPIMG("ID_2DE0C69F03074D7CA745F2554F4DEBAD",1)</f>
        <v>=DISPIMG("ID_2DE0C69F03074D7CA745F2554F4DEBAD",1)</v>
      </c>
      <c r="Y748" s="24" t="s">
        <v>51</v>
      </c>
      <c r="Z748" s="24" t="s">
        <v>52</v>
      </c>
      <c r="AA748" s="5">
        <v>0.4</v>
      </c>
      <c r="AB748" s="5">
        <v>0.865</v>
      </c>
      <c r="AC748" s="5"/>
      <c r="AD748" s="5"/>
      <c r="AE748" s="5"/>
      <c r="AF748" s="5"/>
      <c r="AG748" s="5"/>
      <c r="AH748" s="5"/>
      <c r="AI748" s="5"/>
      <c r="AJ748" s="5"/>
      <c r="AK748" s="5"/>
    </row>
    <row r="749" s="6" customFormat="1" hidden="1" customHeight="1" spans="1:37">
      <c r="A749" s="6" t="s">
        <v>6090</v>
      </c>
      <c r="B749" s="6" t="s">
        <v>6091</v>
      </c>
      <c r="C749" s="6" t="s">
        <v>6092</v>
      </c>
      <c r="D749" s="4" t="s">
        <v>6093</v>
      </c>
      <c r="E749" s="4">
        <v>0</v>
      </c>
      <c r="F749" s="6" t="s">
        <v>193</v>
      </c>
      <c r="G749" s="6" t="s">
        <v>211</v>
      </c>
      <c r="H749" s="4">
        <v>195.5752</v>
      </c>
      <c r="I749" s="1" t="s">
        <v>6094</v>
      </c>
      <c r="J749" s="6" t="s">
        <v>6095</v>
      </c>
      <c r="L749" s="6" t="s">
        <v>46</v>
      </c>
      <c r="N749" s="6" t="s">
        <v>46</v>
      </c>
      <c r="O749" s="4">
        <v>3</v>
      </c>
      <c r="P749" s="1" t="s">
        <v>6096</v>
      </c>
      <c r="Q749" s="9" t="s">
        <v>6097</v>
      </c>
      <c r="R749" s="6" t="s">
        <v>46</v>
      </c>
      <c r="S749" s="1" t="s">
        <v>6098</v>
      </c>
      <c r="T749" s="20" t="s">
        <v>50</v>
      </c>
      <c r="U749" s="20"/>
      <c r="V749" s="20"/>
      <c r="W749" s="20"/>
      <c r="X749" s="4"/>
      <c r="Y749" s="4"/>
      <c r="Z749" s="4"/>
      <c r="AA749" s="4"/>
      <c r="AB749" s="4"/>
      <c r="AC749" s="4"/>
      <c r="AD749" s="4"/>
      <c r="AE749" s="4"/>
      <c r="AF749" s="4"/>
      <c r="AG749" s="4"/>
      <c r="AH749" s="4"/>
      <c r="AI749" s="4"/>
      <c r="AJ749" s="4"/>
      <c r="AK749" s="6">
        <v>1</v>
      </c>
    </row>
    <row r="750" s="6" customFormat="1" hidden="1" customHeight="1" spans="1:37">
      <c r="A750" s="6" t="s">
        <v>6099</v>
      </c>
      <c r="B750" s="6" t="s">
        <v>6100</v>
      </c>
      <c r="C750" s="6" t="s">
        <v>6101</v>
      </c>
      <c r="D750" s="4" t="s">
        <v>6102</v>
      </c>
      <c r="E750" s="4">
        <v>0</v>
      </c>
      <c r="F750" s="6" t="s">
        <v>193</v>
      </c>
      <c r="G750" s="6" t="s">
        <v>211</v>
      </c>
      <c r="H750" s="4">
        <v>140</v>
      </c>
      <c r="I750" s="1" t="s">
        <v>6103</v>
      </c>
      <c r="J750" s="6" t="s">
        <v>543</v>
      </c>
      <c r="L750" s="6" t="s">
        <v>46</v>
      </c>
      <c r="N750" s="6" t="s">
        <v>429</v>
      </c>
      <c r="O750" s="4">
        <v>3</v>
      </c>
      <c r="P750" s="1" t="s">
        <v>6104</v>
      </c>
      <c r="Q750" s="9" t="s">
        <v>6105</v>
      </c>
      <c r="R750" s="6" t="s">
        <v>46</v>
      </c>
      <c r="S750" s="1" t="s">
        <v>6106</v>
      </c>
      <c r="T750" s="20" t="s">
        <v>50</v>
      </c>
      <c r="U750" s="20"/>
      <c r="V750" s="20"/>
      <c r="W750" s="20"/>
      <c r="X750" s="4"/>
      <c r="Y750" s="4"/>
      <c r="Z750" s="4"/>
      <c r="AA750" s="4"/>
      <c r="AB750" s="4"/>
      <c r="AC750" s="4"/>
      <c r="AD750" s="4"/>
      <c r="AE750" s="4"/>
      <c r="AF750" s="4"/>
      <c r="AG750" s="4"/>
      <c r="AH750" s="4"/>
      <c r="AI750" s="4"/>
      <c r="AJ750" s="4"/>
      <c r="AK750" s="6">
        <v>1</v>
      </c>
    </row>
    <row r="751" s="6" customFormat="1" hidden="1" customHeight="1" spans="1:37">
      <c r="A751" s="6" t="s">
        <v>6107</v>
      </c>
      <c r="B751" s="6" t="s">
        <v>6108</v>
      </c>
      <c r="C751" s="6" t="s">
        <v>6109</v>
      </c>
      <c r="D751" s="6" t="s">
        <v>6110</v>
      </c>
      <c r="E751" s="6">
        <v>0</v>
      </c>
      <c r="F751" s="6" t="s">
        <v>41</v>
      </c>
      <c r="G751" s="6" t="e">
        <v>#N/A</v>
      </c>
      <c r="H751" s="6" t="e">
        <v>#N/A</v>
      </c>
      <c r="I751" s="6" t="e">
        <v>#N/A</v>
      </c>
      <c r="J751" s="6" t="e">
        <v>#N/A</v>
      </c>
      <c r="L751" s="6" t="e">
        <v>#N/A</v>
      </c>
      <c r="N751" s="6" t="e">
        <v>#N/A</v>
      </c>
      <c r="O751" s="6">
        <v>14</v>
      </c>
      <c r="P751" s="16" t="s">
        <v>6111</v>
      </c>
      <c r="Q751" s="9" t="s">
        <v>6112</v>
      </c>
      <c r="R751" s="6" t="s">
        <v>46</v>
      </c>
      <c r="S751" s="1" t="s">
        <v>6113</v>
      </c>
      <c r="T751" s="6" t="e">
        <v>#N/A</v>
      </c>
      <c r="AF751" s="26"/>
      <c r="AK751" s="6">
        <v>1</v>
      </c>
    </row>
    <row r="752" s="6" customFormat="1" customHeight="1" spans="1:37">
      <c r="A752" s="6" t="s">
        <v>6114</v>
      </c>
      <c r="B752" s="6" t="s">
        <v>6115</v>
      </c>
      <c r="C752" s="6" t="s">
        <v>6116</v>
      </c>
      <c r="D752" s="5" t="s">
        <v>6117</v>
      </c>
      <c r="E752" s="5">
        <v>1</v>
      </c>
      <c r="F752" s="7" t="s">
        <v>41</v>
      </c>
      <c r="G752" s="7" t="s">
        <v>42</v>
      </c>
      <c r="H752" s="5">
        <v>2512.0108</v>
      </c>
      <c r="I752" s="14" t="s">
        <v>6118</v>
      </c>
      <c r="J752" s="8" t="s">
        <v>525</v>
      </c>
      <c r="K752" s="8"/>
      <c r="L752" s="8" t="s">
        <v>279</v>
      </c>
      <c r="M752" s="8"/>
      <c r="N752" s="8" t="s">
        <v>429</v>
      </c>
      <c r="O752" s="5">
        <v>61</v>
      </c>
      <c r="P752" s="14" t="s">
        <v>6119</v>
      </c>
      <c r="Q752" s="9" t="s">
        <v>6120</v>
      </c>
      <c r="R752" s="7" t="s">
        <v>6121</v>
      </c>
      <c r="S752" s="14" t="s">
        <v>6122</v>
      </c>
      <c r="T752" s="3" t="s">
        <v>50</v>
      </c>
      <c r="U752" s="3"/>
      <c r="V752" s="3">
        <v>21188359</v>
      </c>
      <c r="W752" s="3">
        <v>15.651799745447</v>
      </c>
      <c r="X752" s="5" t="str">
        <f>_xlfn.DISPIMG("ID_84B917D7E4384730A47EC4247BCC85D2",1)</f>
        <v>=DISPIMG("ID_84B917D7E4384730A47EC4247BCC85D2",1)</v>
      </c>
      <c r="Y752" s="24" t="s">
        <v>51</v>
      </c>
      <c r="Z752" s="24" t="s">
        <v>52</v>
      </c>
      <c r="AA752" s="5">
        <v>0.5</v>
      </c>
      <c r="AB752" s="5">
        <v>0.9</v>
      </c>
      <c r="AC752" s="5"/>
      <c r="AD752" s="5"/>
      <c r="AE752" s="5"/>
      <c r="AF752" s="5"/>
      <c r="AG752" s="5"/>
      <c r="AH752" s="5"/>
      <c r="AI752" s="5"/>
      <c r="AJ752" s="5"/>
      <c r="AK752" s="5"/>
    </row>
    <row r="753" s="6" customFormat="1" hidden="1" customHeight="1" spans="1:37">
      <c r="A753" s="6" t="s">
        <v>6123</v>
      </c>
      <c r="B753" s="6" t="s">
        <v>6124</v>
      </c>
      <c r="C753" s="6" t="s">
        <v>6125</v>
      </c>
      <c r="D753" s="5" t="s">
        <v>6126</v>
      </c>
      <c r="E753" s="5">
        <v>1</v>
      </c>
      <c r="F753" s="7" t="s">
        <v>141</v>
      </c>
      <c r="G753" s="7" t="s">
        <v>211</v>
      </c>
      <c r="H753" s="5">
        <v>458.1064</v>
      </c>
      <c r="I753" s="14" t="s">
        <v>6127</v>
      </c>
      <c r="J753" s="8" t="s">
        <v>3314</v>
      </c>
      <c r="K753" s="8"/>
      <c r="L753" s="8" t="s">
        <v>46</v>
      </c>
      <c r="M753" s="8"/>
      <c r="N753" s="8" t="s">
        <v>46</v>
      </c>
      <c r="O753" s="5">
        <v>53</v>
      </c>
      <c r="P753" s="14" t="s">
        <v>6128</v>
      </c>
      <c r="Q753" s="9" t="s">
        <v>6129</v>
      </c>
      <c r="R753" s="7" t="s">
        <v>6130</v>
      </c>
      <c r="S753" s="14" t="s">
        <v>6131</v>
      </c>
      <c r="T753" s="3" t="s">
        <v>50</v>
      </c>
      <c r="U753" s="3"/>
      <c r="V753" s="3">
        <v>3664851</v>
      </c>
      <c r="W753" s="3">
        <v>20.000004365798</v>
      </c>
      <c r="X753" s="5" t="str">
        <f>_xlfn.DISPIMG("ID_2EB0E2020DA14DABB0A189053DE6FA16",1)</f>
        <v>=DISPIMG("ID_2EB0E2020DA14DABB0A189053DE6FA16",1)</v>
      </c>
      <c r="Y753" s="5" t="s">
        <v>304</v>
      </c>
      <c r="Z753" s="5" t="s">
        <v>305</v>
      </c>
      <c r="AA753" s="5"/>
      <c r="AB753" s="5"/>
      <c r="AC753" s="5">
        <v>2</v>
      </c>
      <c r="AD753" s="5"/>
      <c r="AE753" s="5"/>
      <c r="AF753" s="5"/>
      <c r="AG753" s="5"/>
      <c r="AH753" s="5"/>
      <c r="AI753" s="5"/>
      <c r="AJ753" s="5"/>
      <c r="AK753" s="6">
        <v>1</v>
      </c>
    </row>
    <row r="754" s="6" customFormat="1" customHeight="1" spans="1:37">
      <c r="A754" s="6" t="s">
        <v>6132</v>
      </c>
      <c r="B754" s="6" t="s">
        <v>6133</v>
      </c>
      <c r="C754" s="6" t="s">
        <v>6134</v>
      </c>
      <c r="D754" s="5" t="s">
        <v>6135</v>
      </c>
      <c r="E754" s="5">
        <v>1</v>
      </c>
      <c r="F754" s="7" t="s">
        <v>41</v>
      </c>
      <c r="G754" s="7" t="s">
        <v>211</v>
      </c>
      <c r="H754" s="5">
        <v>610.4506</v>
      </c>
      <c r="I754" s="14" t="s">
        <v>6136</v>
      </c>
      <c r="J754" s="8" t="s">
        <v>1039</v>
      </c>
      <c r="K754" s="8"/>
      <c r="L754" s="8" t="s">
        <v>214</v>
      </c>
      <c r="M754" s="8"/>
      <c r="N754" s="8" t="s">
        <v>46</v>
      </c>
      <c r="O754" s="5">
        <v>1292</v>
      </c>
      <c r="P754" s="14" t="s">
        <v>6137</v>
      </c>
      <c r="Q754" s="9" t="s">
        <v>6129</v>
      </c>
      <c r="R754" s="7" t="s">
        <v>6138</v>
      </c>
      <c r="S754" s="14" t="s">
        <v>6139</v>
      </c>
      <c r="T754" s="3" t="s">
        <v>89</v>
      </c>
      <c r="U754" s="3"/>
      <c r="V754" s="3">
        <v>5294245</v>
      </c>
      <c r="W754" s="3">
        <v>13.2731624803055</v>
      </c>
      <c r="X754" s="5" t="str">
        <f>_xlfn.DISPIMG("ID_D91326880BDC41D6BD18C454570FE652",1)</f>
        <v>=DISPIMG("ID_D91326880BDC41D6BD18C454570FE652",1)</v>
      </c>
      <c r="Y754" s="24" t="s">
        <v>51</v>
      </c>
      <c r="Z754" s="24" t="s">
        <v>52</v>
      </c>
      <c r="AA754" s="5">
        <v>0.4</v>
      </c>
      <c r="AB754" s="5">
        <v>0.85</v>
      </c>
      <c r="AC754" s="5"/>
      <c r="AD754" s="5"/>
      <c r="AE754" s="5"/>
      <c r="AF754" s="5"/>
      <c r="AG754" s="5"/>
      <c r="AH754" s="5"/>
      <c r="AI754" s="5"/>
      <c r="AJ754" s="5"/>
      <c r="AK754" s="5"/>
    </row>
    <row r="755" s="6" customFormat="1" customHeight="1" spans="1:37">
      <c r="A755" s="6" t="s">
        <v>6140</v>
      </c>
      <c r="B755" s="6" t="s">
        <v>6141</v>
      </c>
      <c r="C755" s="6" t="s">
        <v>6142</v>
      </c>
      <c r="D755" s="5" t="s">
        <v>6143</v>
      </c>
      <c r="E755" s="5">
        <v>1</v>
      </c>
      <c r="F755" s="7" t="s">
        <v>41</v>
      </c>
      <c r="G755" s="7" t="s">
        <v>1366</v>
      </c>
      <c r="H755" s="5">
        <v>429.6015</v>
      </c>
      <c r="I755" s="14" t="s">
        <v>6144</v>
      </c>
      <c r="J755" s="8" t="s">
        <v>2909</v>
      </c>
      <c r="K755" s="8" t="s">
        <v>473</v>
      </c>
      <c r="L755" s="8" t="s">
        <v>2910</v>
      </c>
      <c r="M755" s="8" t="s">
        <v>473</v>
      </c>
      <c r="N755" s="8" t="s">
        <v>46</v>
      </c>
      <c r="O755" s="5">
        <v>44</v>
      </c>
      <c r="P755" s="14" t="s">
        <v>6145</v>
      </c>
      <c r="Q755" s="9" t="s">
        <v>6129</v>
      </c>
      <c r="R755" s="7" t="s">
        <v>6146</v>
      </c>
      <c r="S755" s="14" t="s">
        <v>6147</v>
      </c>
      <c r="T755" s="3" t="s">
        <v>50</v>
      </c>
      <c r="U755" s="3"/>
      <c r="V755" s="3">
        <v>3748273</v>
      </c>
      <c r="W755" s="3">
        <v>12.7500020367713</v>
      </c>
      <c r="X755" s="5" t="str">
        <f>_xlfn.DISPIMG("ID_5F864A5B02744AA39275BF4D4EA46CDA",1)</f>
        <v>=DISPIMG("ID_5F864A5B02744AA39275BF4D4EA46CDA",1)</v>
      </c>
      <c r="Y755" s="24" t="s">
        <v>218</v>
      </c>
      <c r="Z755" s="24" t="s">
        <v>52</v>
      </c>
      <c r="AA755" s="5">
        <v>0.4</v>
      </c>
      <c r="AB755" s="5">
        <v>0.88</v>
      </c>
      <c r="AC755" s="5"/>
      <c r="AD755" s="5"/>
      <c r="AE755" s="5"/>
      <c r="AF755" s="5"/>
      <c r="AG755" s="5"/>
      <c r="AH755" s="5"/>
      <c r="AI755" s="5"/>
      <c r="AJ755" s="5"/>
      <c r="AK755" s="5"/>
    </row>
    <row r="756" s="5" customFormat="1" customHeight="1" spans="1:32">
      <c r="A756" s="6" t="s">
        <v>6148</v>
      </c>
      <c r="B756" s="6" t="s">
        <v>6149</v>
      </c>
      <c r="C756" s="6" t="s">
        <v>6150</v>
      </c>
      <c r="D756" s="5" t="s">
        <v>6151</v>
      </c>
      <c r="E756" s="5">
        <v>2</v>
      </c>
      <c r="F756" s="7" t="s">
        <v>155</v>
      </c>
      <c r="G756" s="7" t="s">
        <v>768</v>
      </c>
      <c r="H756" s="5">
        <v>4348.8234</v>
      </c>
      <c r="I756" s="15" t="s">
        <v>6152</v>
      </c>
      <c r="J756" s="8" t="s">
        <v>3302</v>
      </c>
      <c r="K756" s="8" t="s">
        <v>473</v>
      </c>
      <c r="L756" s="8" t="s">
        <v>3303</v>
      </c>
      <c r="M756" s="8" t="s">
        <v>3304</v>
      </c>
      <c r="N756" s="8" t="s">
        <v>46</v>
      </c>
      <c r="O756" s="5">
        <v>430</v>
      </c>
      <c r="P756" s="14" t="s">
        <v>6153</v>
      </c>
      <c r="Q756" s="9" t="s">
        <v>6129</v>
      </c>
      <c r="R756" s="8" t="s">
        <v>46</v>
      </c>
      <c r="S756" s="14" t="s">
        <v>6154</v>
      </c>
      <c r="T756" s="3" t="s">
        <v>50</v>
      </c>
      <c r="U756" s="3"/>
      <c r="V756" s="3">
        <v>39336305</v>
      </c>
      <c r="W756" s="3">
        <v>9.5472467334498</v>
      </c>
      <c r="X756" s="5" t="str">
        <f>_xlfn.DISPIMG("ID_01BCDBEC0B974483A2B89E5A214B5D35",1)</f>
        <v>=DISPIMG("ID_01BCDBEC0B974483A2B89E5A214B5D35",1)</v>
      </c>
      <c r="Y756" s="5" t="s">
        <v>3307</v>
      </c>
      <c r="Z756" s="5" t="s">
        <v>3308</v>
      </c>
      <c r="AF756" s="10"/>
    </row>
    <row r="757" s="5" customFormat="1" hidden="1" customHeight="1" spans="1:37">
      <c r="A757" s="6" t="s">
        <v>6155</v>
      </c>
      <c r="B757" s="6" t="s">
        <v>6156</v>
      </c>
      <c r="C757" s="6" t="s">
        <v>6157</v>
      </c>
      <c r="D757" s="4" t="s">
        <v>6158</v>
      </c>
      <c r="E757" s="4">
        <v>0</v>
      </c>
      <c r="F757" s="6" t="s">
        <v>193</v>
      </c>
      <c r="G757" s="6" t="s">
        <v>211</v>
      </c>
      <c r="H757" s="4">
        <v>1272.368</v>
      </c>
      <c r="I757" s="1" t="s">
        <v>6159</v>
      </c>
      <c r="J757" s="6" t="s">
        <v>631</v>
      </c>
      <c r="K757" s="6"/>
      <c r="L757" s="6" t="s">
        <v>46</v>
      </c>
      <c r="M757" s="6"/>
      <c r="N757" s="6" t="s">
        <v>46</v>
      </c>
      <c r="O757" s="4">
        <v>10</v>
      </c>
      <c r="P757" s="1" t="s">
        <v>6160</v>
      </c>
      <c r="Q757" s="9" t="s">
        <v>6161</v>
      </c>
      <c r="R757" s="6" t="s">
        <v>46</v>
      </c>
      <c r="S757" s="1" t="s">
        <v>6162</v>
      </c>
      <c r="T757" s="20" t="s">
        <v>50</v>
      </c>
      <c r="U757" s="20"/>
      <c r="V757" s="20"/>
      <c r="W757" s="20"/>
      <c r="X757" s="4"/>
      <c r="Y757" s="4"/>
      <c r="Z757" s="4"/>
      <c r="AA757" s="4"/>
      <c r="AB757" s="4"/>
      <c r="AC757" s="4"/>
      <c r="AD757" s="4"/>
      <c r="AE757" s="4"/>
      <c r="AF757" s="27"/>
      <c r="AG757" s="4"/>
      <c r="AH757" s="4"/>
      <c r="AI757" s="4"/>
      <c r="AJ757" s="4"/>
      <c r="AK757" s="6">
        <v>1</v>
      </c>
    </row>
    <row r="758" s="5" customFormat="1" hidden="1" customHeight="1" spans="1:37">
      <c r="A758" s="6" t="s">
        <v>6163</v>
      </c>
      <c r="B758" s="6" t="s">
        <v>6164</v>
      </c>
      <c r="C758" s="6" t="s">
        <v>6165</v>
      </c>
      <c r="D758" s="5" t="s">
        <v>6166</v>
      </c>
      <c r="E758" s="5">
        <v>1</v>
      </c>
      <c r="F758" s="7" t="s">
        <v>141</v>
      </c>
      <c r="G758" s="7" t="s">
        <v>211</v>
      </c>
      <c r="H758" s="5">
        <v>75.1047</v>
      </c>
      <c r="I758" s="14" t="s">
        <v>6167</v>
      </c>
      <c r="J758" s="8" t="s">
        <v>1547</v>
      </c>
      <c r="K758" s="8"/>
      <c r="L758" s="8" t="s">
        <v>46</v>
      </c>
      <c r="M758" s="8"/>
      <c r="N758" s="8" t="s">
        <v>6168</v>
      </c>
      <c r="O758" s="5">
        <v>10</v>
      </c>
      <c r="P758" s="14" t="s">
        <v>6169</v>
      </c>
      <c r="Q758" s="9" t="s">
        <v>6170</v>
      </c>
      <c r="R758" s="7" t="s">
        <v>6171</v>
      </c>
      <c r="S758" s="14" t="s">
        <v>6172</v>
      </c>
      <c r="T758" s="3" t="s">
        <v>50</v>
      </c>
      <c r="U758" s="3"/>
      <c r="V758" s="3">
        <v>600838</v>
      </c>
      <c r="W758" s="3">
        <v>19.9999467410162</v>
      </c>
      <c r="X758" s="5" t="str">
        <f>_xlfn.DISPIMG("ID_1B8989CB1AB24038A56ED403E2C33542",1)</f>
        <v>=DISPIMG("ID_1B8989CB1AB24038A56ED403E2C33542",1)</v>
      </c>
      <c r="Y758" s="5" t="s">
        <v>304</v>
      </c>
      <c r="Z758" s="5" t="s">
        <v>305</v>
      </c>
      <c r="AC758" s="5">
        <v>4.5</v>
      </c>
      <c r="AF758" s="10"/>
      <c r="AK758" s="6">
        <v>1</v>
      </c>
    </row>
    <row r="759" s="5" customFormat="1" customHeight="1" spans="1:32">
      <c r="A759" s="6" t="s">
        <v>6173</v>
      </c>
      <c r="B759" s="6" t="s">
        <v>6174</v>
      </c>
      <c r="C759" s="6" t="s">
        <v>6175</v>
      </c>
      <c r="D759" s="5" t="s">
        <v>6176</v>
      </c>
      <c r="E759" s="5">
        <v>1</v>
      </c>
      <c r="F759" s="7" t="s">
        <v>41</v>
      </c>
      <c r="G759" s="7" t="s">
        <v>42</v>
      </c>
      <c r="H759" s="5">
        <v>3871.5646</v>
      </c>
      <c r="I759" s="14" t="s">
        <v>6177</v>
      </c>
      <c r="J759" s="8" t="s">
        <v>44</v>
      </c>
      <c r="K759" s="8"/>
      <c r="L759" s="8" t="s">
        <v>279</v>
      </c>
      <c r="M759" s="8"/>
      <c r="N759" s="8" t="s">
        <v>46</v>
      </c>
      <c r="O759" s="5">
        <v>515</v>
      </c>
      <c r="P759" s="14" t="s">
        <v>6178</v>
      </c>
      <c r="Q759" s="9" t="s">
        <v>6170</v>
      </c>
      <c r="R759" s="7" t="s">
        <v>6179</v>
      </c>
      <c r="S759" s="14" t="s">
        <v>6180</v>
      </c>
      <c r="T759" s="3" t="s">
        <v>50</v>
      </c>
      <c r="U759" s="3"/>
      <c r="V759" s="3">
        <v>32497915</v>
      </c>
      <c r="W759" s="3">
        <v>16.0599954860627</v>
      </c>
      <c r="X759" s="5" t="str">
        <f>_xlfn.DISPIMG("ID_928EC40A05094395A807A5CFEFFC42AD",1)</f>
        <v>=DISPIMG("ID_928EC40A05094395A807A5CFEFFC42AD",1)</v>
      </c>
      <c r="Y759" s="24" t="s">
        <v>51</v>
      </c>
      <c r="Z759" s="24" t="s">
        <v>52</v>
      </c>
      <c r="AA759" s="5">
        <v>0.55</v>
      </c>
      <c r="AB759" s="5">
        <v>0.845</v>
      </c>
      <c r="AF759" s="10"/>
    </row>
    <row r="760" s="5" customFormat="1" customHeight="1" spans="1:32">
      <c r="A760" s="6" t="s">
        <v>6181</v>
      </c>
      <c r="B760" s="6" t="s">
        <v>6182</v>
      </c>
      <c r="C760" s="6" t="s">
        <v>6183</v>
      </c>
      <c r="D760" s="5" t="s">
        <v>6184</v>
      </c>
      <c r="E760" s="5">
        <v>1</v>
      </c>
      <c r="F760" s="7" t="s">
        <v>41</v>
      </c>
      <c r="G760" s="7" t="s">
        <v>42</v>
      </c>
      <c r="H760" s="5">
        <v>1419.726</v>
      </c>
      <c r="I760" s="14" t="s">
        <v>6185</v>
      </c>
      <c r="J760" s="8" t="s">
        <v>933</v>
      </c>
      <c r="K760" s="8"/>
      <c r="L760" s="8" t="s">
        <v>1410</v>
      </c>
      <c r="M760" s="8"/>
      <c r="N760" s="8" t="s">
        <v>46</v>
      </c>
      <c r="O760" s="5">
        <v>428</v>
      </c>
      <c r="P760" s="14" t="s">
        <v>6186</v>
      </c>
      <c r="Q760" s="9" t="s">
        <v>6170</v>
      </c>
      <c r="R760" s="7" t="s">
        <v>6187</v>
      </c>
      <c r="S760" s="14" t="s">
        <v>6188</v>
      </c>
      <c r="T760" s="3" t="s">
        <v>50</v>
      </c>
      <c r="U760" s="3"/>
      <c r="V760" s="3">
        <v>12180553</v>
      </c>
      <c r="W760" s="3">
        <v>14.204902917887</v>
      </c>
      <c r="X760" s="5" t="str">
        <f>_xlfn.DISPIMG("ID_91D07C22B75041BC8EFFA10BB9BEF29C",1)</f>
        <v>=DISPIMG("ID_91D07C22B75041BC8EFFA10BB9BEF29C",1)</v>
      </c>
      <c r="Y760" s="24" t="s">
        <v>51</v>
      </c>
      <c r="Z760" s="24" t="s">
        <v>52</v>
      </c>
      <c r="AA760" s="5">
        <v>0.6</v>
      </c>
      <c r="AB760" s="5">
        <v>0.89</v>
      </c>
      <c r="AF760" s="10"/>
    </row>
    <row r="761" s="6" customFormat="1" customHeight="1" spans="1:37">
      <c r="A761" s="6" t="s">
        <v>6189</v>
      </c>
      <c r="B761" s="6" t="s">
        <v>6190</v>
      </c>
      <c r="C761" s="6" t="s">
        <v>6191</v>
      </c>
      <c r="D761" s="5" t="s">
        <v>6192</v>
      </c>
      <c r="E761" s="5">
        <v>1</v>
      </c>
      <c r="F761" s="7" t="s">
        <v>148</v>
      </c>
      <c r="G761" s="7" t="s">
        <v>570</v>
      </c>
      <c r="H761" s="5">
        <v>501.3095</v>
      </c>
      <c r="I761" s="14" t="s">
        <v>6193</v>
      </c>
      <c r="J761" s="8" t="s">
        <v>46</v>
      </c>
      <c r="K761" s="8"/>
      <c r="L761" s="8" t="s">
        <v>46</v>
      </c>
      <c r="M761" s="8"/>
      <c r="N761" s="8" t="s">
        <v>252</v>
      </c>
      <c r="O761" s="5">
        <v>213</v>
      </c>
      <c r="P761" s="14" t="s">
        <v>6194</v>
      </c>
      <c r="Q761" s="9" t="s">
        <v>6170</v>
      </c>
      <c r="R761" s="7" t="s">
        <v>6195</v>
      </c>
      <c r="S761" s="14" t="s">
        <v>6196</v>
      </c>
      <c r="T761" s="3" t="s">
        <v>50</v>
      </c>
      <c r="U761" s="3"/>
      <c r="V761" s="3">
        <v>4304705</v>
      </c>
      <c r="W761" s="3">
        <v>14.1307914571737</v>
      </c>
      <c r="X761" s="5" t="str">
        <f>_xlfn.DISPIMG("ID_44C04CCA45BD41D89A980FBD8D79C682",1)</f>
        <v>=DISPIMG("ID_44C04CCA45BD41D89A980FBD8D79C682",1)</v>
      </c>
      <c r="Y761" s="24" t="s">
        <v>3646</v>
      </c>
      <c r="Z761" s="24" t="s">
        <v>3647</v>
      </c>
      <c r="AA761" s="5"/>
      <c r="AB761" s="5"/>
      <c r="AC761" s="5"/>
      <c r="AD761" s="5">
        <v>2.5</v>
      </c>
      <c r="AE761" s="5">
        <v>10</v>
      </c>
      <c r="AF761" s="5"/>
      <c r="AG761" s="5"/>
      <c r="AH761" s="5"/>
      <c r="AI761" s="5"/>
      <c r="AJ761" s="5"/>
      <c r="AK761" s="5"/>
    </row>
    <row r="762" s="6" customFormat="1" hidden="1" customHeight="1" spans="1:37">
      <c r="A762" s="6" t="s">
        <v>6197</v>
      </c>
      <c r="B762" s="6" t="s">
        <v>6198</v>
      </c>
      <c r="C762" s="6" t="s">
        <v>6199</v>
      </c>
      <c r="D762" s="5" t="s">
        <v>6200</v>
      </c>
      <c r="E762" s="5">
        <v>1</v>
      </c>
      <c r="F762" s="7" t="s">
        <v>141</v>
      </c>
      <c r="G762" s="7" t="s">
        <v>211</v>
      </c>
      <c r="H762" s="5">
        <v>173.8</v>
      </c>
      <c r="I762" s="14" t="s">
        <v>6201</v>
      </c>
      <c r="J762" s="8" t="s">
        <v>1718</v>
      </c>
      <c r="K762" s="8"/>
      <c r="L762" s="8" t="s">
        <v>731</v>
      </c>
      <c r="M762" s="8"/>
      <c r="N762" s="8" t="s">
        <v>46</v>
      </c>
      <c r="O762" s="5">
        <v>25</v>
      </c>
      <c r="P762" s="14" t="s">
        <v>6202</v>
      </c>
      <c r="Q762" s="9" t="s">
        <v>6170</v>
      </c>
      <c r="R762" s="7" t="s">
        <v>6203</v>
      </c>
      <c r="S762" s="5" t="e">
        <v>#N/A</v>
      </c>
      <c r="T762" s="3" t="s">
        <v>50</v>
      </c>
      <c r="U762" s="3"/>
      <c r="V762" s="3"/>
      <c r="W762" s="3"/>
      <c r="X762" s="5" t="str">
        <f>_xlfn.DISPIMG("ID_77AE77CB80F04AF382B674EFF9B890DF",1)</f>
        <v>=DISPIMG("ID_77AE77CB80F04AF382B674EFF9B890DF",1)</v>
      </c>
      <c r="Y762" s="5" t="s">
        <v>304</v>
      </c>
      <c r="Z762" s="5" t="s">
        <v>305</v>
      </c>
      <c r="AA762" s="5"/>
      <c r="AB762" s="5"/>
      <c r="AC762" s="5">
        <v>4</v>
      </c>
      <c r="AD762" s="5"/>
      <c r="AE762" s="5"/>
      <c r="AF762" s="5"/>
      <c r="AG762" s="5"/>
      <c r="AH762" s="5"/>
      <c r="AI762" s="5"/>
      <c r="AJ762" s="5"/>
      <c r="AK762" s="6">
        <v>1</v>
      </c>
    </row>
    <row r="763" s="6" customFormat="1" hidden="1" customHeight="1" spans="1:37">
      <c r="A763" s="6" t="s">
        <v>6204</v>
      </c>
      <c r="B763" s="6" t="s">
        <v>6205</v>
      </c>
      <c r="C763" s="6" t="s">
        <v>6206</v>
      </c>
      <c r="D763" s="4" t="s">
        <v>4320</v>
      </c>
      <c r="E763" s="4">
        <v>0</v>
      </c>
      <c r="F763" s="6" t="s">
        <v>193</v>
      </c>
      <c r="G763" s="6" t="s">
        <v>211</v>
      </c>
      <c r="H763" s="4">
        <v>142.5466</v>
      </c>
      <c r="I763" s="1" t="s">
        <v>6207</v>
      </c>
      <c r="J763" s="6" t="s">
        <v>6208</v>
      </c>
      <c r="L763" s="6" t="s">
        <v>46</v>
      </c>
      <c r="N763" s="6" t="s">
        <v>46</v>
      </c>
      <c r="O763" s="4">
        <v>14</v>
      </c>
      <c r="P763" s="1" t="s">
        <v>6209</v>
      </c>
      <c r="Q763" s="9" t="s">
        <v>6210</v>
      </c>
      <c r="R763" s="6" t="s">
        <v>46</v>
      </c>
      <c r="S763" s="1" t="s">
        <v>4324</v>
      </c>
      <c r="T763" s="20" t="s">
        <v>50</v>
      </c>
      <c r="U763" s="20"/>
      <c r="V763" s="20"/>
      <c r="W763" s="20"/>
      <c r="X763" s="4"/>
      <c r="Y763" s="4"/>
      <c r="Z763" s="4"/>
      <c r="AA763" s="4"/>
      <c r="AB763" s="4"/>
      <c r="AC763" s="4"/>
      <c r="AD763" s="4"/>
      <c r="AE763" s="4"/>
      <c r="AF763" s="4"/>
      <c r="AG763" s="4"/>
      <c r="AH763" s="4"/>
      <c r="AI763" s="4"/>
      <c r="AJ763" s="4"/>
      <c r="AK763" s="6">
        <v>1</v>
      </c>
    </row>
    <row r="764" s="4" customFormat="1" hidden="1" customHeight="1" spans="1:37">
      <c r="A764" s="6" t="s">
        <v>6211</v>
      </c>
      <c r="B764" s="6" t="s">
        <v>6212</v>
      </c>
      <c r="C764" s="6" t="s">
        <v>6213</v>
      </c>
      <c r="D764" s="4" t="s">
        <v>6214</v>
      </c>
      <c r="E764" s="4">
        <v>0</v>
      </c>
      <c r="F764" s="6" t="s">
        <v>193</v>
      </c>
      <c r="G764" s="6" t="s">
        <v>211</v>
      </c>
      <c r="H764" s="4">
        <v>712.8</v>
      </c>
      <c r="I764" s="1" t="s">
        <v>6215</v>
      </c>
      <c r="J764" s="6" t="s">
        <v>900</v>
      </c>
      <c r="K764" s="6"/>
      <c r="L764" s="6" t="s">
        <v>46</v>
      </c>
      <c r="M764" s="6"/>
      <c r="N764" s="6" t="s">
        <v>46</v>
      </c>
      <c r="O764" s="4">
        <v>12</v>
      </c>
      <c r="P764" s="1" t="s">
        <v>6216</v>
      </c>
      <c r="Q764" s="9" t="s">
        <v>6210</v>
      </c>
      <c r="R764" s="6" t="s">
        <v>46</v>
      </c>
      <c r="S764" s="1" t="s">
        <v>6217</v>
      </c>
      <c r="T764" s="20" t="s">
        <v>50</v>
      </c>
      <c r="U764" s="20"/>
      <c r="V764" s="20"/>
      <c r="W764" s="20"/>
      <c r="AK764" s="6">
        <v>1</v>
      </c>
    </row>
    <row r="765" s="6" customFormat="1" customHeight="1" spans="1:37">
      <c r="A765" s="6" t="s">
        <v>6218</v>
      </c>
      <c r="B765" s="6" t="s">
        <v>6219</v>
      </c>
      <c r="C765" s="6" t="s">
        <v>6220</v>
      </c>
      <c r="D765" s="4" t="s">
        <v>6221</v>
      </c>
      <c r="E765" s="4">
        <v>0</v>
      </c>
      <c r="F765" s="6" t="s">
        <v>267</v>
      </c>
      <c r="G765" s="6" t="s">
        <v>42</v>
      </c>
      <c r="H765" s="4">
        <v>24328.5279</v>
      </c>
      <c r="I765" s="1" t="s">
        <v>6222</v>
      </c>
      <c r="J765" s="6" t="s">
        <v>6223</v>
      </c>
      <c r="L765" s="6" t="s">
        <v>279</v>
      </c>
      <c r="N765" s="6" t="s">
        <v>429</v>
      </c>
      <c r="O765" s="4">
        <v>6</v>
      </c>
      <c r="P765" s="1" t="s">
        <v>6224</v>
      </c>
      <c r="Q765" s="9" t="s">
        <v>6225</v>
      </c>
      <c r="R765" s="6" t="s">
        <v>46</v>
      </c>
      <c r="S765" s="1" t="s">
        <v>6226</v>
      </c>
      <c r="T765" s="20" t="s">
        <v>89</v>
      </c>
      <c r="U765" s="20"/>
      <c r="V765" s="20"/>
      <c r="W765" s="20"/>
      <c r="X765" s="4"/>
      <c r="Y765" s="4"/>
      <c r="Z765" s="4"/>
      <c r="AA765" s="4"/>
      <c r="AB765" s="4"/>
      <c r="AC765" s="4"/>
      <c r="AD765" s="4"/>
      <c r="AE765" s="4"/>
      <c r="AF765" s="4"/>
      <c r="AG765" s="4"/>
      <c r="AH765" s="4"/>
      <c r="AI765" s="4"/>
      <c r="AJ765" s="4"/>
      <c r="AK765" s="4"/>
    </row>
    <row r="766" s="4" customFormat="1" hidden="1" customHeight="1" spans="1:37">
      <c r="A766" s="6" t="s">
        <v>6227</v>
      </c>
      <c r="B766" s="6" t="s">
        <v>6228</v>
      </c>
      <c r="C766" s="6" t="s">
        <v>6229</v>
      </c>
      <c r="D766" s="4" t="s">
        <v>6230</v>
      </c>
      <c r="E766" s="4">
        <v>0</v>
      </c>
      <c r="F766" s="6" t="s">
        <v>193</v>
      </c>
      <c r="G766" s="6" t="s">
        <v>42</v>
      </c>
      <c r="H766" s="4">
        <v>107</v>
      </c>
      <c r="I766" s="1" t="s">
        <v>6231</v>
      </c>
      <c r="J766" s="6" t="s">
        <v>6232</v>
      </c>
      <c r="K766" s="6"/>
      <c r="L766" s="6" t="s">
        <v>46</v>
      </c>
      <c r="M766" s="6"/>
      <c r="N766" s="6" t="s">
        <v>46</v>
      </c>
      <c r="O766" s="4">
        <v>5</v>
      </c>
      <c r="P766" s="1" t="s">
        <v>6233</v>
      </c>
      <c r="Q766" s="9" t="s">
        <v>6225</v>
      </c>
      <c r="R766" s="6" t="s">
        <v>46</v>
      </c>
      <c r="S766" s="1" t="s">
        <v>6234</v>
      </c>
      <c r="T766" s="20" t="s">
        <v>50</v>
      </c>
      <c r="U766" s="20"/>
      <c r="V766" s="20"/>
      <c r="W766" s="20"/>
      <c r="AK766" s="6">
        <v>1</v>
      </c>
    </row>
    <row r="767" s="6" customFormat="1" customHeight="1" spans="1:37">
      <c r="A767" s="6" t="s">
        <v>6235</v>
      </c>
      <c r="B767" s="6" t="s">
        <v>6236</v>
      </c>
      <c r="C767" s="6" t="s">
        <v>6237</v>
      </c>
      <c r="D767" s="5" t="s">
        <v>6238</v>
      </c>
      <c r="E767" s="5">
        <v>1</v>
      </c>
      <c r="F767" s="7" t="s">
        <v>41</v>
      </c>
      <c r="G767" s="7" t="s">
        <v>211</v>
      </c>
      <c r="H767" s="5">
        <v>16861.7754</v>
      </c>
      <c r="I767" s="14" t="s">
        <v>6239</v>
      </c>
      <c r="J767" s="8" t="s">
        <v>470</v>
      </c>
      <c r="K767" s="8" t="s">
        <v>482</v>
      </c>
      <c r="L767" s="8" t="s">
        <v>472</v>
      </c>
      <c r="M767" s="8" t="s">
        <v>482</v>
      </c>
      <c r="N767" s="8" t="s">
        <v>46</v>
      </c>
      <c r="O767" s="5">
        <v>48</v>
      </c>
      <c r="P767" s="14" t="s">
        <v>6240</v>
      </c>
      <c r="Q767" s="9" t="s">
        <v>6241</v>
      </c>
      <c r="R767" s="7" t="s">
        <v>6242</v>
      </c>
      <c r="S767" s="14" t="s">
        <v>6243</v>
      </c>
      <c r="T767" s="3" t="s">
        <v>50</v>
      </c>
      <c r="U767" s="3"/>
      <c r="V767" s="3">
        <v>142391613</v>
      </c>
      <c r="W767" s="3">
        <v>15.553605938791</v>
      </c>
      <c r="X767" s="5" t="str">
        <f>_xlfn.DISPIMG("ID_0E8DF2CDD16349008A8BD27E43C424D3",1)</f>
        <v>=DISPIMG("ID_0E8DF2CDD16349008A8BD27E43C424D3",1)</v>
      </c>
      <c r="Y767" s="24" t="s">
        <v>218</v>
      </c>
      <c r="Z767" s="24" t="s">
        <v>52</v>
      </c>
      <c r="AA767" s="5">
        <v>0.6</v>
      </c>
      <c r="AB767" s="5">
        <v>0.95</v>
      </c>
      <c r="AC767" s="5"/>
      <c r="AD767" s="5"/>
      <c r="AE767" s="5"/>
      <c r="AF767" s="5"/>
      <c r="AG767" s="5"/>
      <c r="AH767" s="5"/>
      <c r="AI767" s="5"/>
      <c r="AJ767" s="5"/>
      <c r="AK767" s="5"/>
    </row>
    <row r="768" s="6" customFormat="1" customHeight="1" spans="1:37">
      <c r="A768" s="6" t="s">
        <v>6244</v>
      </c>
      <c r="B768" s="6" t="s">
        <v>6245</v>
      </c>
      <c r="C768" s="6" t="s">
        <v>6246</v>
      </c>
      <c r="D768" s="5" t="s">
        <v>6247</v>
      </c>
      <c r="E768" s="5">
        <v>1</v>
      </c>
      <c r="F768" s="7" t="s">
        <v>41</v>
      </c>
      <c r="G768" s="7" t="s">
        <v>211</v>
      </c>
      <c r="H768" s="5">
        <v>773.6716</v>
      </c>
      <c r="I768" s="14" t="s">
        <v>6248</v>
      </c>
      <c r="J768" s="8" t="s">
        <v>470</v>
      </c>
      <c r="K768" s="8" t="s">
        <v>471</v>
      </c>
      <c r="L768" s="8" t="s">
        <v>472</v>
      </c>
      <c r="M768" s="8" t="s">
        <v>473</v>
      </c>
      <c r="N768" s="8" t="s">
        <v>46</v>
      </c>
      <c r="O768" s="5">
        <v>856</v>
      </c>
      <c r="P768" s="14" t="s">
        <v>6249</v>
      </c>
      <c r="Q768" s="9" t="s">
        <v>6250</v>
      </c>
      <c r="R768" s="7" t="s">
        <v>6251</v>
      </c>
      <c r="S768" s="14" t="s">
        <v>6252</v>
      </c>
      <c r="T768" s="3" t="s">
        <v>50</v>
      </c>
      <c r="U768" s="3"/>
      <c r="V768" s="3">
        <v>6900477</v>
      </c>
      <c r="W768" s="3">
        <v>10.8087074670959</v>
      </c>
      <c r="X768" s="5" t="str">
        <f>_xlfn.DISPIMG("ID_CF0A68EAC1A94472B5CCD7956178417C",1)</f>
        <v>=DISPIMG("ID_CF0A68EAC1A94472B5CCD7956178417C",1)</v>
      </c>
      <c r="Y768" s="24" t="s">
        <v>218</v>
      </c>
      <c r="Z768" s="24" t="s">
        <v>52</v>
      </c>
      <c r="AA768" s="5">
        <v>0.55</v>
      </c>
      <c r="AB768" s="5">
        <v>0.895</v>
      </c>
      <c r="AC768" s="5"/>
      <c r="AD768" s="5"/>
      <c r="AE768" s="5"/>
      <c r="AF768" s="5"/>
      <c r="AG768" s="5"/>
      <c r="AH768" s="5"/>
      <c r="AI768" s="5"/>
      <c r="AJ768" s="5"/>
      <c r="AK768" s="5"/>
    </row>
    <row r="769" s="6" customFormat="1" customHeight="1" spans="1:37">
      <c r="A769" s="6" t="s">
        <v>6253</v>
      </c>
      <c r="B769" s="6" t="s">
        <v>6254</v>
      </c>
      <c r="C769" s="6" t="s">
        <v>6255</v>
      </c>
      <c r="D769" s="4" t="s">
        <v>6256</v>
      </c>
      <c r="E769" s="4">
        <v>0</v>
      </c>
      <c r="F769" s="6" t="s">
        <v>267</v>
      </c>
      <c r="G769" s="6" t="s">
        <v>211</v>
      </c>
      <c r="H769" s="4">
        <v>11857.4058</v>
      </c>
      <c r="I769" s="1" t="s">
        <v>6257</v>
      </c>
      <c r="J769" s="6" t="s">
        <v>6258</v>
      </c>
      <c r="L769" s="6" t="s">
        <v>271</v>
      </c>
      <c r="N769" s="6" t="s">
        <v>46</v>
      </c>
      <c r="O769" s="4">
        <v>5</v>
      </c>
      <c r="P769" s="1" t="s">
        <v>6259</v>
      </c>
      <c r="Q769" s="9" t="s">
        <v>6250</v>
      </c>
      <c r="R769" s="6" t="s">
        <v>46</v>
      </c>
      <c r="S769" s="1" t="s">
        <v>6260</v>
      </c>
      <c r="T769" s="20" t="s">
        <v>89</v>
      </c>
      <c r="U769" s="20"/>
      <c r="V769" s="20"/>
      <c r="W769" s="20"/>
      <c r="X769" s="4"/>
      <c r="Y769" s="4"/>
      <c r="Z769" s="4"/>
      <c r="AA769" s="4"/>
      <c r="AB769" s="4"/>
      <c r="AC769" s="4"/>
      <c r="AD769" s="4"/>
      <c r="AE769" s="4"/>
      <c r="AF769" s="4"/>
      <c r="AG769" s="4"/>
      <c r="AH769" s="4"/>
      <c r="AI769" s="4"/>
      <c r="AJ769" s="4"/>
      <c r="AK769" s="4"/>
    </row>
    <row r="770" s="6" customFormat="1" customHeight="1" spans="1:37">
      <c r="A770" s="6" t="s">
        <v>6261</v>
      </c>
      <c r="B770" s="6" t="s">
        <v>6262</v>
      </c>
      <c r="C770" s="6" t="s">
        <v>6263</v>
      </c>
      <c r="D770" s="4" t="s">
        <v>6264</v>
      </c>
      <c r="E770" s="4">
        <v>0</v>
      </c>
      <c r="F770" s="6" t="s">
        <v>41</v>
      </c>
      <c r="G770" s="6" t="s">
        <v>768</v>
      </c>
      <c r="H770" s="4">
        <v>482.8906</v>
      </c>
      <c r="I770" s="1" t="s">
        <v>6265</v>
      </c>
      <c r="J770" s="6" t="s">
        <v>1221</v>
      </c>
      <c r="L770" s="6" t="s">
        <v>1222</v>
      </c>
      <c r="N770" s="6" t="s">
        <v>46</v>
      </c>
      <c r="O770" s="4">
        <v>248</v>
      </c>
      <c r="P770" s="1" t="s">
        <v>6266</v>
      </c>
      <c r="Q770" s="9" t="s">
        <v>6250</v>
      </c>
      <c r="R770" s="6" t="s">
        <v>46</v>
      </c>
      <c r="S770" s="1" t="s">
        <v>6267</v>
      </c>
      <c r="T770" s="20" t="s">
        <v>50</v>
      </c>
      <c r="U770" s="20"/>
      <c r="V770" s="20"/>
      <c r="W770" s="20"/>
      <c r="X770" s="4"/>
      <c r="Y770" s="4"/>
      <c r="Z770" s="4"/>
      <c r="AA770" s="4"/>
      <c r="AB770" s="4"/>
      <c r="AC770" s="4"/>
      <c r="AD770" s="4"/>
      <c r="AE770" s="4"/>
      <c r="AF770" s="4"/>
      <c r="AG770" s="4"/>
      <c r="AH770" s="4"/>
      <c r="AI770" s="4"/>
      <c r="AJ770" s="4"/>
      <c r="AK770" s="4"/>
    </row>
    <row r="771" s="6" customFormat="1" hidden="1" customHeight="1" spans="1:37">
      <c r="A771" s="6" t="s">
        <v>6268</v>
      </c>
      <c r="B771" s="6" t="s">
        <v>6269</v>
      </c>
      <c r="C771" s="6" t="s">
        <v>6270</v>
      </c>
      <c r="D771" s="6" t="s">
        <v>6271</v>
      </c>
      <c r="E771" s="6">
        <v>0</v>
      </c>
      <c r="F771" s="6" t="s">
        <v>193</v>
      </c>
      <c r="G771" s="6" t="e">
        <v>#N/A</v>
      </c>
      <c r="H771" s="6" t="e">
        <v>#N/A</v>
      </c>
      <c r="I771" s="6" t="e">
        <v>#N/A</v>
      </c>
      <c r="J771" s="6" t="e">
        <v>#N/A</v>
      </c>
      <c r="L771" s="6" t="e">
        <v>#N/A</v>
      </c>
      <c r="N771" s="6" t="e">
        <v>#N/A</v>
      </c>
      <c r="O771" s="6">
        <v>3</v>
      </c>
      <c r="P771" s="16" t="s">
        <v>6272</v>
      </c>
      <c r="Q771" s="9" t="s">
        <v>6273</v>
      </c>
      <c r="R771" s="6" t="s">
        <v>46</v>
      </c>
      <c r="S771" s="1" t="s">
        <v>6274</v>
      </c>
      <c r="T771" s="6" t="e">
        <v>#N/A</v>
      </c>
      <c r="AF771" s="26"/>
      <c r="AK771" s="6">
        <v>1</v>
      </c>
    </row>
    <row r="772" s="6" customFormat="1" customHeight="1" spans="1:37">
      <c r="A772" s="6" t="s">
        <v>6275</v>
      </c>
      <c r="B772" s="6" t="s">
        <v>6276</v>
      </c>
      <c r="C772" s="6" t="s">
        <v>6277</v>
      </c>
      <c r="D772" s="5" t="s">
        <v>6278</v>
      </c>
      <c r="E772" s="5">
        <v>1</v>
      </c>
      <c r="F772" s="7" t="s">
        <v>41</v>
      </c>
      <c r="G772" s="7" t="s">
        <v>211</v>
      </c>
      <c r="H772" s="5">
        <v>5320.7447</v>
      </c>
      <c r="I772" s="14" t="s">
        <v>6279</v>
      </c>
      <c r="J772" s="8" t="s">
        <v>470</v>
      </c>
      <c r="K772" s="8" t="s">
        <v>473</v>
      </c>
      <c r="L772" s="8" t="s">
        <v>472</v>
      </c>
      <c r="M772" s="8" t="s">
        <v>482</v>
      </c>
      <c r="N772" s="8" t="s">
        <v>46</v>
      </c>
      <c r="O772" s="5">
        <v>478</v>
      </c>
      <c r="P772" s="14" t="s">
        <v>6280</v>
      </c>
      <c r="Q772" s="9" t="s">
        <v>6281</v>
      </c>
      <c r="R772" s="7" t="s">
        <v>6282</v>
      </c>
      <c r="S772" s="14" t="s">
        <v>6283</v>
      </c>
      <c r="T772" s="3" t="s">
        <v>50</v>
      </c>
      <c r="U772" s="3"/>
      <c r="V772" s="3">
        <v>44759640</v>
      </c>
      <c r="W772" s="3">
        <v>15.8771139686518</v>
      </c>
      <c r="X772" s="5" t="str">
        <f>_xlfn.DISPIMG("ID_F0A89A330B6F43A496378AC52354672F",1)</f>
        <v>=DISPIMG("ID_F0A89A330B6F43A496378AC52354672F",1)</v>
      </c>
      <c r="Y772" s="24" t="s">
        <v>218</v>
      </c>
      <c r="Z772" s="24" t="s">
        <v>52</v>
      </c>
      <c r="AA772" s="5">
        <v>0.45</v>
      </c>
      <c r="AB772" s="5">
        <v>0.85</v>
      </c>
      <c r="AC772" s="5"/>
      <c r="AD772" s="5"/>
      <c r="AE772" s="5"/>
      <c r="AF772" s="5"/>
      <c r="AG772" s="5"/>
      <c r="AH772" s="5"/>
      <c r="AI772" s="5"/>
      <c r="AJ772" s="5"/>
      <c r="AK772" s="5"/>
    </row>
    <row r="773" s="6" customFormat="1" hidden="1" customHeight="1" spans="1:37">
      <c r="A773" s="6" t="s">
        <v>6284</v>
      </c>
      <c r="B773" s="6" t="s">
        <v>6285</v>
      </c>
      <c r="C773" s="6" t="s">
        <v>6286</v>
      </c>
      <c r="D773" s="5" t="s">
        <v>6287</v>
      </c>
      <c r="E773" s="5">
        <v>1</v>
      </c>
      <c r="F773" s="7" t="s">
        <v>141</v>
      </c>
      <c r="G773" s="7" t="s">
        <v>211</v>
      </c>
      <c r="H773" s="5">
        <v>303.2445</v>
      </c>
      <c r="I773" s="14" t="s">
        <v>6288</v>
      </c>
      <c r="J773" s="8" t="s">
        <v>3314</v>
      </c>
      <c r="K773" s="8"/>
      <c r="L773" s="8" t="s">
        <v>46</v>
      </c>
      <c r="M773" s="8"/>
      <c r="N773" s="8" t="s">
        <v>46</v>
      </c>
      <c r="O773" s="5">
        <v>96</v>
      </c>
      <c r="P773" s="14" t="s">
        <v>6289</v>
      </c>
      <c r="Q773" s="9" t="s">
        <v>6281</v>
      </c>
      <c r="R773" s="7" t="s">
        <v>6290</v>
      </c>
      <c r="S773" s="14" t="s">
        <v>6291</v>
      </c>
      <c r="T773" s="3" t="s">
        <v>50</v>
      </c>
      <c r="U773" s="3"/>
      <c r="V773" s="3">
        <v>2574456</v>
      </c>
      <c r="W773" s="3">
        <v>15.1029614716837</v>
      </c>
      <c r="X773" s="5" t="str">
        <f>_xlfn.DISPIMG("ID_BBD3636333804B3EAEAFDB8D0AF1BC29",1)</f>
        <v>=DISPIMG("ID_BBD3636333804B3EAEAFDB8D0AF1BC29",1)</v>
      </c>
      <c r="Y773" s="32" t="s">
        <v>304</v>
      </c>
      <c r="Z773" s="5" t="s">
        <v>305</v>
      </c>
      <c r="AA773" s="5"/>
      <c r="AB773" s="5"/>
      <c r="AC773" s="5">
        <v>3.5</v>
      </c>
      <c r="AD773" s="5"/>
      <c r="AE773" s="5"/>
      <c r="AF773" s="5"/>
      <c r="AG773" s="5"/>
      <c r="AH773" s="5"/>
      <c r="AI773" s="5"/>
      <c r="AJ773" s="5"/>
      <c r="AK773" s="6">
        <v>1</v>
      </c>
    </row>
    <row r="774" s="6" customFormat="1" customHeight="1" spans="1:37">
      <c r="A774" s="6" t="s">
        <v>6292</v>
      </c>
      <c r="B774" s="6" t="s">
        <v>6293</v>
      </c>
      <c r="C774" s="6" t="s">
        <v>6294</v>
      </c>
      <c r="D774" s="5" t="s">
        <v>6295</v>
      </c>
      <c r="E774" s="5">
        <v>1</v>
      </c>
      <c r="F774" s="7" t="s">
        <v>41</v>
      </c>
      <c r="G774" s="7" t="s">
        <v>211</v>
      </c>
      <c r="H774" s="5">
        <v>439.4012</v>
      </c>
      <c r="I774" s="14" t="s">
        <v>6296</v>
      </c>
      <c r="J774" s="8" t="s">
        <v>534</v>
      </c>
      <c r="K774" s="8" t="s">
        <v>473</v>
      </c>
      <c r="L774" s="8" t="s">
        <v>472</v>
      </c>
      <c r="M774" s="8" t="s">
        <v>473</v>
      </c>
      <c r="N774" s="8" t="s">
        <v>46</v>
      </c>
      <c r="O774" s="5">
        <v>1039</v>
      </c>
      <c r="P774" s="14" t="s">
        <v>6297</v>
      </c>
      <c r="Q774" s="9" t="s">
        <v>6281</v>
      </c>
      <c r="R774" s="7" t="s">
        <v>6298</v>
      </c>
      <c r="S774" s="14" t="s">
        <v>6299</v>
      </c>
      <c r="T774" s="3" t="s">
        <v>50</v>
      </c>
      <c r="U774" s="3"/>
      <c r="V774" s="3">
        <v>3897215</v>
      </c>
      <c r="W774" s="3">
        <v>11.3062276570933</v>
      </c>
      <c r="X774" s="5" t="str">
        <f>_xlfn.DISPIMG("ID_03AD879F23284F58A795484C41226F1A",1)</f>
        <v>=DISPIMG("ID_03AD879F23284F58A795484C41226F1A",1)</v>
      </c>
      <c r="Y774" s="24" t="s">
        <v>218</v>
      </c>
      <c r="Z774" s="24" t="s">
        <v>52</v>
      </c>
      <c r="AA774" s="5">
        <v>0.5</v>
      </c>
      <c r="AB774" s="5">
        <v>0.885</v>
      </c>
      <c r="AC774" s="5"/>
      <c r="AD774" s="5"/>
      <c r="AE774" s="5"/>
      <c r="AF774" s="5"/>
      <c r="AG774" s="5"/>
      <c r="AH774" s="5"/>
      <c r="AI774" s="5"/>
      <c r="AJ774" s="5"/>
      <c r="AK774" s="5"/>
    </row>
    <row r="775" s="6" customFormat="1" customHeight="1" spans="1:37">
      <c r="A775" s="6" t="s">
        <v>6300</v>
      </c>
      <c r="B775" s="6" t="s">
        <v>6301</v>
      </c>
      <c r="C775" s="6" t="s">
        <v>6302</v>
      </c>
      <c r="D775" s="4" t="s">
        <v>6303</v>
      </c>
      <c r="E775" s="4">
        <v>0</v>
      </c>
      <c r="F775" s="6" t="s">
        <v>1128</v>
      </c>
      <c r="G775" s="6" t="s">
        <v>2754</v>
      </c>
      <c r="H775" s="4">
        <v>100</v>
      </c>
      <c r="I775" s="1" t="s">
        <v>6304</v>
      </c>
      <c r="J775" s="6" t="s">
        <v>46</v>
      </c>
      <c r="L775" s="6" t="s">
        <v>46</v>
      </c>
      <c r="N775" s="6" t="s">
        <v>46</v>
      </c>
      <c r="O775" s="4">
        <v>5</v>
      </c>
      <c r="P775" s="1" t="s">
        <v>6305</v>
      </c>
      <c r="Q775" s="9" t="s">
        <v>6306</v>
      </c>
      <c r="R775" s="6" t="s">
        <v>46</v>
      </c>
      <c r="S775" s="1" t="s">
        <v>6307</v>
      </c>
      <c r="T775" s="20" t="s">
        <v>50</v>
      </c>
      <c r="U775" s="20"/>
      <c r="V775" s="20"/>
      <c r="W775" s="20"/>
      <c r="X775" s="4"/>
      <c r="Y775" s="4"/>
      <c r="Z775" s="4"/>
      <c r="AA775" s="4"/>
      <c r="AB775" s="4"/>
      <c r="AC775" s="4"/>
      <c r="AD775" s="4"/>
      <c r="AE775" s="4"/>
      <c r="AF775" s="4"/>
      <c r="AG775" s="4"/>
      <c r="AH775" s="4"/>
      <c r="AI775" s="4"/>
      <c r="AJ775" s="4"/>
      <c r="AK775" s="4"/>
    </row>
    <row r="776" s="6" customFormat="1" customHeight="1" spans="1:37">
      <c r="A776" s="6" t="s">
        <v>6308</v>
      </c>
      <c r="B776" s="6" t="s">
        <v>6309</v>
      </c>
      <c r="C776" s="6" t="s">
        <v>6310</v>
      </c>
      <c r="D776" s="4" t="s">
        <v>6311</v>
      </c>
      <c r="E776" s="4">
        <v>0</v>
      </c>
      <c r="F776" s="6" t="s">
        <v>193</v>
      </c>
      <c r="G776" s="6" t="s">
        <v>42</v>
      </c>
      <c r="H776" s="4">
        <v>182.7976</v>
      </c>
      <c r="I776" s="2" t="s">
        <v>6312</v>
      </c>
      <c r="J776" s="6" t="s">
        <v>6313</v>
      </c>
      <c r="L776" s="6" t="s">
        <v>46</v>
      </c>
      <c r="N776" s="6" t="s">
        <v>252</v>
      </c>
      <c r="O776" s="4">
        <v>7</v>
      </c>
      <c r="P776" s="1" t="s">
        <v>6314</v>
      </c>
      <c r="Q776" s="9" t="s">
        <v>6315</v>
      </c>
      <c r="R776" s="6" t="s">
        <v>46</v>
      </c>
      <c r="S776" s="1" t="s">
        <v>6316</v>
      </c>
      <c r="T776" s="20" t="s">
        <v>89</v>
      </c>
      <c r="U776" s="20"/>
      <c r="V776" s="20"/>
      <c r="W776" s="20"/>
      <c r="X776" s="4"/>
      <c r="Y776" s="4"/>
      <c r="Z776" s="4"/>
      <c r="AA776" s="4"/>
      <c r="AB776" s="4"/>
      <c r="AC776" s="4"/>
      <c r="AD776" s="4"/>
      <c r="AE776" s="4"/>
      <c r="AF776" s="4"/>
      <c r="AG776" s="4"/>
      <c r="AH776" s="4"/>
      <c r="AI776" s="4"/>
      <c r="AJ776" s="4"/>
      <c r="AK776" s="4"/>
    </row>
    <row r="777" s="6" customFormat="1" hidden="1" customHeight="1" spans="1:37">
      <c r="A777" s="6" t="s">
        <v>6317</v>
      </c>
      <c r="B777" s="6" t="s">
        <v>6318</v>
      </c>
      <c r="C777" s="6" t="s">
        <v>6319</v>
      </c>
      <c r="D777" s="4" t="s">
        <v>6320</v>
      </c>
      <c r="E777" s="4">
        <v>0</v>
      </c>
      <c r="F777" s="6" t="s">
        <v>193</v>
      </c>
      <c r="G777" s="6" t="s">
        <v>42</v>
      </c>
      <c r="H777" s="4">
        <v>245</v>
      </c>
      <c r="I777" s="1" t="s">
        <v>6321</v>
      </c>
      <c r="J777" s="6" t="s">
        <v>6322</v>
      </c>
      <c r="L777" s="6" t="s">
        <v>46</v>
      </c>
      <c r="N777" s="6" t="s">
        <v>252</v>
      </c>
      <c r="O777" s="4">
        <v>7</v>
      </c>
      <c r="P777" s="1" t="s">
        <v>6323</v>
      </c>
      <c r="Q777" s="9" t="s">
        <v>6315</v>
      </c>
      <c r="R777" s="6" t="s">
        <v>46</v>
      </c>
      <c r="S777" s="4" t="e">
        <v>#N/A</v>
      </c>
      <c r="T777" s="20" t="s">
        <v>50</v>
      </c>
      <c r="U777" s="20"/>
      <c r="V777" s="20"/>
      <c r="W777" s="20"/>
      <c r="X777" s="4"/>
      <c r="Y777" s="4"/>
      <c r="Z777" s="4"/>
      <c r="AA777" s="4"/>
      <c r="AB777" s="4"/>
      <c r="AC777" s="4"/>
      <c r="AD777" s="4"/>
      <c r="AE777" s="4"/>
      <c r="AF777" s="4"/>
      <c r="AG777" s="4"/>
      <c r="AH777" s="4"/>
      <c r="AI777" s="4"/>
      <c r="AJ777" s="4"/>
      <c r="AK777" s="6">
        <v>1</v>
      </c>
    </row>
    <row r="778" s="6" customFormat="1" hidden="1" customHeight="1" spans="1:37">
      <c r="A778" s="6" t="s">
        <v>6324</v>
      </c>
      <c r="B778" s="6" t="s">
        <v>6325</v>
      </c>
      <c r="C778" s="6" t="s">
        <v>6326</v>
      </c>
      <c r="D778" s="4" t="s">
        <v>6327</v>
      </c>
      <c r="E778" s="4">
        <v>0</v>
      </c>
      <c r="F778" s="6" t="s">
        <v>193</v>
      </c>
      <c r="G778" s="6" t="s">
        <v>211</v>
      </c>
      <c r="H778" s="4">
        <v>1180.7128</v>
      </c>
      <c r="I778" s="1" t="s">
        <v>6328</v>
      </c>
      <c r="J778" s="6" t="s">
        <v>900</v>
      </c>
      <c r="L778" s="6" t="s">
        <v>46</v>
      </c>
      <c r="N778" s="6" t="s">
        <v>280</v>
      </c>
      <c r="O778" s="4">
        <v>18</v>
      </c>
      <c r="P778" s="1" t="s">
        <v>6329</v>
      </c>
      <c r="Q778" s="9" t="s">
        <v>6315</v>
      </c>
      <c r="R778" s="6" t="s">
        <v>46</v>
      </c>
      <c r="S778" s="1" t="s">
        <v>6330</v>
      </c>
      <c r="T778" s="20" t="s">
        <v>50</v>
      </c>
      <c r="U778" s="20"/>
      <c r="V778" s="20"/>
      <c r="W778" s="20"/>
      <c r="X778" s="4"/>
      <c r="Y778" s="4"/>
      <c r="Z778" s="4"/>
      <c r="AA778" s="4"/>
      <c r="AB778" s="4"/>
      <c r="AC778" s="4"/>
      <c r="AD778" s="4"/>
      <c r="AE778" s="4"/>
      <c r="AF778" s="4"/>
      <c r="AG778" s="4"/>
      <c r="AH778" s="4"/>
      <c r="AI778" s="4"/>
      <c r="AJ778" s="4"/>
      <c r="AK778" s="6">
        <v>1</v>
      </c>
    </row>
    <row r="779" s="6" customFormat="1" hidden="1" customHeight="1" spans="1:37">
      <c r="A779" s="6" t="s">
        <v>6331</v>
      </c>
      <c r="B779" s="6" t="s">
        <v>6332</v>
      </c>
      <c r="C779" s="6" t="s">
        <v>6333</v>
      </c>
      <c r="D779" s="4" t="s">
        <v>6334</v>
      </c>
      <c r="E779" s="4">
        <v>0</v>
      </c>
      <c r="F779" s="6" t="s">
        <v>65</v>
      </c>
      <c r="G779" s="6" t="s">
        <v>66</v>
      </c>
      <c r="H779" s="4">
        <v>240</v>
      </c>
      <c r="I779" s="1" t="s">
        <v>6335</v>
      </c>
      <c r="J779" s="6" t="s">
        <v>46</v>
      </c>
      <c r="L779" s="6" t="s">
        <v>46</v>
      </c>
      <c r="N779" s="6" t="s">
        <v>46</v>
      </c>
      <c r="O779" s="4">
        <v>3</v>
      </c>
      <c r="P779" s="1" t="s">
        <v>6336</v>
      </c>
      <c r="Q779" s="9" t="s">
        <v>6315</v>
      </c>
      <c r="R779" s="6" t="s">
        <v>46</v>
      </c>
      <c r="S779" s="1" t="s">
        <v>6337</v>
      </c>
      <c r="T779" s="20" t="s">
        <v>89</v>
      </c>
      <c r="U779" s="20"/>
      <c r="V779" s="20"/>
      <c r="W779" s="20"/>
      <c r="X779" s="4"/>
      <c r="Y779" s="4"/>
      <c r="Z779" s="4"/>
      <c r="AA779" s="4"/>
      <c r="AB779" s="4"/>
      <c r="AC779" s="4"/>
      <c r="AD779" s="4"/>
      <c r="AE779" s="4"/>
      <c r="AF779" s="4"/>
      <c r="AG779" s="4"/>
      <c r="AH779" s="4"/>
      <c r="AI779" s="4"/>
      <c r="AJ779" s="4"/>
      <c r="AK779" s="6">
        <v>1</v>
      </c>
    </row>
    <row r="780" s="5" customFormat="1" hidden="1" customHeight="1" spans="1:37">
      <c r="A780" s="6" t="s">
        <v>6338</v>
      </c>
      <c r="B780" s="6" t="s">
        <v>6339</v>
      </c>
      <c r="C780" s="6" t="s">
        <v>6340</v>
      </c>
      <c r="D780" s="4" t="s">
        <v>6341</v>
      </c>
      <c r="E780" s="4">
        <v>0</v>
      </c>
      <c r="F780" s="6" t="s">
        <v>193</v>
      </c>
      <c r="G780" s="6" t="s">
        <v>211</v>
      </c>
      <c r="H780" s="4">
        <v>221.65</v>
      </c>
      <c r="I780" s="2" t="s">
        <v>6342</v>
      </c>
      <c r="J780" s="6" t="s">
        <v>6343</v>
      </c>
      <c r="K780" s="6"/>
      <c r="L780" s="6" t="s">
        <v>46</v>
      </c>
      <c r="M780" s="6"/>
      <c r="N780" s="6" t="s">
        <v>429</v>
      </c>
      <c r="O780" s="4">
        <v>8</v>
      </c>
      <c r="P780" s="1" t="s">
        <v>6344</v>
      </c>
      <c r="Q780" s="9" t="s">
        <v>6345</v>
      </c>
      <c r="R780" s="6" t="s">
        <v>46</v>
      </c>
      <c r="S780" s="2" t="s">
        <v>6346</v>
      </c>
      <c r="T780" s="20" t="s">
        <v>50</v>
      </c>
      <c r="U780" s="20"/>
      <c r="V780" s="20"/>
      <c r="W780" s="20"/>
      <c r="X780" s="4"/>
      <c r="Y780" s="4"/>
      <c r="Z780" s="4"/>
      <c r="AA780" s="4"/>
      <c r="AB780" s="4"/>
      <c r="AC780" s="4"/>
      <c r="AD780" s="4"/>
      <c r="AE780" s="4"/>
      <c r="AF780" s="27"/>
      <c r="AG780" s="4"/>
      <c r="AH780" s="4"/>
      <c r="AI780" s="4"/>
      <c r="AJ780" s="4"/>
      <c r="AK780" s="6">
        <v>1</v>
      </c>
    </row>
    <row r="781" s="6" customFormat="1" customHeight="1" spans="1:37">
      <c r="A781" s="6" t="s">
        <v>6347</v>
      </c>
      <c r="B781" s="6" t="s">
        <v>6348</v>
      </c>
      <c r="C781" s="6" t="s">
        <v>6349</v>
      </c>
      <c r="D781" s="5" t="s">
        <v>6350</v>
      </c>
      <c r="E781" s="5">
        <v>1</v>
      </c>
      <c r="F781" s="7" t="s">
        <v>41</v>
      </c>
      <c r="G781" s="7" t="s">
        <v>211</v>
      </c>
      <c r="H781" s="5">
        <v>601.1503</v>
      </c>
      <c r="I781" s="14" t="s">
        <v>6351</v>
      </c>
      <c r="J781" s="8" t="s">
        <v>1039</v>
      </c>
      <c r="K781" s="8"/>
      <c r="L781" s="8" t="s">
        <v>214</v>
      </c>
      <c r="M781" s="8"/>
      <c r="N781" s="8" t="s">
        <v>46</v>
      </c>
      <c r="O781" s="5">
        <v>325</v>
      </c>
      <c r="P781" s="14" t="s">
        <v>6352</v>
      </c>
      <c r="Q781" s="9" t="s">
        <v>6353</v>
      </c>
      <c r="R781" s="7" t="s">
        <v>6354</v>
      </c>
      <c r="S781" s="14" t="s">
        <v>6355</v>
      </c>
      <c r="T781" s="3" t="s">
        <v>50</v>
      </c>
      <c r="U781" s="3"/>
      <c r="V781" s="3">
        <v>5564338</v>
      </c>
      <c r="W781" s="3">
        <v>7.43848917650045</v>
      </c>
      <c r="X781" s="5" t="str">
        <f>_xlfn.DISPIMG("ID_B4E199CC29C7442FA908BAFB766DFF89",1)</f>
        <v>=DISPIMG("ID_B4E199CC29C7442FA908BAFB766DFF89",1)</v>
      </c>
      <c r="Y781" s="24" t="s">
        <v>51</v>
      </c>
      <c r="Z781" s="24" t="s">
        <v>52</v>
      </c>
      <c r="AA781" s="5">
        <v>0.45</v>
      </c>
      <c r="AB781" s="5">
        <v>0.95</v>
      </c>
      <c r="AC781" s="5"/>
      <c r="AD781" s="5"/>
      <c r="AE781" s="5"/>
      <c r="AF781" s="5"/>
      <c r="AG781" s="5"/>
      <c r="AH781" s="5"/>
      <c r="AI781" s="5"/>
      <c r="AJ781" s="5"/>
      <c r="AK781" s="5"/>
    </row>
    <row r="782" s="4" customFormat="1" hidden="1" customHeight="1" spans="1:37">
      <c r="A782" s="6" t="s">
        <v>6356</v>
      </c>
      <c r="B782" s="6" t="s">
        <v>6357</v>
      </c>
      <c r="C782" s="6" t="s">
        <v>6358</v>
      </c>
      <c r="D782" s="5" t="s">
        <v>6359</v>
      </c>
      <c r="E782" s="5">
        <v>1</v>
      </c>
      <c r="F782" s="7" t="s">
        <v>141</v>
      </c>
      <c r="G782" s="7" t="s">
        <v>211</v>
      </c>
      <c r="H782" s="5">
        <v>835.3946</v>
      </c>
      <c r="I782" s="14" t="s">
        <v>6360</v>
      </c>
      <c r="J782" s="8" t="s">
        <v>730</v>
      </c>
      <c r="K782" s="8"/>
      <c r="L782" s="8" t="s">
        <v>46</v>
      </c>
      <c r="M782" s="8"/>
      <c r="N782" s="8" t="s">
        <v>46</v>
      </c>
      <c r="O782" s="5">
        <v>47</v>
      </c>
      <c r="P782" s="14" t="s">
        <v>6361</v>
      </c>
      <c r="Q782" s="9" t="s">
        <v>6362</v>
      </c>
      <c r="R782" s="7" t="s">
        <v>6363</v>
      </c>
      <c r="S782" s="14" t="s">
        <v>6364</v>
      </c>
      <c r="T782" s="3" t="s">
        <v>50</v>
      </c>
      <c r="U782" s="3"/>
      <c r="V782" s="3">
        <v>6683157</v>
      </c>
      <c r="W782" s="3">
        <v>19.9999976059218</v>
      </c>
      <c r="X782" s="5" t="str">
        <f>_xlfn.DISPIMG("ID_4B2B7C1E528140C883A52DE9073753CD",1)</f>
        <v>=DISPIMG("ID_4B2B7C1E528140C883A52DE9073753CD",1)</v>
      </c>
      <c r="Y782" s="5" t="s">
        <v>304</v>
      </c>
      <c r="Z782" s="5" t="s">
        <v>305</v>
      </c>
      <c r="AA782" s="5"/>
      <c r="AB782" s="5"/>
      <c r="AC782" s="5">
        <v>4</v>
      </c>
      <c r="AD782" s="5"/>
      <c r="AE782" s="5"/>
      <c r="AF782" s="5"/>
      <c r="AG782" s="5"/>
      <c r="AH782" s="5"/>
      <c r="AI782" s="5"/>
      <c r="AJ782" s="5"/>
      <c r="AK782" s="6">
        <v>1</v>
      </c>
    </row>
    <row r="783" s="6" customFormat="1" customHeight="1" spans="1:37">
      <c r="A783" s="6" t="s">
        <v>6365</v>
      </c>
      <c r="B783" s="6" t="s">
        <v>6366</v>
      </c>
      <c r="C783" s="6" t="s">
        <v>6367</v>
      </c>
      <c r="D783" s="5" t="s">
        <v>6368</v>
      </c>
      <c r="E783" s="5">
        <v>1</v>
      </c>
      <c r="F783" s="7" t="s">
        <v>41</v>
      </c>
      <c r="G783" s="7" t="s">
        <v>42</v>
      </c>
      <c r="H783" s="5">
        <v>1156.8062</v>
      </c>
      <c r="I783" s="14" t="s">
        <v>6369</v>
      </c>
      <c r="J783" s="8" t="s">
        <v>44</v>
      </c>
      <c r="K783" s="8"/>
      <c r="L783" s="8" t="s">
        <v>45</v>
      </c>
      <c r="M783" s="8"/>
      <c r="N783" s="8" t="s">
        <v>46</v>
      </c>
      <c r="O783" s="5">
        <v>747</v>
      </c>
      <c r="P783" s="14" t="s">
        <v>6370</v>
      </c>
      <c r="Q783" s="9" t="s">
        <v>6362</v>
      </c>
      <c r="R783" s="7" t="s">
        <v>6371</v>
      </c>
      <c r="S783" s="14" t="s">
        <v>6372</v>
      </c>
      <c r="T783" s="3" t="s">
        <v>50</v>
      </c>
      <c r="U783" s="3"/>
      <c r="V783" s="3">
        <v>9544915</v>
      </c>
      <c r="W783" s="3">
        <v>17.4890746609069</v>
      </c>
      <c r="X783" s="5" t="str">
        <f>_xlfn.DISPIMG("ID_A661B421C1E24981B656FF8FECBEEC93",1)</f>
        <v>=DISPIMG("ID_A661B421C1E24981B656FF8FECBEEC93",1)</v>
      </c>
      <c r="Y783" s="24" t="s">
        <v>51</v>
      </c>
      <c r="Z783" s="24" t="s">
        <v>52</v>
      </c>
      <c r="AA783" s="5">
        <v>0.5</v>
      </c>
      <c r="AB783" s="5">
        <v>0.815</v>
      </c>
      <c r="AC783" s="5"/>
      <c r="AD783" s="5"/>
      <c r="AE783" s="5"/>
      <c r="AF783" s="5"/>
      <c r="AG783" s="5"/>
      <c r="AH783" s="5"/>
      <c r="AI783" s="5"/>
      <c r="AJ783" s="5"/>
      <c r="AK783" s="5"/>
    </row>
    <row r="784" s="6" customFormat="1" customHeight="1" spans="1:37">
      <c r="A784" s="6" t="s">
        <v>6373</v>
      </c>
      <c r="B784" s="6" t="s">
        <v>6374</v>
      </c>
      <c r="C784" s="6" t="s">
        <v>6375</v>
      </c>
      <c r="D784" s="5" t="s">
        <v>6376</v>
      </c>
      <c r="E784" s="5">
        <v>1</v>
      </c>
      <c r="F784" s="7" t="s">
        <v>41</v>
      </c>
      <c r="G784" s="7" t="s">
        <v>211</v>
      </c>
      <c r="H784" s="5">
        <v>945.8661</v>
      </c>
      <c r="I784" s="14" t="s">
        <v>6377</v>
      </c>
      <c r="J784" s="8" t="s">
        <v>470</v>
      </c>
      <c r="K784" s="8" t="s">
        <v>471</v>
      </c>
      <c r="L784" s="8" t="s">
        <v>472</v>
      </c>
      <c r="M784" s="8" t="s">
        <v>473</v>
      </c>
      <c r="N784" s="8" t="s">
        <v>46</v>
      </c>
      <c r="O784" s="5">
        <v>101</v>
      </c>
      <c r="P784" s="14" t="s">
        <v>6378</v>
      </c>
      <c r="Q784" s="9" t="s">
        <v>6362</v>
      </c>
      <c r="R784" s="7" t="s">
        <v>6379</v>
      </c>
      <c r="S784" s="14" t="s">
        <v>6380</v>
      </c>
      <c r="T784" s="3" t="s">
        <v>50</v>
      </c>
      <c r="U784" s="3"/>
      <c r="V784" s="3">
        <v>8372807</v>
      </c>
      <c r="W784" s="3">
        <v>11.4799970101476</v>
      </c>
      <c r="X784" s="5" t="str">
        <f>_xlfn.DISPIMG("ID_AF96485294034F03955631099B51520F",1)</f>
        <v>=DISPIMG("ID_AF96485294034F03955631099B51520F",1)</v>
      </c>
      <c r="Y784" s="24" t="s">
        <v>218</v>
      </c>
      <c r="Z784" s="24" t="s">
        <v>52</v>
      </c>
      <c r="AA784" s="5">
        <v>0.5</v>
      </c>
      <c r="AB784" s="5">
        <v>0.885</v>
      </c>
      <c r="AC784" s="5"/>
      <c r="AD784" s="5"/>
      <c r="AE784" s="5"/>
      <c r="AF784" s="5"/>
      <c r="AG784" s="5"/>
      <c r="AH784" s="5"/>
      <c r="AI784" s="5"/>
      <c r="AJ784" s="5"/>
      <c r="AK784" s="5"/>
    </row>
    <row r="785" s="6" customFormat="1" hidden="1" customHeight="1" spans="1:37">
      <c r="A785" s="6" t="s">
        <v>6381</v>
      </c>
      <c r="B785" s="6" t="s">
        <v>6382</v>
      </c>
      <c r="C785" s="6" t="s">
        <v>6383</v>
      </c>
      <c r="D785" s="5" t="s">
        <v>6384</v>
      </c>
      <c r="E785" s="5">
        <v>2</v>
      </c>
      <c r="F785" s="7" t="s">
        <v>155</v>
      </c>
      <c r="G785" s="7" t="s">
        <v>768</v>
      </c>
      <c r="H785" s="5">
        <v>101.3091</v>
      </c>
      <c r="I785" s="14" t="s">
        <v>6385</v>
      </c>
      <c r="J785" s="8" t="s">
        <v>6386</v>
      </c>
      <c r="K785" s="8"/>
      <c r="L785" s="8" t="s">
        <v>46</v>
      </c>
      <c r="M785" s="8"/>
      <c r="N785" s="8" t="s">
        <v>6387</v>
      </c>
      <c r="O785" s="5">
        <v>8</v>
      </c>
      <c r="P785" s="14" t="s">
        <v>6388</v>
      </c>
      <c r="Q785" s="9" t="s">
        <v>6362</v>
      </c>
      <c r="R785" s="8" t="s">
        <v>46</v>
      </c>
      <c r="S785" s="14" t="s">
        <v>6389</v>
      </c>
      <c r="T785" s="3" t="s">
        <v>50</v>
      </c>
      <c r="U785" s="3"/>
      <c r="V785" s="3">
        <v>952800</v>
      </c>
      <c r="W785" s="3">
        <v>5.95119293331004</v>
      </c>
      <c r="X785" s="5" t="str">
        <f>_xlfn.DISPIMG("ID_D85690FFB941481C955F86917D27D568",1)</f>
        <v>=DISPIMG("ID_D85690FFB941481C955F86917D27D568",1)</v>
      </c>
      <c r="Y785" s="5" t="s">
        <v>5532</v>
      </c>
      <c r="Z785" s="5"/>
      <c r="AA785" s="5"/>
      <c r="AB785" s="5"/>
      <c r="AC785" s="5"/>
      <c r="AD785" s="5">
        <v>1</v>
      </c>
      <c r="AE785" s="5"/>
      <c r="AF785" s="5"/>
      <c r="AG785" s="5"/>
      <c r="AH785" s="5"/>
      <c r="AI785" s="5"/>
      <c r="AJ785" s="5"/>
      <c r="AK785" s="6">
        <v>1</v>
      </c>
    </row>
    <row r="786" s="6" customFormat="1" hidden="1" customHeight="1" spans="1:37">
      <c r="A786" s="6" t="s">
        <v>6390</v>
      </c>
      <c r="B786" s="6" t="s">
        <v>6391</v>
      </c>
      <c r="C786" s="6" t="s">
        <v>6392</v>
      </c>
      <c r="D786" s="5" t="s">
        <v>6393</v>
      </c>
      <c r="E786" s="5">
        <v>1</v>
      </c>
      <c r="F786" s="7" t="s">
        <v>141</v>
      </c>
      <c r="G786" s="7" t="s">
        <v>211</v>
      </c>
      <c r="H786" s="5">
        <v>205.4126</v>
      </c>
      <c r="I786" s="14" t="s">
        <v>6394</v>
      </c>
      <c r="J786" s="8" t="s">
        <v>1718</v>
      </c>
      <c r="K786" s="8"/>
      <c r="L786" s="8" t="s">
        <v>46</v>
      </c>
      <c r="M786" s="8"/>
      <c r="N786" s="8" t="s">
        <v>46</v>
      </c>
      <c r="O786" s="5">
        <v>29</v>
      </c>
      <c r="P786" s="14" t="s">
        <v>6395</v>
      </c>
      <c r="Q786" s="9" t="s">
        <v>6396</v>
      </c>
      <c r="R786" s="7" t="s">
        <v>6397</v>
      </c>
      <c r="S786" s="14" t="s">
        <v>6398</v>
      </c>
      <c r="T786" s="3" t="s">
        <v>50</v>
      </c>
      <c r="U786" s="3"/>
      <c r="V786" s="3">
        <v>1643301</v>
      </c>
      <c r="W786" s="3">
        <v>19.9999902634989</v>
      </c>
      <c r="X786" s="5" t="str">
        <f>_xlfn.DISPIMG("ID_4B2B7C1E528140C883A52DE9073753CD",1)</f>
        <v>=DISPIMG("ID_4B2B7C1E528140C883A52DE9073753CD",1)</v>
      </c>
      <c r="Y786" s="5" t="s">
        <v>304</v>
      </c>
      <c r="Z786" s="5" t="s">
        <v>305</v>
      </c>
      <c r="AA786" s="5"/>
      <c r="AB786" s="5"/>
      <c r="AC786" s="5">
        <v>2</v>
      </c>
      <c r="AD786" s="5"/>
      <c r="AE786" s="5"/>
      <c r="AF786" s="5"/>
      <c r="AG786" s="5"/>
      <c r="AH786" s="5"/>
      <c r="AI786" s="5"/>
      <c r="AJ786" s="5"/>
      <c r="AK786" s="6">
        <v>1</v>
      </c>
    </row>
    <row r="787" s="6" customFormat="1" customHeight="1" spans="1:37">
      <c r="A787" s="6" t="s">
        <v>6399</v>
      </c>
      <c r="B787" s="6" t="s">
        <v>6400</v>
      </c>
      <c r="C787" s="6" t="s">
        <v>6401</v>
      </c>
      <c r="D787" s="5" t="s">
        <v>6402</v>
      </c>
      <c r="E787" s="5">
        <v>2</v>
      </c>
      <c r="F787" s="7" t="s">
        <v>155</v>
      </c>
      <c r="G787" s="7" t="s">
        <v>768</v>
      </c>
      <c r="H787" s="5">
        <v>994.7158</v>
      </c>
      <c r="I787" s="14" t="s">
        <v>6403</v>
      </c>
      <c r="J787" s="8" t="s">
        <v>1221</v>
      </c>
      <c r="K787" s="8"/>
      <c r="L787" s="8" t="s">
        <v>1222</v>
      </c>
      <c r="M787" s="8"/>
      <c r="N787" s="8" t="s">
        <v>46</v>
      </c>
      <c r="O787" s="5">
        <v>309</v>
      </c>
      <c r="P787" s="14" t="s">
        <v>6404</v>
      </c>
      <c r="Q787" s="9" t="s">
        <v>6396</v>
      </c>
      <c r="R787" s="8" t="s">
        <v>46</v>
      </c>
      <c r="S787" s="14" t="s">
        <v>6405</v>
      </c>
      <c r="T787" s="3" t="s">
        <v>50</v>
      </c>
      <c r="U787" s="3"/>
      <c r="V787" s="3">
        <v>8584833</v>
      </c>
      <c r="W787" s="3">
        <v>13.6956203973034</v>
      </c>
      <c r="X787" s="5" t="str">
        <f>_xlfn.DISPIMG("ID_5DF2EC1F72344077A85812D3C9BD8A97",1)</f>
        <v>=DISPIMG("ID_5DF2EC1F72344077A85812D3C9BD8A97",1)</v>
      </c>
      <c r="Y787" s="5" t="s">
        <v>6406</v>
      </c>
      <c r="Z787" s="5" t="s">
        <v>305</v>
      </c>
      <c r="AA787" s="5"/>
      <c r="AB787" s="5"/>
      <c r="AC787" s="5">
        <v>5.5</v>
      </c>
      <c r="AD787" s="5"/>
      <c r="AE787" s="5"/>
      <c r="AF787" s="5"/>
      <c r="AG787" s="5"/>
      <c r="AH787" s="5"/>
      <c r="AI787" s="5"/>
      <c r="AJ787" s="5"/>
      <c r="AK787" s="5"/>
    </row>
    <row r="788" s="6" customFormat="1" customHeight="1" spans="1:37">
      <c r="A788" s="6" t="s">
        <v>6407</v>
      </c>
      <c r="B788" s="6" t="s">
        <v>6408</v>
      </c>
      <c r="C788" s="6" t="s">
        <v>6409</v>
      </c>
      <c r="D788" s="5" t="s">
        <v>6410</v>
      </c>
      <c r="E788" s="5">
        <v>1</v>
      </c>
      <c r="F788" s="7" t="s">
        <v>41</v>
      </c>
      <c r="G788" s="7" t="s">
        <v>211</v>
      </c>
      <c r="H788" s="5">
        <v>4422.4697</v>
      </c>
      <c r="I788" s="14" t="s">
        <v>6411</v>
      </c>
      <c r="J788" s="8" t="s">
        <v>470</v>
      </c>
      <c r="K788" s="8" t="s">
        <v>482</v>
      </c>
      <c r="L788" s="8" t="s">
        <v>472</v>
      </c>
      <c r="M788" s="8" t="s">
        <v>482</v>
      </c>
      <c r="N788" s="8" t="s">
        <v>46</v>
      </c>
      <c r="O788" s="5">
        <v>56</v>
      </c>
      <c r="P788" s="14" t="s">
        <v>6412</v>
      </c>
      <c r="Q788" s="9" t="s">
        <v>6396</v>
      </c>
      <c r="R788" s="7" t="s">
        <v>6413</v>
      </c>
      <c r="S788" s="14" t="s">
        <v>6414</v>
      </c>
      <c r="T788" s="3" t="s">
        <v>50</v>
      </c>
      <c r="U788" s="3"/>
      <c r="V788" s="3">
        <v>38568888</v>
      </c>
      <c r="W788" s="3">
        <v>12.7888021482657</v>
      </c>
      <c r="X788" s="5" t="str">
        <f>_xlfn.DISPIMG("ID_36EC879F6EA54FCE845D1C3827DE6C49",1)</f>
        <v>=DISPIMG("ID_36EC879F6EA54FCE845D1C3827DE6C49",1)</v>
      </c>
      <c r="Y788" s="24" t="s">
        <v>218</v>
      </c>
      <c r="Z788" s="24" t="s">
        <v>52</v>
      </c>
      <c r="AA788" s="5">
        <v>0.5</v>
      </c>
      <c r="AB788" s="5">
        <v>0.885</v>
      </c>
      <c r="AC788" s="5"/>
      <c r="AD788" s="5"/>
      <c r="AE788" s="5"/>
      <c r="AF788" s="5"/>
      <c r="AG788" s="5"/>
      <c r="AH788" s="5"/>
      <c r="AI788" s="5"/>
      <c r="AJ788" s="5"/>
      <c r="AK788" s="5"/>
    </row>
    <row r="789" s="6" customFormat="1" customHeight="1" spans="1:37">
      <c r="A789" s="6" t="s">
        <v>6415</v>
      </c>
      <c r="B789" s="6" t="s">
        <v>6416</v>
      </c>
      <c r="C789" s="6" t="s">
        <v>6417</v>
      </c>
      <c r="D789" s="4" t="s">
        <v>6418</v>
      </c>
      <c r="E789" s="4">
        <v>0</v>
      </c>
      <c r="F789" s="6" t="s">
        <v>267</v>
      </c>
      <c r="G789" s="6" t="s">
        <v>211</v>
      </c>
      <c r="H789" s="4">
        <v>1282.8526</v>
      </c>
      <c r="I789" s="1" t="s">
        <v>6419</v>
      </c>
      <c r="J789" s="6" t="s">
        <v>6420</v>
      </c>
      <c r="L789" s="6" t="s">
        <v>214</v>
      </c>
      <c r="N789" s="6" t="s">
        <v>429</v>
      </c>
      <c r="O789" s="4">
        <v>3</v>
      </c>
      <c r="P789" s="1" t="s">
        <v>6421</v>
      </c>
      <c r="Q789" s="9" t="s">
        <v>6422</v>
      </c>
      <c r="R789" s="6" t="s">
        <v>46</v>
      </c>
      <c r="S789" s="1" t="s">
        <v>6423</v>
      </c>
      <c r="T789" s="20" t="s">
        <v>89</v>
      </c>
      <c r="U789" s="20"/>
      <c r="V789" s="20"/>
      <c r="W789" s="20"/>
      <c r="X789" s="4"/>
      <c r="Y789" s="4"/>
      <c r="Z789" s="4"/>
      <c r="AA789" s="4"/>
      <c r="AB789" s="4"/>
      <c r="AC789" s="4"/>
      <c r="AD789" s="4"/>
      <c r="AE789" s="4"/>
      <c r="AF789" s="4"/>
      <c r="AG789" s="4"/>
      <c r="AH789" s="4"/>
      <c r="AI789" s="4"/>
      <c r="AJ789" s="4"/>
      <c r="AK789" s="4"/>
    </row>
    <row r="790" s="4" customFormat="1" customHeight="1" spans="1:37">
      <c r="A790" s="6" t="s">
        <v>6424</v>
      </c>
      <c r="B790" s="6" t="s">
        <v>6425</v>
      </c>
      <c r="C790" s="6" t="s">
        <v>6426</v>
      </c>
      <c r="D790" s="5" t="s">
        <v>6427</v>
      </c>
      <c r="E790" s="5">
        <v>2</v>
      </c>
      <c r="F790" s="7" t="s">
        <v>65</v>
      </c>
      <c r="G790" s="7" t="s">
        <v>66</v>
      </c>
      <c r="H790" s="5">
        <v>4391.3107</v>
      </c>
      <c r="I790" s="14" t="s">
        <v>6428</v>
      </c>
      <c r="J790" s="8" t="s">
        <v>1176</v>
      </c>
      <c r="K790" s="8"/>
      <c r="L790" s="8" t="s">
        <v>1177</v>
      </c>
      <c r="M790" s="8"/>
      <c r="N790" s="8" t="s">
        <v>46</v>
      </c>
      <c r="O790" s="5">
        <v>234</v>
      </c>
      <c r="P790" s="14" t="s">
        <v>6429</v>
      </c>
      <c r="Q790" s="9" t="s">
        <v>6430</v>
      </c>
      <c r="R790" s="8" t="s">
        <v>46</v>
      </c>
      <c r="S790" s="14" t="s">
        <v>6431</v>
      </c>
      <c r="T790" s="3" t="s">
        <v>50</v>
      </c>
      <c r="U790" s="3">
        <f>100-100*(V790/(H790*10000*AH790*(1-0.01*AG790))-AF790)/(1-AF790)</f>
        <v>9.99355275775503</v>
      </c>
      <c r="V790" s="3">
        <v>38210990</v>
      </c>
      <c r="W790" s="3">
        <v>12.9850001276384</v>
      </c>
      <c r="X790" s="5" t="str">
        <f>_xlfn.DISPIMG("ID_9A96405BE1044413935DA926FC228FF4",1)</f>
        <v>=DISPIMG("ID_9A96405BE1044413935DA926FC228FF4",1)</v>
      </c>
      <c r="Y790" s="24" t="s">
        <v>833</v>
      </c>
      <c r="Z790" s="24" t="s">
        <v>834</v>
      </c>
      <c r="AA790" s="5"/>
      <c r="AB790" s="5"/>
      <c r="AC790" s="5"/>
      <c r="AD790" s="5"/>
      <c r="AE790" s="5"/>
      <c r="AF790" s="5">
        <v>0.35</v>
      </c>
      <c r="AG790" s="5">
        <v>1</v>
      </c>
      <c r="AH790" s="5">
        <v>0.94</v>
      </c>
      <c r="AI790" s="5" t="s">
        <v>1189</v>
      </c>
      <c r="AJ790" s="5"/>
      <c r="AK790" s="5"/>
    </row>
    <row r="791" s="6" customFormat="1" customHeight="1" spans="1:37">
      <c r="A791" s="6" t="s">
        <v>6432</v>
      </c>
      <c r="B791" s="6" t="s">
        <v>6433</v>
      </c>
      <c r="C791" s="6" t="s">
        <v>6434</v>
      </c>
      <c r="D791" s="5" t="s">
        <v>6435</v>
      </c>
      <c r="E791" s="5">
        <v>2</v>
      </c>
      <c r="F791" s="7" t="s">
        <v>65</v>
      </c>
      <c r="G791" s="7" t="s">
        <v>66</v>
      </c>
      <c r="H791" s="5">
        <v>623.7581</v>
      </c>
      <c r="I791" s="14" t="s">
        <v>6436</v>
      </c>
      <c r="J791" s="8" t="s">
        <v>1176</v>
      </c>
      <c r="K791" s="8"/>
      <c r="L791" s="8" t="s">
        <v>830</v>
      </c>
      <c r="M791" s="8"/>
      <c r="N791" s="8" t="s">
        <v>46</v>
      </c>
      <c r="O791" s="5">
        <v>150</v>
      </c>
      <c r="P791" s="14" t="s">
        <v>6437</v>
      </c>
      <c r="Q791" s="9" t="s">
        <v>6430</v>
      </c>
      <c r="R791" s="8" t="s">
        <v>46</v>
      </c>
      <c r="S791" s="14" t="s">
        <v>6438</v>
      </c>
      <c r="T791" s="3" t="s">
        <v>50</v>
      </c>
      <c r="U791" s="3">
        <f>100-100*(V791/(H791*10000*AH791*(1-0.01*AG791))-AF791)/(1-AF791)</f>
        <v>7.66739183389011</v>
      </c>
      <c r="V791" s="3">
        <v>5540032</v>
      </c>
      <c r="W791" s="3">
        <v>11.183005078411</v>
      </c>
      <c r="X791" s="5" t="str">
        <f>_xlfn.DISPIMG("ID_D7C8C4D3CBF4471881BC4575B2D13A61",1)</f>
        <v>=DISPIMG("ID_D7C8C4D3CBF4471881BC4575B2D13A61",1)</v>
      </c>
      <c r="Y791" s="24" t="s">
        <v>833</v>
      </c>
      <c r="Z791" s="24" t="s">
        <v>834</v>
      </c>
      <c r="AA791" s="5"/>
      <c r="AB791" s="5"/>
      <c r="AC791" s="5"/>
      <c r="AD791" s="5"/>
      <c r="AE791" s="5"/>
      <c r="AF791" s="5">
        <v>0.4</v>
      </c>
      <c r="AG791" s="5">
        <v>2</v>
      </c>
      <c r="AH791" s="5">
        <v>0.95</v>
      </c>
      <c r="AI791" s="5" t="s">
        <v>835</v>
      </c>
      <c r="AJ791" s="5"/>
      <c r="AK791" s="5"/>
    </row>
    <row r="792" s="4" customFormat="1" customHeight="1" spans="1:37">
      <c r="A792" s="6" t="s">
        <v>6439</v>
      </c>
      <c r="B792" s="6" t="s">
        <v>6440</v>
      </c>
      <c r="C792" s="6" t="s">
        <v>6441</v>
      </c>
      <c r="D792" s="5" t="s">
        <v>6442</v>
      </c>
      <c r="E792" s="5">
        <v>1</v>
      </c>
      <c r="F792" s="7" t="s">
        <v>41</v>
      </c>
      <c r="G792" s="7" t="s">
        <v>211</v>
      </c>
      <c r="H792" s="5">
        <v>1108.0593</v>
      </c>
      <c r="I792" s="14" t="s">
        <v>6443</v>
      </c>
      <c r="J792" s="8" t="s">
        <v>470</v>
      </c>
      <c r="K792" s="8" t="s">
        <v>471</v>
      </c>
      <c r="L792" s="8" t="s">
        <v>472</v>
      </c>
      <c r="M792" s="8" t="s">
        <v>473</v>
      </c>
      <c r="N792" s="8" t="s">
        <v>46</v>
      </c>
      <c r="O792" s="5">
        <v>1889</v>
      </c>
      <c r="P792" s="14" t="s">
        <v>6444</v>
      </c>
      <c r="Q792" s="9" t="s">
        <v>6445</v>
      </c>
      <c r="R792" s="7" t="s">
        <v>6446</v>
      </c>
      <c r="S792" s="14" t="s">
        <v>6447</v>
      </c>
      <c r="T792" s="3" t="s">
        <v>50</v>
      </c>
      <c r="U792" s="3"/>
      <c r="V792" s="3">
        <v>9861062</v>
      </c>
      <c r="W792" s="3">
        <v>11.0060084329422</v>
      </c>
      <c r="X792" s="5" t="str">
        <f>_xlfn.DISPIMG("ID_F2C567BE54E548BF99F8C371E98F213B",1)</f>
        <v>=DISPIMG("ID_F2C567BE54E548BF99F8C371E98F213B",1)</v>
      </c>
      <c r="Y792" s="24" t="s">
        <v>218</v>
      </c>
      <c r="Z792" s="24" t="s">
        <v>52</v>
      </c>
      <c r="AA792" s="5">
        <v>0.4</v>
      </c>
      <c r="AB792" s="5">
        <v>0.885</v>
      </c>
      <c r="AC792" s="5"/>
      <c r="AD792" s="5"/>
      <c r="AE792" s="5"/>
      <c r="AF792" s="5"/>
      <c r="AG792" s="5"/>
      <c r="AH792" s="5"/>
      <c r="AI792" s="5"/>
      <c r="AJ792" s="5"/>
      <c r="AK792" s="5"/>
    </row>
    <row r="793" s="4" customFormat="1" customHeight="1" spans="1:37">
      <c r="A793" s="6" t="s">
        <v>6448</v>
      </c>
      <c r="B793" s="6" t="s">
        <v>6449</v>
      </c>
      <c r="C793" s="6" t="s">
        <v>6450</v>
      </c>
      <c r="D793" s="5" t="s">
        <v>6451</v>
      </c>
      <c r="E793" s="5">
        <v>1</v>
      </c>
      <c r="F793" s="7" t="s">
        <v>41</v>
      </c>
      <c r="G793" s="7" t="s">
        <v>211</v>
      </c>
      <c r="H793" s="5">
        <v>797.9804</v>
      </c>
      <c r="I793" s="14" t="s">
        <v>6452</v>
      </c>
      <c r="J793" s="8" t="s">
        <v>534</v>
      </c>
      <c r="K793" s="8" t="s">
        <v>473</v>
      </c>
      <c r="L793" s="8" t="s">
        <v>472</v>
      </c>
      <c r="M793" s="8" t="s">
        <v>473</v>
      </c>
      <c r="N793" s="8" t="s">
        <v>46</v>
      </c>
      <c r="O793" s="5">
        <v>1904</v>
      </c>
      <c r="P793" s="14" t="s">
        <v>6453</v>
      </c>
      <c r="Q793" s="9" t="s">
        <v>6445</v>
      </c>
      <c r="R793" s="7" t="s">
        <v>6454</v>
      </c>
      <c r="S793" s="14" t="s">
        <v>6455</v>
      </c>
      <c r="T793" s="3" t="s">
        <v>50</v>
      </c>
      <c r="U793" s="3"/>
      <c r="V793" s="3">
        <v>7334560</v>
      </c>
      <c r="W793" s="3">
        <v>8.0859630136279</v>
      </c>
      <c r="X793" s="5" t="str">
        <f>_xlfn.DISPIMG("ID_03AD879F23284F58A795484C41226F1A",1)</f>
        <v>=DISPIMG("ID_03AD879F23284F58A795484C41226F1A",1)</v>
      </c>
      <c r="Y793" s="24" t="s">
        <v>218</v>
      </c>
      <c r="Z793" s="24" t="s">
        <v>52</v>
      </c>
      <c r="AA793" s="5">
        <v>0.45</v>
      </c>
      <c r="AB793" s="5">
        <v>0.945</v>
      </c>
      <c r="AC793" s="5"/>
      <c r="AD793" s="5"/>
      <c r="AE793" s="5"/>
      <c r="AF793" s="5"/>
      <c r="AG793" s="5"/>
      <c r="AH793" s="5"/>
      <c r="AI793" s="5"/>
      <c r="AJ793" s="5"/>
      <c r="AK793" s="5"/>
    </row>
    <row r="794" s="4" customFormat="1" hidden="1" customHeight="1" spans="1:37">
      <c r="A794" s="6" t="s">
        <v>6456</v>
      </c>
      <c r="B794" s="6" t="s">
        <v>6457</v>
      </c>
      <c r="C794" s="6" t="s">
        <v>6458</v>
      </c>
      <c r="D794" s="4" t="s">
        <v>6459</v>
      </c>
      <c r="E794" s="4">
        <v>0</v>
      </c>
      <c r="F794" s="6" t="s">
        <v>193</v>
      </c>
      <c r="G794" s="6" t="s">
        <v>211</v>
      </c>
      <c r="H794" s="4">
        <v>3913.485</v>
      </c>
      <c r="I794" s="1" t="s">
        <v>6460</v>
      </c>
      <c r="J794" s="6" t="s">
        <v>3276</v>
      </c>
      <c r="K794" s="6"/>
      <c r="L794" s="6" t="s">
        <v>46</v>
      </c>
      <c r="M794" s="6"/>
      <c r="N794" s="6" t="s">
        <v>46</v>
      </c>
      <c r="O794" s="4">
        <v>4</v>
      </c>
      <c r="P794" s="1" t="s">
        <v>6461</v>
      </c>
      <c r="Q794" s="9" t="s">
        <v>6445</v>
      </c>
      <c r="R794" s="6" t="s">
        <v>46</v>
      </c>
      <c r="S794" s="1" t="s">
        <v>6462</v>
      </c>
      <c r="T794" s="20" t="s">
        <v>89</v>
      </c>
      <c r="U794" s="20"/>
      <c r="V794" s="20"/>
      <c r="W794" s="20"/>
      <c r="AK794" s="6">
        <v>1</v>
      </c>
    </row>
    <row r="795" s="4" customFormat="1" customHeight="1" spans="1:37">
      <c r="A795" s="6" t="s">
        <v>6463</v>
      </c>
      <c r="B795" s="6" t="s">
        <v>6464</v>
      </c>
      <c r="C795" s="6" t="s">
        <v>6465</v>
      </c>
      <c r="D795" s="5" t="s">
        <v>6466</v>
      </c>
      <c r="E795" s="5">
        <v>2</v>
      </c>
      <c r="F795" s="7" t="s">
        <v>65</v>
      </c>
      <c r="G795" s="7" t="s">
        <v>66</v>
      </c>
      <c r="H795" s="5">
        <v>2513.2512</v>
      </c>
      <c r="I795" s="14" t="s">
        <v>6467</v>
      </c>
      <c r="J795" s="8" t="s">
        <v>1176</v>
      </c>
      <c r="K795" s="8"/>
      <c r="L795" s="8" t="s">
        <v>830</v>
      </c>
      <c r="M795" s="8"/>
      <c r="N795" s="8" t="s">
        <v>46</v>
      </c>
      <c r="O795" s="5">
        <v>232</v>
      </c>
      <c r="P795" s="14" t="s">
        <v>6468</v>
      </c>
      <c r="Q795" s="9" t="s">
        <v>6469</v>
      </c>
      <c r="R795" s="8" t="s">
        <v>46</v>
      </c>
      <c r="S795" s="14" t="s">
        <v>6470</v>
      </c>
      <c r="T795" s="3" t="s">
        <v>50</v>
      </c>
      <c r="U795" s="3">
        <f>100-100*(V795/(H795*10000*AH795*(1-0.01*AG795))-AF795)/(1-AF795)</f>
        <v>6.79922988366707</v>
      </c>
      <c r="V795" s="3">
        <v>21893451</v>
      </c>
      <c r="W795" s="3">
        <v>12.8879317753832</v>
      </c>
      <c r="X795" s="5" t="str">
        <f>_xlfn.DISPIMG("ID_C3DBC003E26940FB86A903F8DD148A93",1)</f>
        <v>=DISPIMG("ID_C3DBC003E26940FB86A903F8DD148A93",1)</v>
      </c>
      <c r="Y795" s="24" t="s">
        <v>1181</v>
      </c>
      <c r="Z795" s="24" t="s">
        <v>834</v>
      </c>
      <c r="AA795" s="5"/>
      <c r="AB795" s="5"/>
      <c r="AC795" s="5"/>
      <c r="AD795" s="5"/>
      <c r="AE795" s="5"/>
      <c r="AF795" s="5">
        <v>0.35</v>
      </c>
      <c r="AG795" s="5">
        <v>2</v>
      </c>
      <c r="AH795" s="5">
        <v>0.93</v>
      </c>
      <c r="AI795" s="5" t="s">
        <v>835</v>
      </c>
      <c r="AJ795" s="5"/>
      <c r="AK795" s="5"/>
    </row>
    <row r="796" s="5" customFormat="1" customHeight="1" spans="1:32">
      <c r="A796" s="6" t="s">
        <v>6471</v>
      </c>
      <c r="B796" s="6" t="s">
        <v>6472</v>
      </c>
      <c r="C796" s="6" t="s">
        <v>6473</v>
      </c>
      <c r="D796" s="5" t="s">
        <v>6474</v>
      </c>
      <c r="E796" s="5">
        <v>1</v>
      </c>
      <c r="F796" s="7" t="s">
        <v>41</v>
      </c>
      <c r="G796" s="7" t="s">
        <v>42</v>
      </c>
      <c r="H796" s="5">
        <v>855.5458</v>
      </c>
      <c r="I796" s="14" t="s">
        <v>6475</v>
      </c>
      <c r="J796" s="8" t="s">
        <v>44</v>
      </c>
      <c r="K796" s="8"/>
      <c r="L796" s="8" t="s">
        <v>279</v>
      </c>
      <c r="M796" s="8"/>
      <c r="N796" s="8" t="s">
        <v>429</v>
      </c>
      <c r="O796" s="5">
        <v>549</v>
      </c>
      <c r="P796" s="14" t="s">
        <v>6476</v>
      </c>
      <c r="Q796" s="9" t="s">
        <v>6477</v>
      </c>
      <c r="R796" s="7" t="s">
        <v>6478</v>
      </c>
      <c r="S796" s="14" t="s">
        <v>6479</v>
      </c>
      <c r="T796" s="3" t="s">
        <v>50</v>
      </c>
      <c r="U796" s="3"/>
      <c r="V796" s="3">
        <v>7282312</v>
      </c>
      <c r="W796" s="3">
        <v>14.8810969558848</v>
      </c>
      <c r="X796" s="5" t="str">
        <f>_xlfn.DISPIMG("ID_489917D0D3FC40FBBF0F4D3683DCDA98",1)</f>
        <v>=DISPIMG("ID_489917D0D3FC40FBBF0F4D3683DCDA98",1)</v>
      </c>
      <c r="Y796" s="24" t="s">
        <v>51</v>
      </c>
      <c r="Z796" s="24" t="s">
        <v>52</v>
      </c>
      <c r="AA796" s="5">
        <v>0.45</v>
      </c>
      <c r="AB796" s="5">
        <v>0.86</v>
      </c>
      <c r="AF796" s="10"/>
    </row>
    <row r="797" s="6" customFormat="1" customHeight="1" spans="1:37">
      <c r="A797" s="6" t="s">
        <v>6480</v>
      </c>
      <c r="B797" s="6" t="s">
        <v>6481</v>
      </c>
      <c r="C797" s="6" t="s">
        <v>6482</v>
      </c>
      <c r="D797" s="5" t="s">
        <v>6483</v>
      </c>
      <c r="E797" s="5">
        <v>1</v>
      </c>
      <c r="F797" s="7" t="s">
        <v>41</v>
      </c>
      <c r="G797" s="7" t="s">
        <v>211</v>
      </c>
      <c r="H797" s="5">
        <v>9141.5923</v>
      </c>
      <c r="I797" s="14" t="s">
        <v>6484</v>
      </c>
      <c r="J797" s="8" t="s">
        <v>470</v>
      </c>
      <c r="K797" s="8" t="s">
        <v>471</v>
      </c>
      <c r="L797" s="8" t="s">
        <v>472</v>
      </c>
      <c r="M797" s="8" t="s">
        <v>473</v>
      </c>
      <c r="N797" s="8" t="s">
        <v>46</v>
      </c>
      <c r="O797" s="5">
        <v>339</v>
      </c>
      <c r="P797" s="14" t="s">
        <v>6485</v>
      </c>
      <c r="Q797" s="9" t="s">
        <v>6477</v>
      </c>
      <c r="R797" s="7" t="s">
        <v>6486</v>
      </c>
      <c r="S797" s="14" t="s">
        <v>6487</v>
      </c>
      <c r="T797" s="3" t="s">
        <v>50</v>
      </c>
      <c r="U797" s="3"/>
      <c r="V797" s="3">
        <v>82984460</v>
      </c>
      <c r="W797" s="3">
        <v>9.22318861233835</v>
      </c>
      <c r="X797" s="5" t="str">
        <f>_xlfn.DISPIMG("ID_3DBD988E8B354B0AB6F7262B3FF719C4",1)</f>
        <v>=DISPIMG("ID_3DBD988E8B354B0AB6F7262B3FF719C4",1)</v>
      </c>
      <c r="Y797" s="24" t="s">
        <v>218</v>
      </c>
      <c r="Z797" s="24" t="s">
        <v>52</v>
      </c>
      <c r="AA797" s="5">
        <v>0.4</v>
      </c>
      <c r="AB797" s="5">
        <v>0.92</v>
      </c>
      <c r="AC797" s="5"/>
      <c r="AD797" s="5"/>
      <c r="AE797" s="5"/>
      <c r="AF797" s="5"/>
      <c r="AG797" s="5"/>
      <c r="AH797" s="5"/>
      <c r="AI797" s="5"/>
      <c r="AJ797" s="5"/>
      <c r="AK797" s="5"/>
    </row>
    <row r="798" s="6" customFormat="1" customHeight="1" spans="1:37">
      <c r="A798" s="6" t="s">
        <v>6488</v>
      </c>
      <c r="B798" s="6" t="s">
        <v>6489</v>
      </c>
      <c r="C798" s="6" t="s">
        <v>6490</v>
      </c>
      <c r="D798" s="5" t="s">
        <v>6491</v>
      </c>
      <c r="E798" s="5">
        <v>1</v>
      </c>
      <c r="F798" s="7" t="s">
        <v>41</v>
      </c>
      <c r="G798" s="7" t="s">
        <v>211</v>
      </c>
      <c r="H798" s="5">
        <v>6196.9243</v>
      </c>
      <c r="I798" s="14" t="s">
        <v>6492</v>
      </c>
      <c r="J798" s="8" t="s">
        <v>470</v>
      </c>
      <c r="K798" s="8" t="s">
        <v>471</v>
      </c>
      <c r="L798" s="8" t="s">
        <v>472</v>
      </c>
      <c r="M798" s="8" t="s">
        <v>473</v>
      </c>
      <c r="N798" s="8" t="s">
        <v>429</v>
      </c>
      <c r="O798" s="5">
        <v>327</v>
      </c>
      <c r="P798" s="14" t="s">
        <v>6493</v>
      </c>
      <c r="Q798" s="9" t="s">
        <v>6494</v>
      </c>
      <c r="R798" s="7" t="s">
        <v>6495</v>
      </c>
      <c r="S798" s="14" t="s">
        <v>6496</v>
      </c>
      <c r="T798" s="3" t="s">
        <v>50</v>
      </c>
      <c r="U798" s="3"/>
      <c r="V798" s="3">
        <v>55739475</v>
      </c>
      <c r="W798" s="3">
        <v>10.0530000019526</v>
      </c>
      <c r="X798" s="5" t="str">
        <f>_xlfn.DISPIMG("ID_81C69B72AC704FFA96DFF466F8B83036",1)</f>
        <v>=DISPIMG("ID_81C69B72AC704FFA96DFF466F8B83036",1)</v>
      </c>
      <c r="Y798" s="24" t="s">
        <v>218</v>
      </c>
      <c r="Z798" s="24" t="s">
        <v>52</v>
      </c>
      <c r="AA798" s="5">
        <v>0.4</v>
      </c>
      <c r="AB798" s="5">
        <v>0.905</v>
      </c>
      <c r="AC798" s="5"/>
      <c r="AD798" s="5"/>
      <c r="AE798" s="5"/>
      <c r="AF798" s="5"/>
      <c r="AG798" s="5"/>
      <c r="AH798" s="5"/>
      <c r="AI798" s="5"/>
      <c r="AJ798" s="5"/>
      <c r="AK798" s="5"/>
    </row>
    <row r="799" s="6" customFormat="1" customHeight="1" spans="1:37">
      <c r="A799" s="6" t="s">
        <v>6497</v>
      </c>
      <c r="B799" s="6" t="s">
        <v>6498</v>
      </c>
      <c r="C799" s="6" t="s">
        <v>6499</v>
      </c>
      <c r="D799" s="4" t="s">
        <v>6500</v>
      </c>
      <c r="E799" s="4">
        <v>0</v>
      </c>
      <c r="F799" s="6" t="s">
        <v>41</v>
      </c>
      <c r="G799" s="6" t="s">
        <v>211</v>
      </c>
      <c r="H799" s="4">
        <v>63997.2228</v>
      </c>
      <c r="I799" s="1" t="s">
        <v>6501</v>
      </c>
      <c r="J799" s="6" t="s">
        <v>4799</v>
      </c>
      <c r="L799" s="6" t="s">
        <v>271</v>
      </c>
      <c r="N799" s="6" t="s">
        <v>46</v>
      </c>
      <c r="O799" s="4">
        <v>20</v>
      </c>
      <c r="P799" s="1" t="s">
        <v>6502</v>
      </c>
      <c r="Q799" s="9" t="s">
        <v>6494</v>
      </c>
      <c r="R799" s="6" t="s">
        <v>46</v>
      </c>
      <c r="S799" s="4" t="e">
        <v>#N/A</v>
      </c>
      <c r="T799" s="20" t="s">
        <v>89</v>
      </c>
      <c r="U799" s="20"/>
      <c r="V799" s="20"/>
      <c r="W799" s="20"/>
      <c r="X799" s="4"/>
      <c r="Y799" s="4"/>
      <c r="Z799" s="4"/>
      <c r="AA799" s="4"/>
      <c r="AB799" s="4"/>
      <c r="AC799" s="4"/>
      <c r="AD799" s="4"/>
      <c r="AE799" s="4"/>
      <c r="AF799" s="4"/>
      <c r="AG799" s="4"/>
      <c r="AH799" s="4"/>
      <c r="AI799" s="4"/>
      <c r="AJ799" s="4"/>
      <c r="AK799" s="4"/>
    </row>
    <row r="800" s="6" customFormat="1" hidden="1" customHeight="1" spans="1:37">
      <c r="A800" s="6" t="s">
        <v>6503</v>
      </c>
      <c r="B800" s="6" t="s">
        <v>6504</v>
      </c>
      <c r="C800" s="6" t="s">
        <v>6505</v>
      </c>
      <c r="D800" s="4" t="s">
        <v>6506</v>
      </c>
      <c r="E800" s="4">
        <v>0</v>
      </c>
      <c r="F800" s="6" t="s">
        <v>193</v>
      </c>
      <c r="G800" s="6" t="s">
        <v>268</v>
      </c>
      <c r="H800" s="4">
        <v>0</v>
      </c>
      <c r="I800" s="1" t="s">
        <v>6507</v>
      </c>
      <c r="J800" s="6" t="s">
        <v>6508</v>
      </c>
      <c r="L800" s="6" t="s">
        <v>46</v>
      </c>
      <c r="N800" s="6" t="s">
        <v>6509</v>
      </c>
      <c r="O800" s="4">
        <v>7</v>
      </c>
      <c r="P800" s="1" t="s">
        <v>6510</v>
      </c>
      <c r="Q800" s="9" t="s">
        <v>6494</v>
      </c>
      <c r="R800" s="6" t="s">
        <v>46</v>
      </c>
      <c r="S800" s="1" t="s">
        <v>6511</v>
      </c>
      <c r="T800" s="20" t="s">
        <v>89</v>
      </c>
      <c r="U800" s="20"/>
      <c r="V800" s="20"/>
      <c r="W800" s="20"/>
      <c r="X800" s="4"/>
      <c r="Y800" s="4"/>
      <c r="Z800" s="4"/>
      <c r="AA800" s="4"/>
      <c r="AB800" s="4"/>
      <c r="AC800" s="4"/>
      <c r="AD800" s="4"/>
      <c r="AE800" s="4"/>
      <c r="AF800" s="4"/>
      <c r="AG800" s="4"/>
      <c r="AH800" s="4"/>
      <c r="AI800" s="4"/>
      <c r="AJ800" s="4"/>
      <c r="AK800" s="6">
        <v>1</v>
      </c>
    </row>
    <row r="801" s="6" customFormat="1" hidden="1" customHeight="1" spans="1:37">
      <c r="A801" s="6" t="s">
        <v>6512</v>
      </c>
      <c r="B801" s="6" t="s">
        <v>6513</v>
      </c>
      <c r="C801" s="6" t="s">
        <v>6514</v>
      </c>
      <c r="D801" s="5" t="s">
        <v>6515</v>
      </c>
      <c r="E801" s="5">
        <v>1</v>
      </c>
      <c r="F801" s="7" t="s">
        <v>141</v>
      </c>
      <c r="G801" s="7" t="s">
        <v>211</v>
      </c>
      <c r="H801" s="5">
        <v>123.978</v>
      </c>
      <c r="I801" s="14" t="s">
        <v>6516</v>
      </c>
      <c r="J801" s="8" t="s">
        <v>3314</v>
      </c>
      <c r="K801" s="8"/>
      <c r="L801" s="8" t="s">
        <v>46</v>
      </c>
      <c r="M801" s="8"/>
      <c r="N801" s="8" t="s">
        <v>46</v>
      </c>
      <c r="O801" s="5">
        <v>38</v>
      </c>
      <c r="P801" s="14" t="s">
        <v>6517</v>
      </c>
      <c r="Q801" s="9" t="s">
        <v>6518</v>
      </c>
      <c r="R801" s="7" t="s">
        <v>6519</v>
      </c>
      <c r="S801" s="14" t="s">
        <v>6520</v>
      </c>
      <c r="T801" s="3" t="s">
        <v>50</v>
      </c>
      <c r="U801" s="3"/>
      <c r="V801" s="3">
        <v>1035523</v>
      </c>
      <c r="W801" s="3">
        <v>16.4752617399861</v>
      </c>
      <c r="X801" s="5" t="str">
        <f>_xlfn.DISPIMG("ID_BC1E2C45E4E14E39985B5A8BFFDF7214",1)</f>
        <v>=DISPIMG("ID_BC1E2C45E4E14E39985B5A8BFFDF7214",1)</v>
      </c>
      <c r="Y801" s="5" t="s">
        <v>304</v>
      </c>
      <c r="Z801" s="5" t="s">
        <v>305</v>
      </c>
      <c r="AA801" s="5"/>
      <c r="AB801" s="5"/>
      <c r="AC801" s="5">
        <v>5</v>
      </c>
      <c r="AD801" s="5"/>
      <c r="AE801" s="5"/>
      <c r="AF801" s="5"/>
      <c r="AG801" s="5"/>
      <c r="AH801" s="5"/>
      <c r="AI801" s="5"/>
      <c r="AJ801" s="5"/>
      <c r="AK801" s="6">
        <v>1</v>
      </c>
    </row>
    <row r="802" s="5" customFormat="1" customHeight="1" spans="1:32">
      <c r="A802" s="6" t="s">
        <v>6521</v>
      </c>
      <c r="B802" s="6" t="s">
        <v>6522</v>
      </c>
      <c r="C802" s="6" t="s">
        <v>6523</v>
      </c>
      <c r="D802" s="5" t="s">
        <v>6524</v>
      </c>
      <c r="E802" s="5">
        <v>1</v>
      </c>
      <c r="F802" s="7" t="s">
        <v>41</v>
      </c>
      <c r="G802" s="7" t="s">
        <v>211</v>
      </c>
      <c r="H802" s="5">
        <v>20861.251</v>
      </c>
      <c r="I802" s="14" t="s">
        <v>6525</v>
      </c>
      <c r="J802" s="8" t="s">
        <v>867</v>
      </c>
      <c r="K802" s="8" t="s">
        <v>482</v>
      </c>
      <c r="L802" s="8" t="s">
        <v>472</v>
      </c>
      <c r="M802" s="8" t="s">
        <v>482</v>
      </c>
      <c r="N802" s="8" t="s">
        <v>46</v>
      </c>
      <c r="O802" s="5">
        <v>21</v>
      </c>
      <c r="P802" s="14" t="s">
        <v>6526</v>
      </c>
      <c r="Q802" s="9" t="s">
        <v>6518</v>
      </c>
      <c r="R802" s="7" t="s">
        <v>6527</v>
      </c>
      <c r="S802" s="14" t="s">
        <v>6528</v>
      </c>
      <c r="T802" s="3" t="s">
        <v>50</v>
      </c>
      <c r="U802" s="3"/>
      <c r="V802" s="3">
        <v>176882568</v>
      </c>
      <c r="W802" s="3">
        <v>15.2099900432625</v>
      </c>
      <c r="X802" s="5" t="str">
        <f>_xlfn.DISPIMG("ID_FFD1BFDFDA6645A7BB3574A5CBC3F501",1)</f>
        <v>=DISPIMG("ID_FFD1BFDFDA6645A7BB3574A5CBC3F501",1)</v>
      </c>
      <c r="Y802" s="24" t="s">
        <v>218</v>
      </c>
      <c r="Z802" s="24" t="s">
        <v>52</v>
      </c>
      <c r="AA802" s="5">
        <v>0.5</v>
      </c>
      <c r="AB802" s="5">
        <v>0.88</v>
      </c>
      <c r="AF802" s="10"/>
    </row>
    <row r="803" s="5" customFormat="1" hidden="1" customHeight="1" spans="1:37">
      <c r="A803" s="6" t="s">
        <v>6529</v>
      </c>
      <c r="B803" s="6" t="s">
        <v>6530</v>
      </c>
      <c r="C803" s="6" t="s">
        <v>6531</v>
      </c>
      <c r="D803" s="4" t="s">
        <v>6532</v>
      </c>
      <c r="E803" s="4">
        <v>0</v>
      </c>
      <c r="F803" s="6" t="s">
        <v>267</v>
      </c>
      <c r="G803" s="6" t="s">
        <v>211</v>
      </c>
      <c r="H803" s="4">
        <v>2299.0307</v>
      </c>
      <c r="I803" s="1" t="s">
        <v>6533</v>
      </c>
      <c r="J803" s="6" t="s">
        <v>3204</v>
      </c>
      <c r="K803" s="6"/>
      <c r="L803" s="6" t="s">
        <v>271</v>
      </c>
      <c r="M803" s="6"/>
      <c r="N803" s="6" t="s">
        <v>2966</v>
      </c>
      <c r="O803" s="4">
        <v>4</v>
      </c>
      <c r="P803" s="1" t="s">
        <v>6534</v>
      </c>
      <c r="Q803" s="9" t="s">
        <v>6518</v>
      </c>
      <c r="R803" s="6" t="s">
        <v>46</v>
      </c>
      <c r="S803" s="1" t="s">
        <v>6535</v>
      </c>
      <c r="T803" s="20" t="s">
        <v>89</v>
      </c>
      <c r="U803" s="20"/>
      <c r="V803" s="20"/>
      <c r="W803" s="20"/>
      <c r="X803" s="4"/>
      <c r="Y803" s="4"/>
      <c r="Z803" s="4"/>
      <c r="AA803" s="4"/>
      <c r="AB803" s="4"/>
      <c r="AC803" s="4"/>
      <c r="AD803" s="4"/>
      <c r="AE803" s="4"/>
      <c r="AF803" s="27"/>
      <c r="AG803" s="4"/>
      <c r="AH803" s="4"/>
      <c r="AI803" s="4"/>
      <c r="AJ803" s="4"/>
      <c r="AK803" s="6">
        <v>1</v>
      </c>
    </row>
    <row r="804" s="4" customFormat="1" hidden="1" customHeight="1" spans="1:37">
      <c r="A804" s="6" t="s">
        <v>6536</v>
      </c>
      <c r="B804" s="6" t="s">
        <v>6537</v>
      </c>
      <c r="C804" s="6" t="s">
        <v>6538</v>
      </c>
      <c r="D804" s="4" t="s">
        <v>6539</v>
      </c>
      <c r="E804" s="4">
        <v>0</v>
      </c>
      <c r="F804" s="6" t="s">
        <v>193</v>
      </c>
      <c r="G804" s="6" t="s">
        <v>211</v>
      </c>
      <c r="H804" s="4">
        <v>607.788</v>
      </c>
      <c r="I804" s="1" t="s">
        <v>6540</v>
      </c>
      <c r="J804" s="6" t="s">
        <v>6541</v>
      </c>
      <c r="K804" s="6"/>
      <c r="L804" s="6" t="s">
        <v>46</v>
      </c>
      <c r="M804" s="6"/>
      <c r="N804" s="6" t="s">
        <v>46</v>
      </c>
      <c r="O804" s="4">
        <v>8</v>
      </c>
      <c r="P804" s="1" t="s">
        <v>6542</v>
      </c>
      <c r="Q804" s="9" t="s">
        <v>6518</v>
      </c>
      <c r="R804" s="6" t="s">
        <v>46</v>
      </c>
      <c r="S804" s="1" t="s">
        <v>6543</v>
      </c>
      <c r="T804" s="20" t="s">
        <v>89</v>
      </c>
      <c r="U804" s="20"/>
      <c r="V804" s="20"/>
      <c r="W804" s="20"/>
      <c r="AK804" s="6">
        <v>1</v>
      </c>
    </row>
    <row r="805" s="6" customFormat="1" hidden="1" customHeight="1" spans="1:37">
      <c r="A805" s="6" t="s">
        <v>6544</v>
      </c>
      <c r="B805" s="6" t="s">
        <v>6545</v>
      </c>
      <c r="C805" s="6" t="s">
        <v>6546</v>
      </c>
      <c r="D805" s="4" t="s">
        <v>6547</v>
      </c>
      <c r="E805" s="4">
        <v>0</v>
      </c>
      <c r="F805" s="6" t="s">
        <v>193</v>
      </c>
      <c r="G805" s="6" t="s">
        <v>42</v>
      </c>
      <c r="H805" s="4">
        <v>1020.6</v>
      </c>
      <c r="I805" s="1" t="s">
        <v>6548</v>
      </c>
      <c r="J805" s="6" t="s">
        <v>6549</v>
      </c>
      <c r="L805" s="6" t="s">
        <v>46</v>
      </c>
      <c r="N805" s="6" t="s">
        <v>46</v>
      </c>
      <c r="O805" s="4">
        <v>9</v>
      </c>
      <c r="P805" s="1" t="s">
        <v>6550</v>
      </c>
      <c r="Q805" s="9" t="s">
        <v>6551</v>
      </c>
      <c r="R805" s="6" t="s">
        <v>46</v>
      </c>
      <c r="S805" s="1" t="s">
        <v>6552</v>
      </c>
      <c r="T805" s="20" t="s">
        <v>50</v>
      </c>
      <c r="U805" s="20"/>
      <c r="V805" s="20"/>
      <c r="W805" s="20"/>
      <c r="X805" s="4"/>
      <c r="Y805" s="4"/>
      <c r="Z805" s="4"/>
      <c r="AA805" s="4"/>
      <c r="AB805" s="4"/>
      <c r="AC805" s="4"/>
      <c r="AD805" s="4"/>
      <c r="AE805" s="4"/>
      <c r="AF805" s="4"/>
      <c r="AG805" s="4"/>
      <c r="AH805" s="4"/>
      <c r="AI805" s="4"/>
      <c r="AJ805" s="4"/>
      <c r="AK805" s="6">
        <v>1</v>
      </c>
    </row>
    <row r="806" s="5" customFormat="1" hidden="1" customHeight="1" spans="1:37">
      <c r="A806" s="6" t="s">
        <v>6553</v>
      </c>
      <c r="B806" s="6" t="s">
        <v>6554</v>
      </c>
      <c r="C806" s="6" t="s">
        <v>6555</v>
      </c>
      <c r="D806" s="4" t="s">
        <v>6556</v>
      </c>
      <c r="E806" s="4">
        <v>0</v>
      </c>
      <c r="F806" s="6" t="s">
        <v>193</v>
      </c>
      <c r="G806" s="6" t="s">
        <v>42</v>
      </c>
      <c r="H806" s="4">
        <v>519.4422</v>
      </c>
      <c r="I806" s="1" t="s">
        <v>6557</v>
      </c>
      <c r="J806" s="6" t="s">
        <v>6558</v>
      </c>
      <c r="K806" s="6"/>
      <c r="L806" s="6" t="s">
        <v>46</v>
      </c>
      <c r="M806" s="6"/>
      <c r="N806" s="6" t="s">
        <v>46</v>
      </c>
      <c r="O806" s="4">
        <v>4</v>
      </c>
      <c r="P806" s="1" t="s">
        <v>6559</v>
      </c>
      <c r="Q806" s="9" t="s">
        <v>6551</v>
      </c>
      <c r="R806" s="6" t="s">
        <v>46</v>
      </c>
      <c r="S806" s="1" t="s">
        <v>6560</v>
      </c>
      <c r="T806" s="20" t="s">
        <v>50</v>
      </c>
      <c r="U806" s="20"/>
      <c r="V806" s="20"/>
      <c r="W806" s="20"/>
      <c r="X806" s="4"/>
      <c r="Y806" s="4"/>
      <c r="Z806" s="4"/>
      <c r="AA806" s="4"/>
      <c r="AB806" s="4"/>
      <c r="AC806" s="4"/>
      <c r="AD806" s="4"/>
      <c r="AE806" s="4"/>
      <c r="AF806" s="27"/>
      <c r="AG806" s="4"/>
      <c r="AH806" s="4"/>
      <c r="AI806" s="4"/>
      <c r="AJ806" s="4"/>
      <c r="AK806" s="6">
        <v>1</v>
      </c>
    </row>
    <row r="807" s="4" customFormat="1" hidden="1" customHeight="1" spans="1:37">
      <c r="A807" s="6" t="s">
        <v>6561</v>
      </c>
      <c r="B807" s="6" t="s">
        <v>6562</v>
      </c>
      <c r="C807" s="6" t="s">
        <v>6563</v>
      </c>
      <c r="D807" s="4" t="s">
        <v>6564</v>
      </c>
      <c r="E807" s="4">
        <v>0</v>
      </c>
      <c r="F807" s="6" t="s">
        <v>193</v>
      </c>
      <c r="G807" s="6" t="s">
        <v>42</v>
      </c>
      <c r="H807" s="4">
        <v>0</v>
      </c>
      <c r="I807" s="1" t="s">
        <v>6565</v>
      </c>
      <c r="J807" s="6" t="s">
        <v>6566</v>
      </c>
      <c r="K807" s="6"/>
      <c r="L807" s="6" t="s">
        <v>46</v>
      </c>
      <c r="M807" s="6"/>
      <c r="N807" s="6" t="s">
        <v>46</v>
      </c>
      <c r="O807" s="4">
        <v>12</v>
      </c>
      <c r="P807" s="1" t="s">
        <v>6567</v>
      </c>
      <c r="Q807" s="9" t="s">
        <v>6551</v>
      </c>
      <c r="R807" s="6" t="s">
        <v>46</v>
      </c>
      <c r="S807" s="1" t="s">
        <v>6568</v>
      </c>
      <c r="T807" s="20" t="s">
        <v>50</v>
      </c>
      <c r="U807" s="20"/>
      <c r="V807" s="20"/>
      <c r="W807" s="20"/>
      <c r="AK807" s="6">
        <v>1</v>
      </c>
    </row>
    <row r="808" s="4" customFormat="1" hidden="1" customHeight="1" spans="1:37">
      <c r="A808" s="6" t="s">
        <v>6569</v>
      </c>
      <c r="B808" s="6" t="s">
        <v>6570</v>
      </c>
      <c r="C808" s="6" t="s">
        <v>6571</v>
      </c>
      <c r="D808" s="4" t="s">
        <v>6572</v>
      </c>
      <c r="E808" s="4">
        <v>0</v>
      </c>
      <c r="F808" s="6" t="s">
        <v>193</v>
      </c>
      <c r="G808" s="6" t="s">
        <v>211</v>
      </c>
      <c r="H808" s="4">
        <v>799.4612</v>
      </c>
      <c r="I808" s="1" t="s">
        <v>6573</v>
      </c>
      <c r="J808" s="6" t="s">
        <v>900</v>
      </c>
      <c r="K808" s="6"/>
      <c r="L808" s="6" t="s">
        <v>46</v>
      </c>
      <c r="M808" s="6"/>
      <c r="N808" s="6" t="s">
        <v>252</v>
      </c>
      <c r="O808" s="4">
        <v>38</v>
      </c>
      <c r="P808" s="1" t="s">
        <v>6574</v>
      </c>
      <c r="Q808" s="9" t="s">
        <v>6551</v>
      </c>
      <c r="R808" s="6" t="s">
        <v>46</v>
      </c>
      <c r="S808" s="1" t="s">
        <v>6575</v>
      </c>
      <c r="T808" s="20" t="s">
        <v>50</v>
      </c>
      <c r="U808" s="20"/>
      <c r="V808" s="20"/>
      <c r="W808" s="20"/>
      <c r="AK808" s="6">
        <v>1</v>
      </c>
    </row>
    <row r="809" s="4" customFormat="1" customHeight="1" spans="1:37">
      <c r="A809" s="6" t="s">
        <v>6576</v>
      </c>
      <c r="B809" s="6" t="s">
        <v>6577</v>
      </c>
      <c r="C809" s="6" t="s">
        <v>6578</v>
      </c>
      <c r="D809" s="5" t="s">
        <v>6579</v>
      </c>
      <c r="E809" s="5">
        <v>1</v>
      </c>
      <c r="F809" s="7" t="s">
        <v>41</v>
      </c>
      <c r="G809" s="7" t="s">
        <v>211</v>
      </c>
      <c r="H809" s="5">
        <v>3481.0137</v>
      </c>
      <c r="I809" s="14" t="s">
        <v>6580</v>
      </c>
      <c r="J809" s="8" t="s">
        <v>534</v>
      </c>
      <c r="K809" s="8" t="s">
        <v>482</v>
      </c>
      <c r="L809" s="8" t="s">
        <v>472</v>
      </c>
      <c r="M809" s="8" t="s">
        <v>482</v>
      </c>
      <c r="N809" s="8" t="s">
        <v>46</v>
      </c>
      <c r="O809" s="5">
        <v>38</v>
      </c>
      <c r="P809" s="14" t="s">
        <v>6581</v>
      </c>
      <c r="Q809" s="9" t="s">
        <v>6582</v>
      </c>
      <c r="R809" s="7" t="s">
        <v>6583</v>
      </c>
      <c r="S809" s="14" t="s">
        <v>6584</v>
      </c>
      <c r="T809" s="3" t="s">
        <v>50</v>
      </c>
      <c r="U809" s="3"/>
      <c r="V809" s="3">
        <v>30502731</v>
      </c>
      <c r="W809" s="3">
        <v>12.3739989877087</v>
      </c>
      <c r="X809" s="5" t="str">
        <f>_xlfn.DISPIMG("ID_DBF8CA7E76F04284A8828823030388F1",1)</f>
        <v>=DISPIMG("ID_DBF8CA7E76F04284A8828823030388F1",1)</v>
      </c>
      <c r="Y809" s="24" t="s">
        <v>218</v>
      </c>
      <c r="Z809" s="24" t="s">
        <v>52</v>
      </c>
      <c r="AA809" s="5">
        <v>0.45</v>
      </c>
      <c r="AB809" s="5">
        <v>0.925</v>
      </c>
      <c r="AC809" s="5"/>
      <c r="AD809" s="5"/>
      <c r="AE809" s="5"/>
      <c r="AF809" s="5"/>
      <c r="AG809" s="5"/>
      <c r="AH809" s="5"/>
      <c r="AI809" s="5"/>
      <c r="AJ809" s="5"/>
      <c r="AK809" s="5"/>
    </row>
    <row r="810" s="6" customFormat="1" customHeight="1" spans="1:37">
      <c r="A810" s="6" t="s">
        <v>6585</v>
      </c>
      <c r="B810" s="6" t="s">
        <v>6586</v>
      </c>
      <c r="C810" s="6" t="s">
        <v>6587</v>
      </c>
      <c r="D810" s="5" t="s">
        <v>6588</v>
      </c>
      <c r="E810" s="5">
        <v>1</v>
      </c>
      <c r="F810" s="7" t="s">
        <v>41</v>
      </c>
      <c r="G810" s="7" t="s">
        <v>211</v>
      </c>
      <c r="H810" s="5">
        <v>93.7853</v>
      </c>
      <c r="I810" s="14" t="s">
        <v>6589</v>
      </c>
      <c r="J810" s="8" t="s">
        <v>1039</v>
      </c>
      <c r="K810" s="8"/>
      <c r="L810" s="8" t="s">
        <v>214</v>
      </c>
      <c r="M810" s="8"/>
      <c r="N810" s="8" t="s">
        <v>46</v>
      </c>
      <c r="O810" s="5">
        <v>48</v>
      </c>
      <c r="P810" s="14" t="s">
        <v>6590</v>
      </c>
      <c r="Q810" s="9" t="s">
        <v>6591</v>
      </c>
      <c r="R810" s="7" t="s">
        <v>6592</v>
      </c>
      <c r="S810" s="14" t="s">
        <v>6593</v>
      </c>
      <c r="T810" s="3" t="s">
        <v>50</v>
      </c>
      <c r="U810" s="3"/>
      <c r="V810" s="3">
        <v>750428</v>
      </c>
      <c r="W810" s="3">
        <v>19.984475178946</v>
      </c>
      <c r="X810" s="5" t="str">
        <f>_xlfn.DISPIMG("ID_548546B92A25427F9024EB149FDBCE5B",1)</f>
        <v>=DISPIMG("ID_548546B92A25427F9024EB149FDBCE5B",1)</v>
      </c>
      <c r="Y810" s="5" t="s">
        <v>6594</v>
      </c>
      <c r="Z810" s="5" t="s">
        <v>305</v>
      </c>
      <c r="AA810" s="5"/>
      <c r="AB810" s="5"/>
      <c r="AC810" s="5">
        <v>4.2</v>
      </c>
      <c r="AD810" s="5"/>
      <c r="AE810" s="5"/>
      <c r="AF810" s="5"/>
      <c r="AG810" s="5"/>
      <c r="AH810" s="5"/>
      <c r="AI810" s="5"/>
      <c r="AJ810" s="5"/>
      <c r="AK810" s="5"/>
    </row>
    <row r="811" s="6" customFormat="1" customHeight="1" spans="1:37">
      <c r="A811" s="6" t="s">
        <v>6595</v>
      </c>
      <c r="B811" s="6" t="s">
        <v>6596</v>
      </c>
      <c r="C811" s="6" t="s">
        <v>6597</v>
      </c>
      <c r="D811" s="5" t="s">
        <v>6598</v>
      </c>
      <c r="E811" s="5">
        <v>1</v>
      </c>
      <c r="F811" s="7" t="s">
        <v>41</v>
      </c>
      <c r="G811" s="7" t="s">
        <v>211</v>
      </c>
      <c r="H811" s="5">
        <v>1051.8921</v>
      </c>
      <c r="I811" s="14" t="s">
        <v>6599</v>
      </c>
      <c r="J811" s="8" t="s">
        <v>6600</v>
      </c>
      <c r="K811" s="8" t="s">
        <v>471</v>
      </c>
      <c r="L811" s="8" t="s">
        <v>2910</v>
      </c>
      <c r="M811" s="8" t="s">
        <v>473</v>
      </c>
      <c r="N811" s="8" t="s">
        <v>6601</v>
      </c>
      <c r="O811" s="5">
        <v>8</v>
      </c>
      <c r="P811" s="14" t="s">
        <v>6602</v>
      </c>
      <c r="Q811" s="9" t="s">
        <v>6591</v>
      </c>
      <c r="R811" s="7" t="s">
        <v>6603</v>
      </c>
      <c r="S811" s="14" t="s">
        <v>6604</v>
      </c>
      <c r="T811" s="3" t="s">
        <v>50</v>
      </c>
      <c r="U811" s="3"/>
      <c r="V811" s="3">
        <v>9374462</v>
      </c>
      <c r="W811" s="3">
        <v>10.8800037570393</v>
      </c>
      <c r="X811" s="5" t="str">
        <f>_xlfn.DISPIMG("ID_09113CCDF1234F52991B268F1EEC51A9",1)</f>
        <v>=DISPIMG("ID_09113CCDF1234F52991B268F1EEC51A9",1)</v>
      </c>
      <c r="Y811" s="24" t="s">
        <v>218</v>
      </c>
      <c r="Z811" s="24" t="s">
        <v>52</v>
      </c>
      <c r="AA811" s="5">
        <v>0.45</v>
      </c>
      <c r="AB811" s="5">
        <v>0.89</v>
      </c>
      <c r="AC811" s="5"/>
      <c r="AD811" s="5"/>
      <c r="AE811" s="5"/>
      <c r="AF811" s="5"/>
      <c r="AG811" s="5"/>
      <c r="AH811" s="5"/>
      <c r="AI811" s="5"/>
      <c r="AJ811" s="5"/>
      <c r="AK811" s="5"/>
    </row>
    <row r="812" s="6" customFormat="1" customHeight="1" spans="1:37">
      <c r="A812" s="6" t="s">
        <v>6605</v>
      </c>
      <c r="B812" s="6" t="s">
        <v>6606</v>
      </c>
      <c r="C812" s="6" t="s">
        <v>6607</v>
      </c>
      <c r="D812" s="4" t="s">
        <v>6608</v>
      </c>
      <c r="E812" s="4">
        <v>0</v>
      </c>
      <c r="F812" s="6" t="s">
        <v>267</v>
      </c>
      <c r="G812" s="6" t="s">
        <v>211</v>
      </c>
      <c r="H812" s="4">
        <v>1779.8521</v>
      </c>
      <c r="I812" s="1" t="s">
        <v>6609</v>
      </c>
      <c r="J812" s="6" t="s">
        <v>6610</v>
      </c>
      <c r="L812" s="6" t="s">
        <v>851</v>
      </c>
      <c r="N812" s="6" t="s">
        <v>429</v>
      </c>
      <c r="O812" s="4">
        <v>7</v>
      </c>
      <c r="P812" s="1" t="s">
        <v>6611</v>
      </c>
      <c r="Q812" s="9" t="s">
        <v>6591</v>
      </c>
      <c r="R812" s="6" t="s">
        <v>46</v>
      </c>
      <c r="S812" s="1" t="s">
        <v>6612</v>
      </c>
      <c r="T812" s="20" t="s">
        <v>89</v>
      </c>
      <c r="U812" s="20"/>
      <c r="V812" s="20"/>
      <c r="W812" s="20"/>
      <c r="X812" s="4"/>
      <c r="Y812" s="4"/>
      <c r="Z812" s="4"/>
      <c r="AA812" s="4"/>
      <c r="AB812" s="4"/>
      <c r="AC812" s="4"/>
      <c r="AD812" s="4"/>
      <c r="AE812" s="4"/>
      <c r="AF812" s="4"/>
      <c r="AG812" s="4"/>
      <c r="AH812" s="4"/>
      <c r="AI812" s="4"/>
      <c r="AJ812" s="4"/>
      <c r="AK812" s="4"/>
    </row>
    <row r="813" s="6" customFormat="1" customHeight="1" spans="1:37">
      <c r="A813" s="6" t="s">
        <v>6613</v>
      </c>
      <c r="B813" s="6" t="s">
        <v>6614</v>
      </c>
      <c r="C813" s="6" t="s">
        <v>6615</v>
      </c>
      <c r="D813" s="5" t="s">
        <v>6616</v>
      </c>
      <c r="E813" s="5">
        <v>2</v>
      </c>
      <c r="F813" s="7" t="s">
        <v>65</v>
      </c>
      <c r="G813" s="7" t="s">
        <v>66</v>
      </c>
      <c r="H813" s="5">
        <v>1314.3344</v>
      </c>
      <c r="I813" s="14" t="s">
        <v>6617</v>
      </c>
      <c r="J813" s="8" t="s">
        <v>1176</v>
      </c>
      <c r="K813" s="8"/>
      <c r="L813" s="8" t="s">
        <v>1177</v>
      </c>
      <c r="M813" s="8"/>
      <c r="N813" s="8" t="s">
        <v>46</v>
      </c>
      <c r="O813" s="5">
        <v>224</v>
      </c>
      <c r="P813" s="14" t="s">
        <v>6618</v>
      </c>
      <c r="Q813" s="9" t="s">
        <v>6619</v>
      </c>
      <c r="R813" s="8" t="s">
        <v>46</v>
      </c>
      <c r="S813" s="14" t="s">
        <v>6620</v>
      </c>
      <c r="T813" s="3" t="s">
        <v>50</v>
      </c>
      <c r="U813" s="3">
        <f>100-100*(V813/(H813*10000*AH813*(1-0.01*AG813))-AF813)/(1-AF813)</f>
        <v>10.9012017500655</v>
      </c>
      <c r="V813" s="3">
        <v>11556481</v>
      </c>
      <c r="W813" s="3">
        <v>12.0735103638769</v>
      </c>
      <c r="X813" s="5" t="str">
        <f>_xlfn.DISPIMG("ID_66FD85E1CBFE47EABB14EFBFF5AC50A9",1)</f>
        <v>=DISPIMG("ID_66FD85E1CBFE47EABB14EFBFF5AC50A9",1)</v>
      </c>
      <c r="Y813" s="24" t="s">
        <v>833</v>
      </c>
      <c r="Z813" s="24" t="s">
        <v>834</v>
      </c>
      <c r="AA813" s="5"/>
      <c r="AB813" s="5"/>
      <c r="AC813" s="5"/>
      <c r="AD813" s="5"/>
      <c r="AE813" s="5"/>
      <c r="AF813" s="5">
        <v>0.4</v>
      </c>
      <c r="AG813" s="5">
        <v>2</v>
      </c>
      <c r="AH813" s="5">
        <v>0.96</v>
      </c>
      <c r="AI813" s="5" t="s">
        <v>1189</v>
      </c>
      <c r="AJ813" s="5"/>
      <c r="AK813" s="5"/>
    </row>
    <row r="814" s="6" customFormat="1" hidden="1" customHeight="1" spans="1:37">
      <c r="A814" s="6" t="s">
        <v>6621</v>
      </c>
      <c r="B814" s="6" t="s">
        <v>6622</v>
      </c>
      <c r="C814" s="6" t="s">
        <v>6623</v>
      </c>
      <c r="D814" s="4" t="s">
        <v>6624</v>
      </c>
      <c r="E814" s="4">
        <v>0</v>
      </c>
      <c r="F814" s="6" t="s">
        <v>193</v>
      </c>
      <c r="G814" s="6" t="s">
        <v>211</v>
      </c>
      <c r="H814" s="4">
        <v>158.72</v>
      </c>
      <c r="I814" s="1" t="s">
        <v>6625</v>
      </c>
      <c r="J814" s="6" t="s">
        <v>6343</v>
      </c>
      <c r="L814" s="6" t="s">
        <v>46</v>
      </c>
      <c r="N814" s="6" t="s">
        <v>429</v>
      </c>
      <c r="O814" s="4">
        <v>8</v>
      </c>
      <c r="P814" s="1" t="s">
        <v>6626</v>
      </c>
      <c r="Q814" s="9" t="s">
        <v>6627</v>
      </c>
      <c r="R814" s="6" t="s">
        <v>46</v>
      </c>
      <c r="S814" s="1" t="s">
        <v>6628</v>
      </c>
      <c r="T814" s="20" t="s">
        <v>50</v>
      </c>
      <c r="U814" s="20"/>
      <c r="V814" s="20"/>
      <c r="W814" s="20"/>
      <c r="X814" s="4"/>
      <c r="Y814" s="4"/>
      <c r="Z814" s="4"/>
      <c r="AA814" s="4"/>
      <c r="AB814" s="4"/>
      <c r="AC814" s="4"/>
      <c r="AD814" s="4"/>
      <c r="AE814" s="4"/>
      <c r="AF814" s="4"/>
      <c r="AG814" s="4"/>
      <c r="AH814" s="4"/>
      <c r="AI814" s="4"/>
      <c r="AJ814" s="4"/>
      <c r="AK814" s="6">
        <v>1</v>
      </c>
    </row>
    <row r="815" s="6" customFormat="1" hidden="1" customHeight="1" spans="1:37">
      <c r="A815" s="6" t="s">
        <v>6629</v>
      </c>
      <c r="B815" s="6" t="s">
        <v>6630</v>
      </c>
      <c r="C815" s="6" t="s">
        <v>6631</v>
      </c>
      <c r="D815" s="4" t="s">
        <v>6632</v>
      </c>
      <c r="E815" s="4">
        <v>0</v>
      </c>
      <c r="F815" s="6" t="s">
        <v>193</v>
      </c>
      <c r="G815" s="6" t="s">
        <v>211</v>
      </c>
      <c r="H815" s="4">
        <v>1080</v>
      </c>
      <c r="I815" s="1" t="s">
        <v>6633</v>
      </c>
      <c r="J815" s="6" t="s">
        <v>900</v>
      </c>
      <c r="L815" s="6" t="s">
        <v>46</v>
      </c>
      <c r="N815" s="6" t="s">
        <v>46</v>
      </c>
      <c r="O815" s="4">
        <v>8</v>
      </c>
      <c r="P815" s="1" t="s">
        <v>6634</v>
      </c>
      <c r="Q815" s="9" t="s">
        <v>6627</v>
      </c>
      <c r="R815" s="6" t="s">
        <v>46</v>
      </c>
      <c r="S815" s="1" t="s">
        <v>6635</v>
      </c>
      <c r="T815" s="20" t="s">
        <v>50</v>
      </c>
      <c r="U815" s="20"/>
      <c r="V815" s="20"/>
      <c r="W815" s="20"/>
      <c r="X815" s="4"/>
      <c r="Y815" s="4"/>
      <c r="Z815" s="4"/>
      <c r="AA815" s="4"/>
      <c r="AB815" s="4"/>
      <c r="AC815" s="4"/>
      <c r="AD815" s="4"/>
      <c r="AE815" s="4"/>
      <c r="AF815" s="4"/>
      <c r="AG815" s="4"/>
      <c r="AH815" s="4"/>
      <c r="AI815" s="4"/>
      <c r="AJ815" s="4"/>
      <c r="AK815" s="6">
        <v>1</v>
      </c>
    </row>
    <row r="816" s="6" customFormat="1" customHeight="1" spans="1:37">
      <c r="A816" s="6" t="s">
        <v>6636</v>
      </c>
      <c r="B816" s="6" t="s">
        <v>6637</v>
      </c>
      <c r="C816" s="6" t="s">
        <v>6638</v>
      </c>
      <c r="D816" s="5" t="s">
        <v>6639</v>
      </c>
      <c r="E816" s="5">
        <v>1</v>
      </c>
      <c r="F816" s="7" t="s">
        <v>41</v>
      </c>
      <c r="G816" s="7" t="s">
        <v>211</v>
      </c>
      <c r="H816" s="5">
        <v>16092.37</v>
      </c>
      <c r="I816" s="14" t="s">
        <v>6640</v>
      </c>
      <c r="J816" s="8" t="s">
        <v>470</v>
      </c>
      <c r="K816" s="8" t="s">
        <v>471</v>
      </c>
      <c r="L816" s="8" t="s">
        <v>472</v>
      </c>
      <c r="M816" s="8" t="s">
        <v>482</v>
      </c>
      <c r="N816" s="8" t="s">
        <v>252</v>
      </c>
      <c r="O816" s="5">
        <v>56</v>
      </c>
      <c r="P816" s="14" t="s">
        <v>6641</v>
      </c>
      <c r="Q816" s="9" t="s">
        <v>6642</v>
      </c>
      <c r="R816" s="7" t="s">
        <v>6643</v>
      </c>
      <c r="S816" s="14" t="s">
        <v>6644</v>
      </c>
      <c r="T816" s="3" t="s">
        <v>50</v>
      </c>
      <c r="U816" s="3"/>
      <c r="V816" s="3">
        <v>134523073</v>
      </c>
      <c r="W816" s="3">
        <v>16.4056798346048</v>
      </c>
      <c r="X816" s="5" t="str">
        <f>_xlfn.DISPIMG("ID_1BECCB1680854504A8315CE412E146A7",1)</f>
        <v>=DISPIMG("ID_1BECCB1680854504A8315CE412E146A7",1)</v>
      </c>
      <c r="Y816" s="24" t="s">
        <v>218</v>
      </c>
      <c r="Z816" s="24" t="s">
        <v>52</v>
      </c>
      <c r="AA816" s="5">
        <v>0.45</v>
      </c>
      <c r="AB816" s="5">
        <v>0.885</v>
      </c>
      <c r="AC816" s="5"/>
      <c r="AD816" s="5"/>
      <c r="AE816" s="5"/>
      <c r="AF816" s="5"/>
      <c r="AG816" s="5"/>
      <c r="AH816" s="5"/>
      <c r="AI816" s="5"/>
      <c r="AJ816" s="5"/>
      <c r="AK816" s="5"/>
    </row>
    <row r="817" s="6" customFormat="1" customHeight="1" spans="1:37">
      <c r="A817" s="6" t="s">
        <v>6645</v>
      </c>
      <c r="B817" s="6" t="s">
        <v>6646</v>
      </c>
      <c r="C817" s="6" t="s">
        <v>6647</v>
      </c>
      <c r="D817" s="5" t="s">
        <v>6648</v>
      </c>
      <c r="E817" s="5">
        <v>2</v>
      </c>
      <c r="F817" s="7" t="s">
        <v>155</v>
      </c>
      <c r="G817" s="7" t="s">
        <v>768</v>
      </c>
      <c r="H817" s="5">
        <v>1146.9549</v>
      </c>
      <c r="I817" s="14" t="s">
        <v>6649</v>
      </c>
      <c r="J817" s="8" t="s">
        <v>3302</v>
      </c>
      <c r="K817" s="8" t="s">
        <v>471</v>
      </c>
      <c r="L817" s="8" t="s">
        <v>3303</v>
      </c>
      <c r="M817" s="8" t="s">
        <v>3304</v>
      </c>
      <c r="N817" s="8" t="s">
        <v>46</v>
      </c>
      <c r="O817" s="5">
        <v>326</v>
      </c>
      <c r="P817" s="15" t="s">
        <v>6650</v>
      </c>
      <c r="Q817" s="9" t="s">
        <v>6642</v>
      </c>
      <c r="R817" s="8" t="s">
        <v>46</v>
      </c>
      <c r="S817" s="14" t="s">
        <v>6651</v>
      </c>
      <c r="T817" s="3" t="s">
        <v>50</v>
      </c>
      <c r="U817" s="3"/>
      <c r="V817" s="3">
        <v>10396649</v>
      </c>
      <c r="W817" s="3">
        <v>9.35433468220938</v>
      </c>
      <c r="X817" s="5" t="str">
        <f>_xlfn.DISPIMG("ID_D0F8C11B7CD04C76829C559337E413BB",1)</f>
        <v>=DISPIMG("ID_D0F8C11B7CD04C76829C559337E413BB",1)</v>
      </c>
      <c r="Y817" s="5" t="s">
        <v>3307</v>
      </c>
      <c r="Z817" s="5" t="s">
        <v>3308</v>
      </c>
      <c r="AA817" s="5"/>
      <c r="AB817" s="5"/>
      <c r="AC817" s="5"/>
      <c r="AD817" s="5"/>
      <c r="AE817" s="5"/>
      <c r="AF817" s="5"/>
      <c r="AG817" s="5"/>
      <c r="AH817" s="5"/>
      <c r="AI817" s="5"/>
      <c r="AJ817" s="5"/>
      <c r="AK817" s="5"/>
    </row>
    <row r="818" s="5" customFormat="1" hidden="1" customHeight="1" spans="1:37">
      <c r="A818" s="6" t="s">
        <v>6652</v>
      </c>
      <c r="B818" s="6" t="s">
        <v>6653</v>
      </c>
      <c r="C818" s="6" t="s">
        <v>6654</v>
      </c>
      <c r="D818" s="4" t="s">
        <v>6655</v>
      </c>
      <c r="E818" s="4">
        <v>0</v>
      </c>
      <c r="F818" s="6" t="s">
        <v>155</v>
      </c>
      <c r="G818" s="6" t="s">
        <v>768</v>
      </c>
      <c r="H818" s="4">
        <v>8282.4494</v>
      </c>
      <c r="I818" s="1" t="s">
        <v>6656</v>
      </c>
      <c r="J818" s="6" t="s">
        <v>46</v>
      </c>
      <c r="K818" s="6"/>
      <c r="L818" s="6" t="s">
        <v>46</v>
      </c>
      <c r="M818" s="6"/>
      <c r="N818" s="6" t="s">
        <v>46</v>
      </c>
      <c r="O818" s="4">
        <v>6</v>
      </c>
      <c r="P818" s="1" t="s">
        <v>6657</v>
      </c>
      <c r="Q818" s="9" t="s">
        <v>6642</v>
      </c>
      <c r="R818" s="6" t="s">
        <v>46</v>
      </c>
      <c r="S818" s="1" t="s">
        <v>6658</v>
      </c>
      <c r="T818" s="20" t="s">
        <v>50</v>
      </c>
      <c r="U818" s="20"/>
      <c r="V818" s="20"/>
      <c r="W818" s="20"/>
      <c r="X818" s="4"/>
      <c r="Y818" s="4"/>
      <c r="Z818" s="4"/>
      <c r="AA818" s="4"/>
      <c r="AB818" s="4"/>
      <c r="AC818" s="4"/>
      <c r="AD818" s="4"/>
      <c r="AE818" s="4"/>
      <c r="AF818" s="27"/>
      <c r="AG818" s="4"/>
      <c r="AH818" s="4"/>
      <c r="AI818" s="4"/>
      <c r="AJ818" s="4"/>
      <c r="AK818" s="6">
        <v>1</v>
      </c>
    </row>
    <row r="819" s="6" customFormat="1" customHeight="1" spans="1:37">
      <c r="A819" s="6" t="s">
        <v>6659</v>
      </c>
      <c r="B819" s="6" t="s">
        <v>6660</v>
      </c>
      <c r="C819" s="6" t="s">
        <v>6661</v>
      </c>
      <c r="D819" s="5" t="s">
        <v>6662</v>
      </c>
      <c r="E819" s="5">
        <v>1</v>
      </c>
      <c r="F819" s="7" t="s">
        <v>41</v>
      </c>
      <c r="G819" s="7" t="s">
        <v>211</v>
      </c>
      <c r="H819" s="5">
        <v>1099.8287</v>
      </c>
      <c r="I819" s="14" t="s">
        <v>6663</v>
      </c>
      <c r="J819" s="8" t="s">
        <v>470</v>
      </c>
      <c r="K819" s="8" t="s">
        <v>471</v>
      </c>
      <c r="L819" s="8" t="s">
        <v>472</v>
      </c>
      <c r="M819" s="8" t="s">
        <v>473</v>
      </c>
      <c r="N819" s="8" t="s">
        <v>46</v>
      </c>
      <c r="O819" s="5">
        <v>556</v>
      </c>
      <c r="P819" s="14" t="s">
        <v>6664</v>
      </c>
      <c r="Q819" s="9" t="s">
        <v>6665</v>
      </c>
      <c r="R819" s="7" t="s">
        <v>6666</v>
      </c>
      <c r="S819" s="14" t="s">
        <v>6667</v>
      </c>
      <c r="T819" s="3" t="s">
        <v>50</v>
      </c>
      <c r="U819" s="3"/>
      <c r="V819" s="3">
        <v>10170776</v>
      </c>
      <c r="W819" s="3">
        <v>7.52399896456603</v>
      </c>
      <c r="X819" s="5" t="str">
        <f>_xlfn.DISPIMG("ID_3A5980C2A4014D31B5943272E525E7E1",1)</f>
        <v>=DISPIMG("ID_3A5980C2A4014D31B5943272E525E7E1",1)</v>
      </c>
      <c r="Y819" s="24" t="s">
        <v>218</v>
      </c>
      <c r="Z819" s="24" t="s">
        <v>52</v>
      </c>
      <c r="AA819" s="5">
        <v>0.4</v>
      </c>
      <c r="AB819" s="5">
        <v>0.945</v>
      </c>
      <c r="AC819" s="5"/>
      <c r="AD819" s="5"/>
      <c r="AE819" s="5"/>
      <c r="AF819" s="5"/>
      <c r="AG819" s="5"/>
      <c r="AH819" s="5"/>
      <c r="AI819" s="5"/>
      <c r="AJ819" s="5"/>
      <c r="AK819" s="5"/>
    </row>
    <row r="820" s="6" customFormat="1" customHeight="1" spans="1:37">
      <c r="A820" s="6" t="s">
        <v>6668</v>
      </c>
      <c r="B820" s="6" t="s">
        <v>6669</v>
      </c>
      <c r="C820" s="6" t="s">
        <v>6670</v>
      </c>
      <c r="D820" s="5" t="s">
        <v>6671</v>
      </c>
      <c r="E820" s="5">
        <v>1</v>
      </c>
      <c r="F820" s="7" t="s">
        <v>41</v>
      </c>
      <c r="G820" s="7" t="s">
        <v>211</v>
      </c>
      <c r="H820" s="5">
        <v>3531.7735</v>
      </c>
      <c r="I820" s="14" t="s">
        <v>6672</v>
      </c>
      <c r="J820" s="8" t="s">
        <v>470</v>
      </c>
      <c r="K820" s="8" t="s">
        <v>471</v>
      </c>
      <c r="L820" s="8" t="s">
        <v>472</v>
      </c>
      <c r="M820" s="8" t="s">
        <v>473</v>
      </c>
      <c r="N820" s="8" t="s">
        <v>6673</v>
      </c>
      <c r="O820" s="5">
        <v>1441</v>
      </c>
      <c r="P820" s="14" t="s">
        <v>6674</v>
      </c>
      <c r="Q820" s="9" t="s">
        <v>6675</v>
      </c>
      <c r="R820" s="7" t="s">
        <v>6676</v>
      </c>
      <c r="S820" s="14" t="s">
        <v>6677</v>
      </c>
      <c r="T820" s="3" t="s">
        <v>89</v>
      </c>
      <c r="U820" s="3"/>
      <c r="V820" s="3">
        <v>30989900</v>
      </c>
      <c r="W820" s="3">
        <v>12.2539993009178</v>
      </c>
      <c r="X820" s="5" t="str">
        <f>_xlfn.DISPIMG("ID_45152F57112B4A62B16FEFC7B965D60C",1)</f>
        <v>=DISPIMG("ID_45152F57112B4A62B16FEFC7B965D60C",1)</v>
      </c>
      <c r="Y820" s="24" t="s">
        <v>218</v>
      </c>
      <c r="Z820" s="24" t="s">
        <v>52</v>
      </c>
      <c r="AA820" s="5">
        <v>0.45</v>
      </c>
      <c r="AB820" s="5">
        <v>0.865</v>
      </c>
      <c r="AC820" s="5"/>
      <c r="AD820" s="5"/>
      <c r="AE820" s="5"/>
      <c r="AF820" s="5"/>
      <c r="AG820" s="5"/>
      <c r="AH820" s="5"/>
      <c r="AI820" s="5"/>
      <c r="AJ820" s="5"/>
      <c r="AK820" s="5"/>
    </row>
    <row r="821" s="6" customFormat="1" hidden="1" customHeight="1" spans="1:37">
      <c r="A821" s="6" t="s">
        <v>6678</v>
      </c>
      <c r="B821" s="6" t="s">
        <v>6679</v>
      </c>
      <c r="C821" s="6" t="s">
        <v>6680</v>
      </c>
      <c r="D821" s="4" t="s">
        <v>6681</v>
      </c>
      <c r="E821" s="4">
        <v>0</v>
      </c>
      <c r="F821" s="6" t="s">
        <v>193</v>
      </c>
      <c r="G821" s="6" t="s">
        <v>211</v>
      </c>
      <c r="H821" s="4">
        <v>355.6206</v>
      </c>
      <c r="I821" s="2" t="s">
        <v>6682</v>
      </c>
      <c r="J821" s="6" t="s">
        <v>6683</v>
      </c>
      <c r="L821" s="6" t="s">
        <v>46</v>
      </c>
      <c r="N821" s="6" t="s">
        <v>46</v>
      </c>
      <c r="O821" s="4">
        <v>3</v>
      </c>
      <c r="P821" s="2" t="s">
        <v>6684</v>
      </c>
      <c r="Q821" s="9" t="s">
        <v>6675</v>
      </c>
      <c r="R821" s="6" t="s">
        <v>46</v>
      </c>
      <c r="S821" s="1" t="s">
        <v>6685</v>
      </c>
      <c r="T821" s="20" t="s">
        <v>50</v>
      </c>
      <c r="U821" s="20"/>
      <c r="V821" s="20"/>
      <c r="W821" s="20"/>
      <c r="X821" s="4"/>
      <c r="Y821" s="4"/>
      <c r="Z821" s="4"/>
      <c r="AA821" s="4"/>
      <c r="AB821" s="4"/>
      <c r="AC821" s="4"/>
      <c r="AD821" s="4"/>
      <c r="AE821" s="4"/>
      <c r="AF821" s="4"/>
      <c r="AG821" s="4"/>
      <c r="AH821" s="4"/>
      <c r="AI821" s="4"/>
      <c r="AJ821" s="4"/>
      <c r="AK821" s="6">
        <v>1</v>
      </c>
    </row>
  </sheetData>
  <autoFilter ref="A1:AK821">
    <filterColumn colId="36">
      <filters blank="1"/>
    </filterColumn>
    <sortState ref="A1:AK821">
      <sortCondition ref="Q1"/>
    </sortState>
    <extLst/>
  </autoFilter>
  <conditionalFormatting sqref="D$1:D$1048576">
    <cfRule type="duplicateValues" dxfId="0" priority="1"/>
  </conditionalFormatting>
  <hyperlinks>
    <hyperlink ref="R62" r:id="rId1" display="https://ggzy.hzctc.hangzhou.gov.cn/OpenBidRecord/OpenParamInfo?openRecordListID=096949A2-A535-4F1C-81EB-CFBDA140FED8"/>
    <hyperlink ref="P62" r:id="rId2" display="https://ggzy.hzctc.hangzhou.gov.cn/OpenBidRecord/Index?id=096949A2-A535-4F1C-81EB-CFBDA140FED8&amp;tenderID=194AF964-29D7-4AF9-8A0E-79F6029A7317&amp;ModuleID=486"/>
    <hyperlink ref="P169" r:id="rId3" display="https://ggzy.hzctc.hangzhou.gov.cn/OpenBidRecord/Index?id=FDCFC2E1-8847-4274-AFF0-373FA556878B&amp;tenderID=81B13DC0-5F5C-46AF-AECC-B5D119EF7748&amp;ModuleID=486"/>
    <hyperlink ref="P787" r:id="rId4" display="https://ggzy.hzctc.hangzhou.gov.cn/OpenBidRecord/Index?id=67ABE276-4851-475D-9B8A-F329087F30B4&amp;tenderID=6ac3e260-8597-4140-aed9-20954a775832&amp;ModuleID=486"/>
    <hyperlink ref="P750" r:id="rId5" display="https://ggzy.hzctc.hangzhou.gov.cn/OpenBidRecord/Index?id=15407D49-732E-4A37-880C-E669A2F440D8&amp;tenderID=8A184500-25B6-47D6-BA32-3729E55034E1&amp;ModuleID=486"/>
    <hyperlink ref="P780" r:id="rId6" display="https://ggzy.hzctc.hangzhou.gov.cn/OpenBidRecord/Index?id=29A2827C-439C-4DB7-B80C-26A8A45421B2&amp;tenderID=A86F961E-73B4-4077-B74D-FAB5C4A13D86&amp;ModuleID=486"/>
    <hyperlink ref="R12" r:id="rId7" display="https://ggzy.hzctc.hangzhou.gov.cn/OpenBidRecord/OpenParamInfo?openRecordListID=A45F73BC-56D7-4DA1-922C-235D67E54B74"/>
    <hyperlink ref="P12" r:id="rId8" display="https://ggzy.hzctc.hangzhou.gov.cn/OpenBidRecord/Index?id=A45F73BC-56D7-4DA1-922C-235D67E54B74&amp;tenderID=0159832B-4496-4184-A061-6B9ECBC12FB4&amp;ModuleID=486"/>
    <hyperlink ref="P339" r:id="rId9" display="https://ggzy.hzctc.hangzhou.gov.cn/OpenBidRecord/Index?id=8472878E-D19E-464D-8207-8CE143E7448A&amp;tenderID=3279E50A-43E0-48B9-82A0-27CEB9BFFBCD&amp;ModuleID=486"/>
    <hyperlink ref="I780" r:id="rId10" display="https://ggzy.hzctc.hangzhou.gov.cn/AfficheShow/Home?AfficheID=8cd9850c-3d27-42a7-95c3-1fb878efb362&amp;IsInner=0&amp;IsHistory=&amp;ModuleID=22"/>
    <hyperlink ref="I776" r:id="rId11" display="https://ggzy.hzctc.hangzhou.gov.cn/AfficheShow/Home?AfficheID=2c7ed1b9-1625-494b-ba51-08e2c6b63428&amp;IsInner=0&amp;IsHistory=&amp;ModuleID=22"/>
    <hyperlink ref="I777" r:id="rId12" display="https://ggzy.hzctc.hangzhou.gov.cn/AfficheShow/Home?AfficheID=7ab26b48-4005-419d-992a-ee959e327c48&amp;IsInner=0&amp;IsHistory=&amp;ModuleID=22"/>
    <hyperlink ref="I778" r:id="rId13" display="https://ggzy.hzctc.hangzhou.gov.cn/AfficheShow/Home?AfficheID=355aa541-35b6-48cb-8529-e9209d3f4e5a&amp;IsInner=0&amp;IsHistory=&amp;ModuleID=22"/>
    <hyperlink ref="I779" r:id="rId14" display="https://ggzy.hzctc.hangzhou.gov.cn/AfficheShow/Home?AfficheID=4acedb92-109c-4c3f-a08d-3db2d460760f&amp;IsInner=0&amp;IsHistory=&amp;ModuleID=22"/>
    <hyperlink ref="I787" r:id="rId15" display="https://ggzy.hzctc.hangzhou.gov.cn/AfficheShow/Home?AfficheID=c709ace9-37d3-41b1-94fa-7ce56a1d1a4a&amp;IsInner=0&amp;IsHistory=&amp;ModuleID=22"/>
    <hyperlink ref="P788" r:id="rId16" display="https://ggzy.hzctc.hangzhou.gov.cn/OpenBidRecord/Index?id=EB22B2CA-4022-4E06-AF1A-B3FDA4E278EF&amp;tenderID=35C5A7F9-56E8-48B1-A88D-075619757EF9&amp;ModuleID=486"/>
    <hyperlink ref="I788" r:id="rId17" display="https://ggzy.hzctc.hangzhou.gov.cn/AfficheShow/Home?AfficheID=9b23f86d-c6a6-41b1-a09e-33163f8f1c61&amp;IsInner=0&amp;IsHistory=&amp;ModuleID=22"/>
    <hyperlink ref="I786" r:id="rId18" display="https://ggzy.hzctc.hangzhou.gov.cn/AfficheShow/Home?AfficheID=230b6ef9-6a52-4992-a3f8-57aefa4ac801&amp;IsInner=0&amp;IsHistory=&amp;ModuleID=22"/>
    <hyperlink ref="P786" r:id="rId19" display="https://ggzy.hzctc.hangzhou.gov.cn/OpenBidRecord/Index?id=ABD53CAF-E8F2-4C7D-A7AD-F199110EA520&amp;tenderID=F9348DDA-0D68-439D-9F07-9F59855BA5BA&amp;ModuleID=486"/>
    <hyperlink ref="I782" r:id="rId20" display="https://ggzy.hzctc.hangzhou.gov.cn/AfficheShow/Home?AfficheID=6ef70d9b-bab2-4db1-934f-9a6cf6bcc900&amp;IsInner=0&amp;IsHistory=&amp;ModuleID=22"/>
    <hyperlink ref="P782" r:id="rId21" display="https://ggzy.hzctc.hangzhou.gov.cn/OpenBidRecord/Index?id=2B12E3CA-4C0A-4B6C-9E7B-B13F5ADEA2EA&amp;tenderID=EB462A96-F71C-4E78-81B9-E3A13FBC3843&amp;ModuleID=486"/>
    <hyperlink ref="I783" r:id="rId22" display="https://ggzy.hzctc.hangzhou.gov.cn/AfficheShow/Home?AfficheID=046d4473-b45c-45c9-991f-9e26be6ea977&amp;IsInner=0&amp;IsHistory=&amp;ModuleID=22"/>
    <hyperlink ref="P783" r:id="rId23" display="https://ggzy.hzctc.hangzhou.gov.cn/OpenBidRecord/Index?id=6CB708FC-2398-4A44-87A8-DD481838BB5C&amp;tenderID=403D1612-87B7-441B-8D1F-A65A7C16D8FF&amp;ModuleID=486"/>
    <hyperlink ref="I785" r:id="rId24" display="https://ggzy.hzctc.hangzhou.gov.cn/AfficheShow/Home?AfficheID=3c94d706-6074-44ba-82d8-8e284d080381&amp;IsInner=0&amp;IsHistory=&amp;ModuleID=22"/>
    <hyperlink ref="P785" r:id="rId25" display="https://ggzy.hzctc.hangzhou.gov.cn/OpenBidRecord/Index?id=18BFE09E-6519-4D90-9BC0-3FF82640A924&amp;tenderID=71ce2b57-530e-4442-9b1d-7db35ebebb52&amp;ModuleID=486"/>
    <hyperlink ref="I784" r:id="rId26" display="https://ggzy.hzctc.hangzhou.gov.cn/AfficheShow/Home?AfficheID=4624212d-94ca-472d-91c9-86a6934a653b&amp;IsInner=0&amp;IsHistory=&amp;ModuleID=22"/>
    <hyperlink ref="P784" r:id="rId27" display="https://ggzy.hzctc.hangzhou.gov.cn/OpenBidRecord/Index?id=DA7BFE42-8D87-405C-B994-878081282712&amp;tenderID=5CAED5F9-7704-402D-A9BB-F48DF7AA56ED&amp;ModuleID=486"/>
    <hyperlink ref="I781" r:id="rId28" display="https://ggzy.hzctc.hangzhou.gov.cn/AfficheShow/Home?AfficheID=7af9e022-8a3d-48f5-98a5-2566a4ce4721&amp;IsInner=0&amp;IsHistory=&amp;ModuleID=22"/>
    <hyperlink ref="P781" r:id="rId29" display="https://ggzy.hzctc.hangzhou.gov.cn/OpenBidRecord/Index?id=034F7E09-5B39-4122-8AD1-619BA9A9C1D6&amp;tenderID=26BC0130-496D-404F-8E8E-2F23755016F3&amp;ModuleID=486"/>
    <hyperlink ref="I761" r:id="rId30" display="https://ggzy.hzctc.hangzhou.gov.cn/AfficheShow/Home?AfficheID=989b6f24-d630-48f5-872b-9c1d7d95ae98&amp;IsInner=0&amp;IsHistory=&amp;ModuleID=22"/>
    <hyperlink ref="P761" r:id="rId31" display="https://ggzy.hzctc.hangzhou.gov.cn/OpenBidRecord/Index?id=2C87DFDB-0D1A-423E-A189-1F906F71256D&amp;tenderID=C9466348-2A90-4646-A5B8-18F78C9F8E1B&amp;ModuleID=486"/>
    <hyperlink ref="I759" r:id="rId32" display="https://ggzy.hzctc.hangzhou.gov.cn/AfficheShow/Home?AfficheID=9edcc407-ceb0-4b66-858e-0b04bce368f0&amp;IsInner=0&amp;IsHistory=&amp;ModuleID=22"/>
    <hyperlink ref="P759" r:id="rId33" display="https://ggzy.hzctc.hangzhou.gov.cn/OpenBidRecord/Index?id=997AEF60-CB15-4BC0-A964-004B8618FA84&amp;tenderID=11867A50-6729-45E2-9AD9-4E22CC868F34&amp;ModuleID=486"/>
    <hyperlink ref="I758" r:id="rId34" display="https://ggzy.hzctc.hangzhou.gov.cn/AfficheShow/Home?AfficheID=3c31fd25-f226-4105-ab1c-910ced2dc447&amp;IsInner=0&amp;IsHistory=&amp;ModuleID=22"/>
    <hyperlink ref="P758" r:id="rId35" display="https://ggzy.hzctc.hangzhou.gov.cn/OpenBidRecord/Index?id=678A4B68-99EF-4303-8E47-EC7E5B50B523&amp;tenderID=5ACE17AB-8DB6-4458-9F17-C8B4079B9927&amp;ModuleID=486"/>
    <hyperlink ref="I762" r:id="rId36" display="https://ggzy.hzctc.hangzhou.gov.cn/AfficheShow/Home?AfficheID=15e2fef5-ab93-4645-9153-7ab97dee01c3&amp;IsInner=0&amp;IsHistory=&amp;ModuleID=22"/>
    <hyperlink ref="P762" r:id="rId37" display="https://ggzy.hzctc.hangzhou.gov.cn/OpenBidRecord/Index?id=F5C68986-8CD2-4D1D-AEDD-04F47EEFE1D4&amp;tenderID=EEF168D6-3346-4EF0-900E-739276557A16&amp;ModuleID=486"/>
    <hyperlink ref="I760" r:id="rId38" display="https://ggzy.hzctc.hangzhou.gov.cn/AfficheShow/Home?AfficheID=eb4ce9ed-82ae-46da-88d7-32bafb1b52b1&amp;IsInner=0&amp;IsHistory=&amp;ModuleID=22"/>
    <hyperlink ref="P760" r:id="rId39" display="https://ggzy.hzctc.hangzhou.gov.cn/OpenBidRecord/Index?id=7920EE67-3088-47BC-A4AC-DE29D15E3EF0&amp;tenderID=C784466C-5E62-4013-88F6-14F043EDA167&amp;ModuleID=486"/>
    <hyperlink ref="I756" r:id="rId40" display="https://ggzy.hzctc.hangzhou.gov.cn/AfficheShow/Home?AfficheID=5ad8e633-b86d-45f4-9f88-24b49dd3f8b7&amp;IsInner=0&amp;IsHistory=&amp;ModuleID=22"/>
    <hyperlink ref="P756" r:id="rId41" display="https://ggzy.hzctc.hangzhou.gov.cn/OpenBidRecord/Index?id=DF2BD938-F753-4F83-92C4-69850E6A1E8C&amp;tenderID=fe8edfe1-69fd-4d7d-ab20-39e4e0a27386&amp;ModuleID=486"/>
    <hyperlink ref="I753" r:id="rId42" display="https://ggzy.hzctc.hangzhou.gov.cn/AfficheShow/Home?AfficheID=f5c36515-6e21-41b1-8dd3-1fe457b1c75f&amp;IsInner=0&amp;IsHistory=&amp;ModuleID=22"/>
    <hyperlink ref="P753" r:id="rId43" display="https://ggzy.hzctc.hangzhou.gov.cn/OpenBidRecord/Index?id=6EBE3570-3069-4890-8F86-376C74FE6B35&amp;tenderID=277501E3-3305-4590-ABA5-340680978A05&amp;ModuleID=486"/>
    <hyperlink ref="I755" r:id="rId44" display="https://ggzy.hzctc.hangzhou.gov.cn/AfficheShow/Home?AfficheID=01d20aa5-8d72-4f7c-bacb-dc02da885a36&amp;IsInner=0&amp;IsHistory=&amp;ModuleID=22"/>
    <hyperlink ref="P755" r:id="rId45" display="https://ggzy.hzctc.hangzhou.gov.cn/OpenBidRecord/Index?id=BCA1C79F-72BC-4B1B-BF52-53E878865509&amp;tenderID=F6ADAC2D-2D6C-4726-BF18-066992C365EC&amp;ModuleID=486"/>
    <hyperlink ref="I754" r:id="rId46" display="https://ggzy.hzctc.hangzhou.gov.cn/AfficheShow/Home?AfficheID=f9500875-6714-4807-8429-5fb030490d40&amp;IsInner=0&amp;IsHistory=&amp;ModuleID=22"/>
    <hyperlink ref="P754" r:id="rId47" display="https://ggzy.hzctc.hangzhou.gov.cn/OpenBidRecord/Index?id=004B5B3A-2B42-44E3-8217-83D5F09B6323&amp;tenderID=FDFEF51F-C8A6-4969-B4EB-41077915B885&amp;ModuleID=486"/>
    <hyperlink ref="I752" r:id="rId48" display="https://ggzy.hzctc.hangzhou.gov.cn/AfficheShow/Home?AfficheID=7c56ec09-33b2-4ab8-8ca2-b017b5a0e605&amp;IsInner=0&amp;IsHistory=&amp;ModuleID=22"/>
    <hyperlink ref="P752" r:id="rId49" display="https://ggzy.hzctc.hangzhou.gov.cn/OpenBidRecord/Index?id=B3955E5D-2B7E-48D4-A97A-2D8025BB3C13&amp;tenderID=1878AF90-F4F5-4EBB-947B-06356D5B92A0&amp;ModuleID=486"/>
    <hyperlink ref="I745" r:id="rId50" display="https://ggzy.hzctc.hangzhou.gov.cn/AfficheShow/Home?AfficheID=c432e922-1b45-4444-9d31-9b459f305755&amp;IsInner=0&amp;IsHistory=&amp;ModuleID=22"/>
    <hyperlink ref="P745" r:id="rId51" display="https://ggzy.hzctc.hangzhou.gov.cn/OpenBidRecord/Index?id=F8D1A2E6-0890-4DDF-A4E1-BED82939DDF9&amp;tenderID=1e6c3223-1062-4f05-bd27-1d8a04891316&amp;ModuleID=486"/>
    <hyperlink ref="I748" r:id="rId52" display="https://ggzy.hzctc.hangzhou.gov.cn/AfficheShow/Home?AfficheID=23137f61-0d31-4868-816c-f0327bf36d6c&amp;IsInner=0&amp;IsHistory=&amp;ModuleID=22"/>
    <hyperlink ref="P748" r:id="rId53" display="https://ggzy.hzctc.hangzhou.gov.cn/OpenBidRecord/Index?id=2D4BF976-42B4-43B9-810E-7F44FEA86574&amp;tenderID=E550269D-EAC0-4730-B3EB-C98F3DF2108C&amp;ModuleID=486"/>
    <hyperlink ref="I746" r:id="rId54" display="https://ggzy.hzctc.hangzhou.gov.cn/AfficheShow/Home?AfficheID=94d19aca-c6e1-4d6b-ba5d-ddb1cac67228&amp;IsInner=0&amp;IsHistory=&amp;ModuleID=22"/>
    <hyperlink ref="P746" r:id="rId55" display="https://ggzy.hzctc.hangzhou.gov.cn/OpenBidRecord/Index?id=A3FA98C1-0BD6-4258-A5B9-82C4F67D25F0&amp;tenderID=C5CF45DE-234B-4B31-A35A-6F9280A59DC5&amp;ModuleID=486"/>
    <hyperlink ref="I739" r:id="rId56" display="https://ggzy.hzctc.hangzhou.gov.cn/AfficheShow/Home?AfficheID=4f254ca6-3369-403e-a368-937783cd28ff&amp;IsInner=0&amp;IsHistory=&amp;ModuleID=22"/>
    <hyperlink ref="P739" r:id="rId57" display="https://ggzy.hzctc.hangzhou.gov.cn/OpenBidRecord/Index?id=00BB32E8-0CF3-48AC-ABB9-E83C1A741BA3&amp;tenderID=C0541DDE-44C3-41FA-B996-B0A4DE9E9440&amp;ModuleID=486"/>
    <hyperlink ref="I740" r:id="rId58" display="https://ggzy.hzctc.hangzhou.gov.cn/AfficheShow/Home?AfficheID=00656a3a-0038-4ff2-b5eb-15a7b4657152&amp;IsInner=0&amp;IsHistory=&amp;ModuleID=22"/>
    <hyperlink ref="P740" r:id="rId59" display="https://ggzy.hzctc.hangzhou.gov.cn/OpenBidRecord/Index?id=2829EFF2-2F66-45B7-AC60-B806087657A1&amp;tenderID=FEEFB0B0-A387-4888-9474-4DA6CF07AA44&amp;ModuleID=486"/>
    <hyperlink ref="I736" r:id="rId60" display="https://ggzy.hzctc.hangzhou.gov.cn/AfficheShow/Home?AfficheID=6494ffef-155d-40e8-996c-f5b5456cd2eb&amp;IsInner=0&amp;IsHistory=&amp;ModuleID=22"/>
    <hyperlink ref="P736" r:id="rId61" display="https://ggzy.hzctc.hangzhou.gov.cn/OpenBidRecord/Index?id=9ECC87F2-4047-49D0-94D6-8D8CDF9B228D&amp;tenderID=A67B18BC-4464-4C4A-9C71-6E5FBC962F8E&amp;ModuleID=486"/>
    <hyperlink ref="I733" r:id="rId62" display="https://ggzy.hzctc.hangzhou.gov.cn/AfficheShow/Home?AfficheID=46c66899-2080-4343-9e3a-ec92749cc57c&amp;IsInner=0&amp;IsHistory=&amp;ModuleID=22"/>
    <hyperlink ref="P733" r:id="rId63" display="https://ggzy.hzctc.hangzhou.gov.cn/OpenBidRecord/Index?id=138A4B4B-C0F5-4D02-AFE6-ADEE5C1AB646&amp;tenderID=fc1fbab7-9d22-4ab0-ab26-156759a5e8f0&amp;ModuleID=486"/>
    <hyperlink ref="I730" r:id="rId64" display="https://ggzy.hzctc.hangzhou.gov.cn/AfficheShow/Home?AfficheID=737ba4ae-d06a-46db-9add-f91c2eb144fe&amp;IsInner=0&amp;IsHistory=&amp;ModuleID=22"/>
    <hyperlink ref="P730" r:id="rId65" display="https://ggzy.hzctc.hangzhou.gov.cn/OpenBidRecord/Index?id=B8E25272-E657-4589-ADDC-32CEF5F89408&amp;tenderID=DB7276AE-8A83-4C0C-BB0A-B26D0EA831F9&amp;ModuleID=486"/>
    <hyperlink ref="I732" r:id="rId66" display="https://ggzy.hzctc.hangzhou.gov.cn/AfficheShow/Home?AfficheID=7acf5124-9397-4584-8cec-b7aca8d93bf8&amp;IsInner=0&amp;IsHistory=&amp;ModuleID=22"/>
    <hyperlink ref="P732" r:id="rId67" display="https://ggzy.hzctc.hangzhou.gov.cn/OpenBidRecord/Index?id=C1B97EA4-C702-4B70-ABDC-4A4ED0E01FCD&amp;tenderID=F4762DA4-5484-4CE3-8CBE-1D4F004A1EC9&amp;ModuleID=486"/>
    <hyperlink ref="I731" r:id="rId68" display="https://ggzy.hzctc.hangzhou.gov.cn/AfficheShow/Home?AfficheID=7ea9ed29-2e47-4a1b-a3da-75c775b3fe86&amp;IsInner=0&amp;IsHistory=&amp;ModuleID=22"/>
    <hyperlink ref="P731" r:id="rId69" display="https://ggzy.hzctc.hangzhou.gov.cn/OpenBidRecord/Index?id=B963AD4B-1E16-40B5-9CA5-6FF053B3B5A9&amp;tenderID=BBF1CDD4-FE72-407A-9772-767BF67F0EE0&amp;ModuleID=486"/>
    <hyperlink ref="I729" r:id="rId70" display="https://ggzy.hzctc.hangzhou.gov.cn/AfficheShow/Home?AfficheID=5e6d08e6-52c4-4ba3-bcbb-b34640273146&amp;IsInner=0&amp;IsHistory=&amp;ModuleID=22"/>
    <hyperlink ref="P729" r:id="rId71" display="https://ggzy.hzctc.hangzhou.gov.cn/OpenBidRecord/Index?id=FCD588B9-6751-4DD5-B41E-284FB54A33A5&amp;tenderID=4842E362-4E3A-4B2F-BF6A-C9BAEDA89329&amp;ModuleID=486"/>
    <hyperlink ref="I728" r:id="rId72" display="https://ggzy.hzctc.hangzhou.gov.cn/AfficheShow/Home?AfficheID=9097d825-e3a1-4a03-92ef-388513fc0d88&amp;IsInner=0&amp;IsHistory=&amp;ModuleID=22"/>
    <hyperlink ref="P728" r:id="rId73" display="https://ggzy.hzctc.hangzhou.gov.cn/OpenBidRecord/Index?id=B75B69AB-C2C9-48F4-A524-5EC7858042CB&amp;tenderID=DB0E41DD-EEAC-4B3D-88CE-124E59CA657E&amp;ModuleID=486"/>
    <hyperlink ref="I727" r:id="rId74" display="https://ggzy.hzctc.hangzhou.gov.cn/AfficheShow/Home?AfficheID=70f758fa-d463-4441-be36-2779167f0716&amp;IsInner=0&amp;IsHistory=&amp;ModuleID=22"/>
    <hyperlink ref="P727" r:id="rId75" display="https://ggzy.hzctc.hangzhou.gov.cn/OpenBidRecord/Index?id=D239E207-3EE0-4757-9445-D2958F0609D4&amp;tenderID=fd928536-1e19-4615-b629-9df796a4afc0&amp;ModuleID=486"/>
    <hyperlink ref="I724" r:id="rId76" display="https://ggzy.hzctc.hangzhou.gov.cn/AfficheShow/Home?AfficheID=d777a0f0-80e6-4df2-aa48-b638bc00d59e&amp;IsInner=0&amp;IsHistory=&amp;ModuleID=22"/>
    <hyperlink ref="P724" r:id="rId77" display="https://ggzy.hzctc.hangzhou.gov.cn/OpenBidRecord/Index?id=3D9CD326-8468-4FB6-B93D-334B30D8468E&amp;tenderID=7E413E28-861D-420E-A342-033B3C6B9165&amp;ModuleID=486"/>
    <hyperlink ref="I722" r:id="rId78" display="https://ggzy.hzctc.hangzhou.gov.cn/AfficheShow/Home?AfficheID=53861cdd-7c0f-4d09-a5d9-375d306cda93&amp;IsInner=0&amp;IsHistory=&amp;ModuleID=22"/>
    <hyperlink ref="P722" r:id="rId79" display="https://ggzy.hzctc.hangzhou.gov.cn/OpenBidRecord/Index?id=93041D71-0492-486E-9BB4-B46136D2F739&amp;tenderID=C458DE04-655E-4629-A4E1-25245DB1C30D&amp;ModuleID=486"/>
    <hyperlink ref="I723" r:id="rId80" display="https://ggzy.hzctc.hangzhou.gov.cn/AfficheShow/Home?AfficheID=215c6f32-7f41-4b18-b00b-f361afd67c44&amp;IsInner=0&amp;IsHistory=&amp;ModuleID=22"/>
    <hyperlink ref="P723" r:id="rId81" display="https://ggzy.hzctc.hangzhou.gov.cn/OpenBidRecord/Index?id=18C10EF4-7FC4-4D1B-9779-4B442C899F6D&amp;tenderID=7098FCAD-D659-425E-BBA9-C086973341C0&amp;ModuleID=486"/>
    <hyperlink ref="I721" r:id="rId82" display="https://ggzy.hzctc.hangzhou.gov.cn/AfficheShow/Home?AfficheID=c10a6d47-70e3-4b2a-b70b-01ba778d5d7b&amp;IsInner=0&amp;IsHistory=&amp;ModuleID=22"/>
    <hyperlink ref="P721" r:id="rId83" display="https://ggzy.hzctc.hangzhou.gov.cn/OpenBidRecord/Index?id=D46A75BC-E896-49C0-9964-6A0ED602B4B9&amp;tenderID=4A8C5C16-F6C0-4BCB-810E-BFE3DFBFCF61&amp;ModuleID=486"/>
    <hyperlink ref="I717" r:id="rId84" display="https://ggzy.hzctc.hangzhou.gov.cn/AfficheShow/Home?AfficheID=4313d004-687d-4356-be18-a3fdae07e1b5&amp;IsInner=0&amp;IsHistory=&amp;ModuleID=22"/>
    <hyperlink ref="P717" r:id="rId85" display="https://ggzy.hzctc.hangzhou.gov.cn/OpenBidRecord/Index?id=83D043BC-F819-4BD6-B0E3-AEECC44C7CB1&amp;tenderID=0A05427D-37F0-4438-9453-8EEB796B8F3B&amp;ModuleID=486"/>
    <hyperlink ref="I719" r:id="rId86" display="https://ggzy.hzctc.hangzhou.gov.cn/AfficheShow/Home?AfficheID=9ca0320b-1299-4b1d-997e-c56eaad2bc07&amp;IsInner=0&amp;IsHistory=&amp;ModuleID=22"/>
    <hyperlink ref="P719" r:id="rId87" display="https://ggzy.hzctc.hangzhou.gov.cn/OpenBidRecord/Index?id=8B2AB794-A083-4735-BCC2-CC2000C6CFB4&amp;tenderID=08FCFAB7-ED92-4164-8170-3970040D0A64&amp;ModuleID=486"/>
    <hyperlink ref="I720" r:id="rId88" display="https://ggzy.hzctc.hangzhou.gov.cn/AfficheShow/Home?AfficheID=8845cd45-f9a3-474f-9e3d-895c16c4f350&amp;IsInner=0&amp;IsHistory=&amp;ModuleID=22"/>
    <hyperlink ref="P720" r:id="rId89" display="https://ggzy.hzctc.hangzhou.gov.cn/OpenBidRecord/Index?id=79FD5DAC-090F-49B7-8288-2EB25BA72DDD&amp;tenderID=A4DED6DE-B105-4AD6-8589-C40DC3919848&amp;ModuleID=486"/>
    <hyperlink ref="I718" r:id="rId90" display="https://ggzy.hzctc.hangzhou.gov.cn/AfficheShow/Home?AfficheID=c2e49f97-66b3-458d-a029-78d399eddda0&amp;IsInner=0&amp;IsHistory=&amp;ModuleID=22"/>
    <hyperlink ref="P718" r:id="rId91" display="https://ggzy.hzctc.hangzhou.gov.cn/OpenBidRecord/Index?id=8D68F94C-958F-4A0E-B7D2-2062DB69567F&amp;tenderID=F54A1FA8-9A5D-4068-B88E-AA6E8D8A4A28&amp;ModuleID=486"/>
    <hyperlink ref="I715" r:id="rId92" display="https://ggzy.hzctc.hangzhou.gov.cn/AfficheShow/Home?AfficheID=04061b07-0d8f-4f50-af0a-f19b37a5544a&amp;IsInner=0&amp;IsHistory=&amp;ModuleID=22"/>
    <hyperlink ref="P715" r:id="rId93" display="https://ggzy.hzctc.hangzhou.gov.cn/OpenBidRecord/Index?id=80048592-47D0-4FD8-AF9B-A343365A6CC0&amp;tenderID=35426169-6FF7-47E9-BC80-41BBFB8C6D5E&amp;ModuleID=486"/>
    <hyperlink ref="I704" r:id="rId94" display="https://ggzy.hzctc.hangzhou.gov.cn/AfficheShow/Home?AfficheID=0e5bf0b2-c9de-4207-b46d-2fe8fa0ecbb7&amp;IsInner=0&amp;IsHistory=&amp;ModuleID=22"/>
    <hyperlink ref="P704" r:id="rId95" display="https://ggzy.hzctc.hangzhou.gov.cn/OpenBidRecord/Index?id=E5722021-CCBB-4C3B-A7B0-8D9150AA3D1B&amp;tenderID=534d899b-b852-4fe4-ba09-4ac7d28ceaa3&amp;ModuleID=486"/>
    <hyperlink ref="I709" r:id="rId96" display="https://ggzy.hzctc.hangzhou.gov.cn/AfficheShow/Home?AfficheID=a1a18c28-a1f5-4f3e-b786-5bb046195b97&amp;IsInner=0&amp;IsHistory=&amp;ModuleID=22"/>
    <hyperlink ref="P709" r:id="rId97" display="https://ggzy.hzctc.hangzhou.gov.cn/OpenBidRecord/Index?id=C91EA5D2-4324-44C4-BAEA-D236B8373583&amp;tenderID=DD4D05FB-A6C0-4A26-B040-8B9BDFB328E9&amp;ModuleID=486"/>
    <hyperlink ref="I710" r:id="rId98" display="https://ggzy.hzctc.hangzhou.gov.cn/AfficheShow/Home?AfficheID=a2bacc29-2435-4b40-a93e-cbb29efab605&amp;IsInner=0&amp;IsHistory=&amp;ModuleID=22"/>
    <hyperlink ref="P710" r:id="rId99" display="https://ggzy.hzctc.hangzhou.gov.cn/OpenBidRecord/Index?id=8BC9984A-DA61-4580-9C92-075B5A98BCC7&amp;tenderID=513AC05E-BC6D-4B27-8F79-04FF2A593BE9&amp;ModuleID=486"/>
    <hyperlink ref="I711" r:id="rId100" display="https://ggzy.hzctc.hangzhou.gov.cn/AfficheShow/Home?AfficheID=d454dd31-1c0d-435b-befb-6a0eef378d41&amp;IsInner=0&amp;IsHistory=&amp;ModuleID=22"/>
    <hyperlink ref="P711" r:id="rId101" display="https://ggzy.hzctc.hangzhou.gov.cn/OpenBidRecord/Index?id=4CDF738E-2D49-423B-AF44-D988B3302FDC&amp;tenderID=3E532F34-2B34-4AB1-918E-996CA2F42BC7&amp;ModuleID=486"/>
    <hyperlink ref="I707" r:id="rId102" display="https://ggzy.hzctc.hangzhou.gov.cn/AfficheShow/Home?AfficheID=2275af19-8a48-4d8c-a531-b47c680b81c6&amp;IsInner=0&amp;IsHistory=&amp;ModuleID=22"/>
    <hyperlink ref="P707" r:id="rId103" display="https://ggzy.hzctc.hangzhou.gov.cn/OpenBidRecord/Index?id=FE7AC3ED-2CA5-4AC0-9D4A-7616645A43A5&amp;tenderID=2067F186-CA50-4EAD-A45D-192144652E2F&amp;ModuleID=486"/>
    <hyperlink ref="I708" r:id="rId104" display="https://ggzy.hzctc.hangzhou.gov.cn/AfficheShow/Home?AfficheID=42a7e56c-736f-4510-96dc-fd04be0525de&amp;IsInner=0&amp;IsHistory=&amp;ModuleID=22"/>
    <hyperlink ref="P708" r:id="rId105" display="https://ggzy.hzctc.hangzhou.gov.cn/OpenBidRecord/Index?id=774CDC0B-3D9E-46E2-90F9-1724AC3FD3CB&amp;tenderID=263647E9-3601-487D-9D4D-6A0DB8046197&amp;ModuleID=486"/>
    <hyperlink ref="I705" r:id="rId106" display="https://ggzy.hzctc.hangzhou.gov.cn/AfficheShow/Home?AfficheID=1930ceb8-2201-4ccd-a90f-8140ecaf5e79&amp;IsInner=0&amp;IsHistory=&amp;ModuleID=22"/>
    <hyperlink ref="P705" r:id="rId107" display="https://ggzy.hzctc.hangzhou.gov.cn/OpenBidRecord/Index?id=9517FD19-4E02-4545-95CA-0E4563095EEF&amp;tenderID=449FC103-4F5B-4E7B-B7D9-661DE6F1C38F&amp;ModuleID=486"/>
    <hyperlink ref="I694" r:id="rId108" display="https://ggzy.hzctc.hangzhou.gov.cn/AfficheShow/Home?AfficheID=c35bc45b-281d-4b66-b167-729add125814&amp;IsInner=0&amp;IsHistory=&amp;ModuleID=22"/>
    <hyperlink ref="P694" r:id="rId109" display="https://ggzy.hzctc.hangzhou.gov.cn/OpenBidRecord/Index?id=0042CF9F-11E5-4A97-849E-E8DD8F1C00FB&amp;tenderID=31067af4-ef34-4cd5-85e5-307fb550e10e&amp;ModuleID=486"/>
    <hyperlink ref="I702" r:id="rId110" display="https://ggzy.hzctc.hangzhou.gov.cn/AfficheShow/Home?AfficheID=a2bf8775-b44b-499e-9b99-1c7c2c920315&amp;IsInner=0&amp;IsHistory=&amp;ModuleID=22"/>
    <hyperlink ref="P702" r:id="rId111" display="https://ggzy.hzctc.hangzhou.gov.cn/OpenBidRecord/Index?id=F866E2F4-568F-4369-AD9B-6615579BF008&amp;tenderID=A6BECDD9-4BC3-4EE1-A1E8-EE2E3C8818CF&amp;ModuleID=486"/>
    <hyperlink ref="I699" r:id="rId112" display="https://ggzy.hzctc.hangzhou.gov.cn/AfficheShow/Home?AfficheID=f9839be3-88e4-48a9-8119-2f85a06d816f&amp;IsInner=0&amp;IsHistory=&amp;ModuleID=22"/>
    <hyperlink ref="P699" r:id="rId113" display="https://ggzy.hzctc.hangzhou.gov.cn/OpenBidRecord/Index?id=2AAA261D-7236-4C83-B252-66789C7A2EC9&amp;tenderID=F3057667-D26B-4315-9A3B-64869C60140E&amp;ModuleID=486"/>
    <hyperlink ref="I701" r:id="rId114" display="https://ggzy.hzctc.hangzhou.gov.cn/AfficheShow/Home?AfficheID=67cefd91-9284-4e4d-85e7-00fbe773d8b0&amp;IsInner=0&amp;IsHistory=&amp;ModuleID=22"/>
    <hyperlink ref="P701" r:id="rId115" display="https://ggzy.hzctc.hangzhou.gov.cn/OpenBidRecord/Index?id=83DC58F7-87AC-4701-AD01-8E7F13D2C7ED&amp;tenderID=7668819D-F7D3-47C8-AB05-34503C106284&amp;ModuleID=486"/>
    <hyperlink ref="I700" r:id="rId116" display="https://ggzy.hzctc.hangzhou.gov.cn/AfficheShow/Home?AfficheID=9c0e8ed3-5cd3-4437-9351-6f37f84f66e1&amp;IsInner=0&amp;IsHistory=&amp;ModuleID=22"/>
    <hyperlink ref="P700" r:id="rId117" display="https://ggzy.hzctc.hangzhou.gov.cn/OpenBidRecord/Index?id=5FB8C759-37A6-49AA-9890-FAD2DE864835&amp;tenderID=ee03fb10-935d-4d21-b7eb-26bc172fda50&amp;ModuleID=486"/>
    <hyperlink ref="I698" r:id="rId118" display="https://ggzy.hzctc.hangzhou.gov.cn/AfficheShow/Home?AfficheID=cb381c69-56c8-4d52-b07f-60626e2d7342&amp;IsInner=0&amp;IsHistory=&amp;ModuleID=22"/>
    <hyperlink ref="P698" r:id="rId119" display="https://ggzy.hzctc.hangzhou.gov.cn/OpenBidRecord/Index?id=036D5A9D-3A47-437E-8BD1-9ADFBABB3C7C&amp;tenderID=61F3FE13-BA94-4CB9-B991-2C8735369D91&amp;ModuleID=486"/>
    <hyperlink ref="I695" r:id="rId120" display="https://ggzy.hzctc.hangzhou.gov.cn/AfficheShow/Home?AfficheID=01a0949b-dee7-48e8-8c2b-73b62cba0b5b&amp;IsInner=0&amp;IsHistory=&amp;ModuleID=22"/>
    <hyperlink ref="P695" r:id="rId121" display="https://ggzy.hzctc.hangzhou.gov.cn/OpenBidRecord/Index?id=6062C49D-CD4E-49A0-96D5-B7F58A00D21B&amp;tenderID=66277CB2-05F5-4E0D-AF79-3BF10A787FD4&amp;ModuleID=486"/>
    <hyperlink ref="I675" r:id="rId122" display="https://ggzy.hzctc.hangzhou.gov.cn/AfficheShow/Home?AfficheID=660aa259-bef7-4258-8254-0ff0174a5dd7&amp;IsInner=0&amp;IsHistory=&amp;ModuleID=22"/>
    <hyperlink ref="P675" r:id="rId123" display="https://ggzy.hzctc.hangzhou.gov.cn/OpenBidRecord/Index?id=F637A5D7-D14D-4969-8971-515FCF051B6F&amp;tenderID=70823A39-C093-44E1-A2CF-B1683CBDC697&amp;ModuleID=486"/>
    <hyperlink ref="I674" r:id="rId124" display="https://ggzy.hzctc.hangzhou.gov.cn/AfficheShow/Home?AfficheID=81b4f96c-4d32-41bc-b3fb-936e1e4fd053&amp;IsInner=0&amp;IsHistory=&amp;ModuleID=22"/>
    <hyperlink ref="P674" r:id="rId125" display="https://ggzy.hzctc.hangzhou.gov.cn/OpenBidRecord/Index?id=8205D54C-3267-4FDC-BE99-5E1A82526498&amp;tenderID=B8D4DDDF-91EA-4BA3-A23C-10F442F7DCB1&amp;ModuleID=486"/>
    <hyperlink ref="I671" r:id="rId126" display="https://ggzy.hzctc.hangzhou.gov.cn/AfficheShow/Home?AfficheID=a33d414c-1eef-4d44-b9a7-c3a94cf9d198&amp;IsInner=0&amp;IsHistory=&amp;ModuleID=22"/>
    <hyperlink ref="P671" r:id="rId127" display="https://ggzy.hzctc.hangzhou.gov.cn/OpenBidRecord/Index?id=AD92D251-4AD5-4BC3-ABF1-BD30DE606D3D&amp;tenderID=C967B71E-77F3-45BB-8B99-4724E05D1185&amp;ModuleID=486"/>
    <hyperlink ref="I670" r:id="rId128" display="https://ggzy.hzctc.hangzhou.gov.cn/AfficheShow/Home?AfficheID=bcedb4f3-390a-46eb-ac92-517c95a8a99e&amp;IsInner=0&amp;IsHistory=&amp;ModuleID=22"/>
    <hyperlink ref="P670" r:id="rId129" display="https://ggzy.hzctc.hangzhou.gov.cn/OpenBidRecord/Index?id=A8325AAF-712D-48AC-9255-AF50E2D23BD7&amp;tenderID=D359403D-7CEB-48E5-A0C6-CF0F40A01F91&amp;ModuleID=486"/>
    <hyperlink ref="I667" r:id="rId130" display="https://ggzy.hzctc.hangzhou.gov.cn/AfficheShow/Home?AfficheID=17791968-bcd0-48b5-b20a-dcdcb87a8681&amp;IsInner=0&amp;IsHistory=&amp;ModuleID=22"/>
    <hyperlink ref="P667" r:id="rId131" display="https://ggzy.hzctc.hangzhou.gov.cn/OpenBidRecord/Index?id=82E687D7-C6D6-4239-8FF9-2D85F57113F0&amp;tenderID=3055F014-2F2C-42C0-93DE-BDCFE081BCBA&amp;ModuleID=486"/>
    <hyperlink ref="I658" r:id="rId132" display="https://ggzy.hzctc.hangzhou.gov.cn/AfficheShow/Home?AfficheID=da46d155-1816-416b-8259-8e4bb85c6ed9&amp;IsInner=0&amp;IsHistory=&amp;ModuleID=22"/>
    <hyperlink ref="P658" r:id="rId133" display="https://ggzy.hzctc.hangzhou.gov.cn/OpenBidRecord/Index?id=549C7BC8-9C76-4397-B7E2-B44B744046DB&amp;tenderID=df88a66d-8f5b-462b-8593-63f08dd7756c&amp;ModuleID=486"/>
    <hyperlink ref="I659" r:id="rId134" display="https://ggzy.hzctc.hangzhou.gov.cn/AfficheShow/Home?AfficheID=eae23683-ada5-4970-881c-4b0b2dbe307a&amp;IsInner=0&amp;IsHistory=&amp;ModuleID=22"/>
    <hyperlink ref="P659" r:id="rId135" display="https://ggzy.hzctc.hangzhou.gov.cn/OpenBidRecord/Index?id=7D83E85C-C4FF-4517-AAB1-72D51CD989F1&amp;tenderID=5f360083-7ae6-4c29-9e59-69ced41f0765&amp;ModuleID=486"/>
    <hyperlink ref="I654" r:id="rId136" display="https://ggzy.hzctc.hangzhou.gov.cn/AfficheShow/Home?AfficheID=e1d9046c-7a7c-420f-a8b4-fa25ff652671&amp;IsInner=0&amp;IsHistory=&amp;ModuleID=22"/>
    <hyperlink ref="P654" r:id="rId137" display="https://ggzy.hzctc.hangzhou.gov.cn/OpenBidRecord/Index?id=3FB8A5F7-14D7-4649-9455-F6C6861859B6&amp;tenderID=B14453E3-E302-45E3-9A20-F952AB80796C&amp;ModuleID=486"/>
    <hyperlink ref="I663" r:id="rId138" display="https://ggzy.hzctc.hangzhou.gov.cn/AfficheShow/Home?AfficheID=27767865-0265-4925-962b-acaa1b21d5c5&amp;IsInner=0&amp;IsHistory=&amp;ModuleID=22"/>
    <hyperlink ref="P663" r:id="rId139" display="https://ggzy.hzctc.hangzhou.gov.cn/OpenBidRecord/Index?id=B1018559-350D-45A5-8E7F-34F6734EA09A&amp;tenderID=AE8CB7C4-9131-4C69-9ECA-619540C0E3DB&amp;ModuleID=486"/>
    <hyperlink ref="I662" r:id="rId140" display="https://ggzy.hzctc.hangzhou.gov.cn/AfficheShow/Home?AfficheID=3f2bac0f-df77-459b-9780-e678ced57e60&amp;IsInner=0&amp;IsHistory=&amp;ModuleID=22"/>
    <hyperlink ref="P662" r:id="rId141" display="https://ggzy.hzctc.hangzhou.gov.cn/OpenBidRecord/Index?id=ADD44104-E3C3-4F79-BB83-DB4B043E3A19&amp;tenderID=7799A0CE-A158-49B4-99F9-00E5E9DC045D&amp;ModuleID=486"/>
    <hyperlink ref="I661" r:id="rId142" display="https://ggzy.hzctc.hangzhou.gov.cn/AfficheShow/Home?AfficheID=829d76c9-9283-4a98-84ca-1bb414b2b2e0&amp;IsInner=0&amp;IsHistory=&amp;ModuleID=22"/>
    <hyperlink ref="P661" r:id="rId143" display="https://ggzy.hzctc.hangzhou.gov.cn/OpenBidRecord/Index?id=22F78790-EF87-478A-9EFF-9220FFC048BD&amp;tenderID=3DC56646-B27F-4DAE-A219-2B60DA0F347B&amp;ModuleID=486"/>
    <hyperlink ref="I645" r:id="rId144" display="https://ggzy.hzctc.hangzhou.gov.cn/AfficheShow/Home?AfficheID=90585b53-97d8-4477-8e95-ae9e2cf4dad2&amp;IsInner=0&amp;IsHistory=&amp;ModuleID=22"/>
    <hyperlink ref="P645" r:id="rId145" display="https://ggzy.hzctc.hangzhou.gov.cn/OpenBidRecord/Index?id=CE96AEC0-7A4B-4CAB-B0AB-504A3DA762EA&amp;tenderID=14c0570d-06cd-4c8b-a905-a9f48987d756&amp;ModuleID=486"/>
    <hyperlink ref="I652" r:id="rId146" display="https://ggzy.hzctc.hangzhou.gov.cn/AfficheShow/Home?AfficheID=58db57cf-718b-427c-b47b-3eb78f0a4368&amp;IsInner=0&amp;IsHistory=&amp;ModuleID=22"/>
    <hyperlink ref="P652" r:id="rId147" display="https://ggzy.hzctc.hangzhou.gov.cn/OpenBidRecord/Index?id=00504E14-0B2F-42D0-A6B2-3C6F73F9BCA0&amp;tenderID=C1482AA2-91B0-4A47-AE82-FA4FB2555C8D&amp;ModuleID=486"/>
    <hyperlink ref="I653" r:id="rId148" display="https://ggzy.hzctc.hangzhou.gov.cn/AfficheShow/Home?AfficheID=57172a66-1ba4-4ccf-8228-371ad6b49c4a&amp;IsInner=0&amp;IsHistory=&amp;ModuleID=22"/>
    <hyperlink ref="P653" r:id="rId149" display="https://ggzy.hzctc.hangzhou.gov.cn/OpenBidRecord/Index?id=ECF0C478-EE56-4729-9A41-3B230F182652&amp;tenderID=8403C711-ADCE-40BC-BC26-C09FDCACD370&amp;ModuleID=486"/>
    <hyperlink ref="I649" r:id="rId150" display="https://ggzy.hzctc.hangzhou.gov.cn/AfficheShow/Home?AfficheID=b7bc17b0-c23a-4351-8686-eb04ef795359&amp;IsInner=0&amp;IsHistory=&amp;ModuleID=22"/>
    <hyperlink ref="P649" r:id="rId151" display="https://ggzy.hzctc.hangzhou.gov.cn/OpenBidRecord/Index?id=8D3CC5CC-B85C-4A6A-B02E-A24918FC9CEC&amp;tenderID=06DC9855-B0B5-4082-8AC0-FDFD35D0674B&amp;ModuleID=486"/>
    <hyperlink ref="I647" r:id="rId152" display="https://ggzy.hzctc.hangzhou.gov.cn/AfficheShow/Home?AfficheID=654e05db-0884-4445-a6b6-253e3ad25413&amp;IsInner=0&amp;IsHistory=&amp;ModuleID=22"/>
    <hyperlink ref="P647" r:id="rId153" display="https://ggzy.hzctc.hangzhou.gov.cn/OpenBidRecord/Index?id=60702971-3BE6-4AF8-A006-9B023F722BBB&amp;tenderID=02DB4120-FF83-4D9A-A7C2-467B12DAD713&amp;ModuleID=486"/>
    <hyperlink ref="I646" r:id="rId154" display="https://ggzy.hzctc.hangzhou.gov.cn/AfficheShow/Home?AfficheID=d1a6d0b3-8fb6-404c-8f2f-9c4086b8597c&amp;IsInner=0&amp;IsHistory=&amp;ModuleID=22"/>
    <hyperlink ref="P646" r:id="rId155" display="https://ggzy.hzctc.hangzhou.gov.cn/OpenBidRecord/Index?id=5A0203AD-98B3-4147-927C-29249116D997&amp;tenderID=BF16ECAD-2208-4FC4-871C-AB7FB3FFD5D8&amp;ModuleID=486"/>
    <hyperlink ref="I642" r:id="rId156" display="https://ggzy.hzctc.hangzhou.gov.cn/AfficheShow/Home?AfficheID=800191a8-a783-4c50-878c-f0b58f8982d2&amp;IsInner=0&amp;IsHistory=&amp;ModuleID=22"/>
    <hyperlink ref="P642" r:id="rId157" display="https://ggzy.hzctc.hangzhou.gov.cn/OpenBidRecord/Index?id=FAD2514A-D17C-4C41-97C5-A1266AD10058&amp;tenderID=951f5747-e362-41d3-be56-c0fb456d3c5c&amp;ModuleID=486"/>
    <hyperlink ref="I637" r:id="rId158" display="https://ggzy.hzctc.hangzhou.gov.cn/AfficheShow/Home?AfficheID=69867682-1f21-47b5-b449-f102da23eb88&amp;IsInner=0&amp;IsHistory=&amp;ModuleID=22"/>
    <hyperlink ref="P637" r:id="rId159" display="https://ggzy.hzctc.hangzhou.gov.cn/OpenBidRecord/Index?id=343934A3-38D6-4322-8B56-8A2A0C4FED9F&amp;tenderID=F6261584-198F-4F03-A986-C574994E7388&amp;ModuleID=486"/>
    <hyperlink ref="I636" r:id="rId160" display="https://ggzy.hzctc.hangzhou.gov.cn/AfficheShow/Home?AfficheID=60307525-e0e1-443f-bd8c-a200b6e063db&amp;IsInner=0&amp;IsHistory=&amp;ModuleID=22"/>
    <hyperlink ref="P636" r:id="rId161" display="https://ggzy.hzctc.hangzhou.gov.cn/OpenBidRecord/Index?id=734EEBE0-27EA-4672-A4B1-9BE459466E1D&amp;tenderID=139FD6BD-306D-4CEB-846C-64B8200247F8&amp;ModuleID=486"/>
    <hyperlink ref="I641" r:id="rId162" display="https://ggzy.hzctc.hangzhou.gov.cn/AfficheShow/Home?AfficheID=121d1836-d3a6-4ea0-97c6-d03a9f1b6374&amp;IsInner=0&amp;IsHistory=&amp;ModuleID=22"/>
    <hyperlink ref="P641" r:id="rId163" display="https://ggzy.hzctc.hangzhou.gov.cn/OpenBidRecord/Index?id=2078F74A-8C98-4070-A5B2-818BD9DBD9E8&amp;tenderID=12D8E0AF-1D14-41A3-B945-79F7DE75E06D&amp;ModuleID=486"/>
    <hyperlink ref="I640" r:id="rId164" display="https://ggzy.hzctc.hangzhou.gov.cn/AfficheShow/Home?AfficheID=8257bed9-9174-4461-a2f6-56fafa3c4ef0&amp;IsInner=0&amp;IsHistory=&amp;ModuleID=22"/>
    <hyperlink ref="P640" r:id="rId165" display="https://ggzy.hzctc.hangzhou.gov.cn/OpenBidRecord/Index?id=EA06A518-B3B5-4C02-AEC1-771D6F22DCBA&amp;tenderID=602E5F5B-AEDD-4E6E-9C62-4305D5615125&amp;ModuleID=486"/>
    <hyperlink ref="I638" r:id="rId166" display="https://ggzy.hzctc.hangzhou.gov.cn/AfficheShow/Home?AfficheID=9fa08b24-eb1c-4a0e-a72e-29b3e89b993e&amp;IsInner=0&amp;IsHistory=&amp;ModuleID=22"/>
    <hyperlink ref="P638" r:id="rId167" display="https://ggzy.hzctc.hangzhou.gov.cn/OpenBidRecord/Index?id=49452697-76E1-4EB4-9A7D-43FFA807C931&amp;tenderID=0A7F4AA5-27BF-4B2D-9B5A-4470A2FDAEA7&amp;ModuleID=486"/>
    <hyperlink ref="I639" r:id="rId168" display="https://ggzy.hzctc.hangzhou.gov.cn/AfficheShow/Home?AfficheID=5b33b136-4fe1-48a0-b1ba-ad4013cb9a76&amp;IsInner=0&amp;IsHistory=&amp;ModuleID=22"/>
    <hyperlink ref="P639" r:id="rId169" display="https://ggzy.hzctc.hangzhou.gov.cn/OpenBidRecord/Index?id=D343AEE4-66AE-44D4-94BA-34CE38BB751F&amp;tenderID=F3E21E90-B1FD-49A6-B511-30045C6091E0&amp;ModuleID=486"/>
    <hyperlink ref="I635" r:id="rId170" display="https://ggzy.hzctc.hangzhou.gov.cn/AfficheShow/Home?AfficheID=0211c1ec-13e7-47d1-a815-5b0fcc6ebc38&amp;IsInner=0&amp;IsHistory=&amp;ModuleID=22"/>
    <hyperlink ref="P635" r:id="rId171" display="https://ggzy.hzctc.hangzhou.gov.cn/OpenBidRecord/Index?id=20ED1466-F4C7-4462-B819-48F9B171F86B&amp;tenderID=56B01DE9-A281-486B-8DFC-151C3A264A77&amp;ModuleID=486"/>
    <hyperlink ref="I633" r:id="rId172" display="https://ggzy.hzctc.hangzhou.gov.cn/AfficheShow/Home?AfficheID=7cd3d8e6-a6e1-49c1-b70c-a1beb1061460&amp;IsInner=0&amp;IsHistory=&amp;ModuleID=22"/>
    <hyperlink ref="P633" r:id="rId173" display="https://ggzy.hzctc.hangzhou.gov.cn/OpenBidRecord/Index?id=31BC46FC-49E9-422B-8988-52A853F76855&amp;tenderID=30DB6A76-D4BE-4EB6-8D96-D936C67F8F81&amp;ModuleID=486"/>
    <hyperlink ref="I634" r:id="rId174" display="https://ggzy.hzctc.hangzhou.gov.cn/AfficheShow/Home?AfficheID=37d8c740-b42c-4775-81fc-c6ab95b62455&amp;IsInner=0&amp;IsHistory=&amp;ModuleID=22"/>
    <hyperlink ref="P634" r:id="rId175" display="https://ggzy.hzctc.hangzhou.gov.cn/OpenBidRecord/Index?id=3CE75917-1813-4367-86CC-F45B954DF11B&amp;tenderID=BE2C556B-7C2C-436C-8E15-50CEFE157D65&amp;ModuleID=486"/>
    <hyperlink ref="I630" r:id="rId176" display="https://ggzy.hzctc.hangzhou.gov.cn/AfficheShow/Home?AfficheID=b888ce01-8b39-4c36-bc4c-3b0a02558a57&amp;IsInner=0&amp;IsHistory=&amp;ModuleID=22"/>
    <hyperlink ref="P630" r:id="rId177" display="https://ggzy.hzctc.hangzhou.gov.cn/OpenBidRecord/Index?id=3D295216-0816-4795-9015-805840802706&amp;tenderID=7CE5708F-F304-477C-982D-BEAEB0F6ED80&amp;ModuleID=486"/>
    <hyperlink ref="I627" r:id="rId178" display="https://ggzy.hzctc.hangzhou.gov.cn/AfficheShow/Home?AfficheID=cc7e1be7-029b-4780-a2e3-fc6c6495a6d9&amp;IsInner=0&amp;IsHistory=&amp;ModuleID=22"/>
    <hyperlink ref="P627" r:id="rId179" display="https://ggzy.hzctc.hangzhou.gov.cn/OpenBidRecord/Index?id=AFA949F6-2609-42FA-867E-041011C98C1A&amp;tenderID=452083D4-2DAE-4A12-A519-9D83CE72E18C&amp;ModuleID=486"/>
    <hyperlink ref="I625" r:id="rId180" display="https://ggzy.hzctc.hangzhou.gov.cn/AfficheShow/Home?AfficheID=6c660de3-5efa-4414-ace4-2bed9bdfc687&amp;IsInner=0&amp;IsHistory=&amp;ModuleID=22"/>
    <hyperlink ref="P625" r:id="rId181" display="https://ggzy.hzctc.hangzhou.gov.cn/OpenBidRecord/Index?id=B060A31D-1F72-4548-8865-B527BDF6C955&amp;tenderID=A09AA15D-E597-49ED-B17B-F881EF158B2B&amp;ModuleID=486"/>
    <hyperlink ref="I624" r:id="rId182" display="https://ggzy.hzctc.hangzhou.gov.cn/AfficheShow/Home?AfficheID=77088dd3-d9d7-4459-bc3e-22de8dcaf4d5&amp;IsInner=0&amp;IsHistory=&amp;ModuleID=22"/>
    <hyperlink ref="P624" r:id="rId183" display="https://ggzy.hzctc.hangzhou.gov.cn/OpenBidRecord/Index?id=1D9760CA-9041-4065-B575-704F7DF04C4C&amp;tenderID=E60BE92B-AD9D-44BE-B455-A698212896D3&amp;ModuleID=486"/>
    <hyperlink ref="I623" r:id="rId184" display="https://ggzy.hzctc.hangzhou.gov.cn/AfficheShow/Home?AfficheID=c39615d9-5275-4731-bd09-6e209b708a8a&amp;IsInner=0&amp;IsHistory=&amp;ModuleID=22"/>
    <hyperlink ref="P623" r:id="rId185" display="https://ggzy.hzctc.hangzhou.gov.cn/OpenBidRecord/Index?id=B87E0E98-EF50-4A49-AEF5-BA353964E69E&amp;tenderID=A1051C3B-E594-4773-B4AB-4C0D9A16F302&amp;ModuleID=486"/>
    <hyperlink ref="I616" r:id="rId186" display="https://ggzy.hzctc.hangzhou.gov.cn/AfficheShow/Home?AfficheID=4cbb4466-3f9d-4cad-9981-42db2b9c995b&amp;IsInner=0&amp;IsHistory=&amp;ModuleID=22"/>
    <hyperlink ref="P616" r:id="rId187" display="https://ggzy.hzctc.hangzhou.gov.cn/OpenBidRecord/Index?id=29A40E8B-98AB-4532-924E-8BB8C4CE2FEE&amp;tenderID=84a33eaa-09df-4e2b-91d9-07f331ccdebf&amp;ModuleID=486"/>
    <hyperlink ref="I620" r:id="rId188" display="https://ggzy.hzctc.hangzhou.gov.cn/AfficheShow/Home?AfficheID=7d2024ef-fb41-4254-9a2c-de584165afb0&amp;IsInner=0&amp;IsHistory=&amp;ModuleID=22"/>
    <hyperlink ref="P620" r:id="rId189" display="https://ggzy.hzctc.hangzhou.gov.cn/OpenBidRecord/Index?id=B02BA818-A952-490D-BB1A-81E249A9DD2A&amp;tenderID=eb5ae3c2-4a79-40f5-a5a8-c7ff085e108f&amp;ModuleID=486"/>
    <hyperlink ref="I619" r:id="rId190" display="https://ggzy.hzctc.hangzhou.gov.cn/AfficheShow/Home?AfficheID=8b13a839-25ec-401b-918e-5b285d2e13ee&amp;IsInner=0&amp;IsHistory=&amp;ModuleID=22"/>
    <hyperlink ref="P619" r:id="rId191" display="https://ggzy.hzctc.hangzhou.gov.cn/OpenBidRecord/Index?id=AD3AE4B6-0F49-4E35-A834-14F2F226B857&amp;tenderID=59D4CE41-F1E1-4D93-8CA3-DCC39F7A0636&amp;ModuleID=486"/>
    <hyperlink ref="I621" r:id="rId192" display="https://ggzy.hzctc.hangzhou.gov.cn/AfficheShow/Home?AfficheID=39b1e0ef-40f7-4b2d-8746-d49fc6f93a7f&amp;IsInner=0&amp;IsHistory=&amp;ModuleID=22"/>
    <hyperlink ref="P621" r:id="rId193" display="https://ggzy.hzctc.hangzhou.gov.cn/OpenBidRecord/Index?id=773E1ED8-A92D-4D27-B01B-4D4647F78E47&amp;tenderID=ED43353C-71CD-4B9A-B50B-5FE0A1709FA9&amp;ModuleID=486"/>
    <hyperlink ref="I618" r:id="rId194" display="https://ggzy.hzctc.hangzhou.gov.cn/AfficheShow/Home?AfficheID=155b5cad-a4ef-4abb-91bf-c0c7fbf98497&amp;IsInner=0&amp;IsHistory=&amp;ModuleID=22"/>
    <hyperlink ref="P618" r:id="rId195" display="https://ggzy.hzctc.hangzhou.gov.cn/OpenBidRecord/Index?id=C2850D41-E8A8-4B7D-AE1A-B38F00D22F07&amp;tenderID=16BD7B9B-1622-4F5A-80DF-3C4854C3A92D&amp;ModuleID=486"/>
    <hyperlink ref="I613" r:id="rId196" display="https://ggzy.hzctc.hangzhou.gov.cn/AfficheShow/Home?AfficheID=bcf0f00f-aa71-4dc7-b488-97725303f56d&amp;IsInner=0&amp;IsHistory=&amp;ModuleID=22"/>
    <hyperlink ref="P613" r:id="rId197" display="https://ggzy.hzctc.hangzhou.gov.cn/OpenBidRecord/Index?id=56D5C46B-8785-461B-89BF-C8ADEA9A3EDB&amp;tenderID=778ae549-250e-47a2-a31d-2d3e711432e2&amp;ModuleID=486"/>
    <hyperlink ref="I612" r:id="rId198" display="https://ggzy.hzctc.hangzhou.gov.cn/AfficheShow/Home?AfficheID=8b8e0c28-7fed-4080-9817-62983a6abdf8&amp;IsInner=0&amp;IsHistory=&amp;ModuleID=22"/>
    <hyperlink ref="P612" r:id="rId199" display="https://ggzy.hzctc.hangzhou.gov.cn/OpenBidRecord/Index?id=FB75E983-7036-473E-A8BB-23FE9C6463D7&amp;tenderID=DA89CFA8-8762-479F-9F02-EFAFAB9A53C3&amp;ModuleID=486"/>
    <hyperlink ref="I608" r:id="rId200" display="https://ggzy.hzctc.hangzhou.gov.cn/AfficheShow/Home?AfficheID=a5fc15f0-11e7-480a-91ad-9e12a1c3dc26&amp;IsInner=0&amp;IsHistory=&amp;ModuleID=22"/>
    <hyperlink ref="P608" r:id="rId201" display="https://ggzy.hzctc.hangzhou.gov.cn/OpenBidRecord/Index?id=1786D0FC-D4D1-43F6-BAF3-81CD177A3572&amp;tenderID=B47BFA3F-ACE8-46C8-BCED-FDA4C748C117&amp;ModuleID=486"/>
    <hyperlink ref="I609" r:id="rId202" display="https://ggzy.hzctc.hangzhou.gov.cn/AfficheShow/Home?AfficheID=0053a200-ce1f-4e63-ac37-5eea27eff6f9&amp;IsInner=0&amp;IsHistory=&amp;ModuleID=22"/>
    <hyperlink ref="P609" r:id="rId203" display="https://ggzy.hzctc.hangzhou.gov.cn/OpenBidRecord/Index?id=FAEE5C40-BD85-4C8F-B673-A9B9F74988F9&amp;tenderID=0f19a0e8-5bdb-475d-bbe6-6b39364b7c68&amp;ModuleID=486"/>
    <hyperlink ref="I607" r:id="rId204" display="https://ggzy.hzctc.hangzhou.gov.cn/AfficheShow/Home?AfficheID=8164adb8-06d2-4067-90a8-9f7a5e4db31f&amp;IsInner=0&amp;IsHistory=&amp;ModuleID=22"/>
    <hyperlink ref="P607" r:id="rId205" display="https://ggzy.hzctc.hangzhou.gov.cn/OpenBidRecord/Index?id=139A780E-57F7-4082-96BE-EF7C7F067E34&amp;tenderID=43A88FA3-5819-4268-837E-8F50CBF65B87&amp;ModuleID=486"/>
    <hyperlink ref="I813" r:id="rId206" display="https://ggzy.hzctc.hangzhou.gov.cn/AfficheShow/Home?AfficheID=adf8d204-a933-4642-9883-843a7dcbb2a9&amp;IsInner=0&amp;IsHistory=&amp;ModuleID=22"/>
    <hyperlink ref="P813" r:id="rId207" display="https://ggzy.hzctc.hangzhou.gov.cn/OpenBidRecord/Index?id=5CF709A4-F8EB-4414-8338-1C50281A6C96&amp;tenderID=ae01a69a-81fb-43e6-b04e-8ef4009bb098&amp;ModuleID=486"/>
    <hyperlink ref="I820" r:id="rId208" display="https://ggzy.hzctc.hangzhou.gov.cn/AfficheShow/Home?AfficheID=5370427d-9bbd-43de-bb5d-a1a0a3ff207f&amp;IsInner=0&amp;IsHistory=&amp;ModuleID=22"/>
    <hyperlink ref="P820" r:id="rId209" display="https://ggzy.hzctc.hangzhou.gov.cn/OpenBidRecord/Index?id=E850DC38-AD9D-48E0-B20E-8425E097E46E&amp;tenderID=F1B965D7-B881-4238-8E89-ADFC6228CE03&amp;ModuleID=486"/>
    <hyperlink ref="I819" r:id="rId210" display="https://ggzy.hzctc.hangzhou.gov.cn/AfficheShow/Home?AfficheID=2ec8e978-7041-4804-b047-75c7f759c4b7&amp;IsInner=0&amp;IsHistory=&amp;ModuleID=22"/>
    <hyperlink ref="P819" r:id="rId211" display="https://ggzy.hzctc.hangzhou.gov.cn/OpenBidRecord/Index?id=7A54A1B6-8C16-4913-ACB7-555125F8949D&amp;tenderID=C064E07B-7238-46D1-A28F-DEED5A71F6DF&amp;ModuleID=486"/>
    <hyperlink ref="I816" r:id="rId212" display="https://ggzy.hzctc.hangzhou.gov.cn/AfficheShow/Home?AfficheID=1daa5a7c-0745-47fe-941e-aafb393ab935&amp;IsInner=0&amp;IsHistory=&amp;ModuleID=22"/>
    <hyperlink ref="P816" r:id="rId213" display="https://ggzy.hzctc.hangzhou.gov.cn/OpenBidRecord/Index?id=567D3967-E5A9-4770-A0D5-345850403BE2&amp;tenderID=B6FDFF04-C767-4B7C-ADBB-ADDE414E5FAE&amp;ModuleID=486"/>
    <hyperlink ref="I817" r:id="rId214" display="https://ggzy.hzctc.hangzhou.gov.cn/AfficheShow/Home?AfficheID=025ff09b-fb26-4adc-b1b4-a64d89a201a2&amp;IsInner=0&amp;IsHistory=&amp;ModuleID=22"/>
    <hyperlink ref="P817" r:id="rId215" display="https://ggzy.hzctc.hangzhou.gov.cn/OpenBidRecord/Index?id=6B34D911-5936-49E8-ADDA-4152216A3B8C&amp;tenderID=d83805ec-45e9-4dd4-a0ca-5773c8efe5df&amp;ModuleID=486"/>
    <hyperlink ref="I810" r:id="rId216" display="https://ggzy.hzctc.hangzhou.gov.cn/AfficheShow/Home?AfficheID=8fec756f-922a-4c56-8736-a56f9e1bfe99&amp;IsInner=0&amp;IsHistory=&amp;ModuleID=22"/>
    <hyperlink ref="P810" r:id="rId217" display="https://ggzy.hzctc.hangzhou.gov.cn/OpenBidRecord/Index?id=CF827028-B827-4B58-B1E8-3B8B41194014&amp;tenderID=CAB2C141-DAC0-4F32-8437-AFC8D649B2F6&amp;ModuleID=486"/>
    <hyperlink ref="I811" r:id="rId218" display="https://ggzy.hzctc.hangzhou.gov.cn/AfficheShow/Home?AfficheID=97ca827d-81cb-49f8-b5b7-3fe102f3fb93&amp;IsInner=0&amp;IsHistory=&amp;ModuleID=22"/>
    <hyperlink ref="P811" r:id="rId219" display="https://ggzy.hzctc.hangzhou.gov.cn/OpenBidRecord/Index?id=27E3198F-F9B0-4B2F-8F7A-344715410355&amp;tenderID=5BDD1EE6-F951-44B9-954D-370358F06362&amp;ModuleID=486"/>
    <hyperlink ref="I809" r:id="rId220" display="https://ggzy.hzctc.hangzhou.gov.cn/AfficheShow/Home?AfficheID=ddd4d56e-2747-4781-87ae-42a155a5bd88&amp;IsInner=0&amp;IsHistory=&amp;ModuleID=22"/>
    <hyperlink ref="P809" r:id="rId221" display="https://ggzy.hzctc.hangzhou.gov.cn/OpenBidRecord/Index?id=CF4BC3E2-3A8C-4004-8110-3A9D8B498E5C&amp;tenderID=C63BFD70-9CEF-4101-AC1E-7B6A0A049CCE&amp;ModuleID=486"/>
    <hyperlink ref="I795" r:id="rId222" display="https://ggzy.hzctc.hangzhou.gov.cn/AfficheShow/Home?AfficheID=74470d12-a6d9-4e9a-a5b7-e634e4d998fa&amp;IsInner=0&amp;IsHistory=&amp;ModuleID=22"/>
    <hyperlink ref="P795" r:id="rId223" display="https://ggzy.hzctc.hangzhou.gov.cn/OpenBidRecord/Index?id=29D3A279-735B-447E-9859-F8E52B0078CF&amp;tenderID=6d370677-7811-4f1d-b732-7acc51361b4e&amp;ModuleID=486"/>
    <hyperlink ref="I802" r:id="rId224" display="https://ggzy.hzctc.hangzhou.gov.cn/AfficheShow/Home?AfficheID=ebbad201-c20b-4f3e-985b-269a62c29425&amp;IsInner=0&amp;IsHistory=&amp;ModuleID=22"/>
    <hyperlink ref="P802" r:id="rId225" display="https://ggzy.hzctc.hangzhou.gov.cn/OpenBidRecord/Index?id=CB5CF2A6-D0C2-4E22-A8BE-9FEF395453F2&amp;tenderID=A5B6B8C0-22C4-4E0B-8BDF-F0EEBA3ACF0F&amp;ModuleID=486"/>
    <hyperlink ref="I801" r:id="rId226" display="https://ggzy.hzctc.hangzhou.gov.cn/AfficheShow/Home?AfficheID=35b74cf8-b220-471d-9333-e7450e842095&amp;IsInner=0&amp;IsHistory=&amp;ModuleID=22"/>
    <hyperlink ref="P801" r:id="rId227" display="https://ggzy.hzctc.hangzhou.gov.cn/OpenBidRecord/Index?id=2F79C056-CC86-49A6-AAAA-BFB9FDC54F94&amp;tenderID=6DA09D7E-80B9-4A07-9983-1503162FDF6E&amp;ModuleID=486"/>
    <hyperlink ref="I798" r:id="rId228" display="https://ggzy.hzctc.hangzhou.gov.cn/AfficheShow/Home?AfficheID=61b2037e-322c-45a7-ad63-3afd880699b5&amp;IsInner=0&amp;IsHistory=&amp;ModuleID=22"/>
    <hyperlink ref="P798" r:id="rId229" display="https://ggzy.hzctc.hangzhou.gov.cn/OpenBidRecord/Index?id=4E770727-8B96-4E0F-8880-2C2AFCED1AA2&amp;tenderID=1C2F70BF-30B5-4D10-B845-ECDDA359BAF5&amp;ModuleID=486"/>
    <hyperlink ref="I797" r:id="rId230" display="https://ggzy.hzctc.hangzhou.gov.cn/AfficheShow/Home?AfficheID=c8912eeb-7b5e-4966-b8a1-1b6d17647d4d&amp;IsInner=0&amp;IsHistory=&amp;ModuleID=22"/>
    <hyperlink ref="P797" r:id="rId231" display="https://ggzy.hzctc.hangzhou.gov.cn/OpenBidRecord/Index?id=FC14EDB5-273B-4EC8-B53F-4F9325D60F30&amp;tenderID=FBE6DF1D-E4F2-4DC6-B6DC-0A46A584013B&amp;ModuleID=486"/>
    <hyperlink ref="I796" r:id="rId232" display="https://ggzy.hzctc.hangzhou.gov.cn/AfficheShow/Home?AfficheID=03a395ba-4ee1-4fb7-91f5-d07e5317d05e&amp;IsInner=0&amp;IsHistory=&amp;ModuleID=22"/>
    <hyperlink ref="P796" r:id="rId233" display="https://ggzy.hzctc.hangzhou.gov.cn/OpenBidRecord/Index?id=028B5773-270E-47F3-BD39-B6FB18E74368&amp;tenderID=140DBEE4-ED20-4D27-AB91-B7596794F24B&amp;ModuleID=486"/>
    <hyperlink ref="I791" r:id="rId234" display="https://ggzy.hzctc.hangzhou.gov.cn/AfficheShow/Home?AfficheID=3ad88f7f-2510-446a-a902-c133da2d348b&amp;IsInner=0&amp;IsHistory=&amp;ModuleID=22"/>
    <hyperlink ref="P791" r:id="rId235" display="https://ggzy.hzctc.hangzhou.gov.cn/OpenBidRecord/Index?id=034AEC08-01A9-4AEC-A252-E088DC2A14B1&amp;tenderID=aaafbfef-6b7f-486f-b806-adced782e098&amp;ModuleID=486"/>
    <hyperlink ref="I790" r:id="rId236" display="https://ggzy.hzctc.hangzhou.gov.cn/AfficheShow/Home?AfficheID=af754fe3-3004-4362-8213-6060606cb6de&amp;IsInner=0&amp;IsHistory=&amp;ModuleID=22"/>
    <hyperlink ref="P790" r:id="rId237" display="https://ggzy.hzctc.hangzhou.gov.cn/OpenBidRecord/Index?id=F47D0D8D-0D85-4948-AC54-D66E8F8C0069&amp;tenderID=2211c040-f8c4-4097-9550-95da7bc4a75b&amp;ModuleID=486"/>
    <hyperlink ref="I792" r:id="rId238" display="https://ggzy.hzctc.hangzhou.gov.cn/AfficheShow/Home?AfficheID=16458ace-a725-4da4-b365-c9edd8996b46&amp;IsInner=0&amp;IsHistory=&amp;ModuleID=22"/>
    <hyperlink ref="P792" r:id="rId239" display="https://ggzy.hzctc.hangzhou.gov.cn/OpenBidRecord/Index?id=C587ABB1-E117-49C2-B400-0D19A5AC59F2&amp;tenderID=C113B3B2-6AAF-4255-9578-54ECDEEDF63C&amp;ModuleID=486"/>
    <hyperlink ref="I793" r:id="rId240" display="https://ggzy.hzctc.hangzhou.gov.cn/AfficheShow/Home?AfficheID=ce06ef95-1b77-4a4a-b31a-bb82b88f4aac&amp;IsInner=0&amp;IsHistory=&amp;ModuleID=22"/>
    <hyperlink ref="P793" r:id="rId241" display="https://ggzy.hzctc.hangzhou.gov.cn/OpenBidRecord/Index?id=BB6A6172-8266-4788-941D-E7329FDA858E&amp;tenderID=0356ED74-884B-4A1A-B7EB-B9F392395909&amp;ModuleID=486"/>
    <hyperlink ref="I774" r:id="rId242" display="https://ggzy.hzctc.hangzhou.gov.cn/AfficheShow/Home?AfficheID=af9f34e0-97e1-45f4-b4ba-078df0407f67&amp;IsInner=0&amp;IsHistory=&amp;ModuleID=22"/>
    <hyperlink ref="P774" r:id="rId243" display="https://ggzy.hzctc.hangzhou.gov.cn/OpenBidRecord/Index?id=770162AB-9018-4EA1-B67B-A4E5BDEAEDE5&amp;tenderID=8D7E99E4-59A9-4088-9B2E-8DF75F202624&amp;ModuleID=486"/>
    <hyperlink ref="I773" r:id="rId244" display="https://ggzy.hzctc.hangzhou.gov.cn/AfficheShow/Home?AfficheID=328dff30-3df7-449d-ae3e-30089ff038a0&amp;IsInner=0&amp;IsHistory=&amp;ModuleID=22"/>
    <hyperlink ref="P773" r:id="rId245" display="https://ggzy.hzctc.hangzhou.gov.cn/OpenBidRecord/Index?id=0AB1387D-2E93-4345-A141-B0349AD95D66&amp;tenderID=243885D8-8F72-418E-9E89-02E24314E563&amp;ModuleID=486"/>
    <hyperlink ref="I772" r:id="rId246" display="https://ggzy.hzctc.hangzhou.gov.cn/AfficheShow/Home?AfficheID=eb756e26-4a49-4c89-bfb4-ecdb9e520a20&amp;IsInner=0&amp;IsHistory=&amp;ModuleID=22"/>
    <hyperlink ref="P772" r:id="rId247" display="https://ggzy.hzctc.hangzhou.gov.cn/OpenBidRecord/Index?id=969C7DBF-65B2-4E5F-9202-0623E4DAA12C&amp;tenderID=9519C596-7135-45D4-9387-D16CBC718C79&amp;ModuleID=486"/>
    <hyperlink ref="I768" r:id="rId248" display="https://ggzy.hzctc.hangzhou.gov.cn/AfficheShow/Home?AfficheID=0c4ab3be-ac25-4f72-927a-6f0992cfef32&amp;IsInner=0&amp;IsHistory=&amp;ModuleID=22"/>
    <hyperlink ref="P768" r:id="rId249" display="https://ggzy.hzctc.hangzhou.gov.cn/OpenBidRecord/Index?id=EEA6F7D0-8A10-46D9-8AE2-E27D75BB5976&amp;tenderID=C10E1768-F845-48C3-9502-72919E7D02F0&amp;ModuleID=486"/>
    <hyperlink ref="I767" r:id="rId250" display="https://ggzy.hzctc.hangzhou.gov.cn/AfficheShow/Home?AfficheID=1d8aa2d4-aedd-4700-bf4b-c248b414e310&amp;IsInner=0&amp;IsHistory=&amp;ModuleID=22"/>
    <hyperlink ref="P767" r:id="rId251" display="https://ggzy.hzctc.hangzhou.gov.cn/OpenBidRecord/Index?id=FEBBEDDA-0261-4806-B85F-3BBB3A0C99AA&amp;tenderID=0674C914-FCFA-4526-BD28-8C1635A7DFB9&amp;ModuleID=486"/>
    <hyperlink ref="I686" r:id="rId252" display="https://ggzy.hzctc.hangzhou.gov.cn/AfficheShow/Home?AfficheID=fd639f01-f26b-4425-8dab-eb5f03acaf56&amp;IsInner=0&amp;IsHistory=&amp;ModuleID=22"/>
    <hyperlink ref="P686" r:id="rId253" display="https://ggzy.hzctc.hangzhou.gov.cn/OpenBidRecord/Index?id=8A29E31B-76F8-427B-B487-EB1BE19D25C7&amp;tenderID=153c8f9b-ab21-4ada-8dab-8c5cf18cbb80&amp;ModuleID=486"/>
    <hyperlink ref="I685" r:id="rId254" display="https://ggzy.hzctc.hangzhou.gov.cn/AfficheShow/Home?AfficheID=8072f7c1-0692-4cd7-8faf-3bad0ab4b11e&amp;IsInner=0&amp;IsHistory=&amp;ModuleID=22"/>
    <hyperlink ref="P685" r:id="rId255" display="https://ggzy.hzctc.hangzhou.gov.cn/OpenBidRecord/Index?id=D5F09D58-40F2-46CD-904F-D6CD507CD22A&amp;tenderID=A13B73FE-AB15-4100-BD54-6CA7F1CFC32D&amp;ModuleID=486"/>
    <hyperlink ref="I684" r:id="rId256" display="https://ggzy.hzctc.hangzhou.gov.cn/AfficheShow/Home?AfficheID=81950db5-b0c8-43a4-87bf-eaf383f095d7&amp;IsInner=0&amp;IsHistory=&amp;ModuleID=22"/>
    <hyperlink ref="P684" r:id="rId257" display="https://ggzy.hzctc.hangzhou.gov.cn/OpenBidRecord/Index?id=2C94FE32-658D-47F9-8AC6-5C8F78A84238&amp;tenderID=FCB83BDD-76B3-4863-96F2-C3B85F6F57BC&amp;ModuleID=486"/>
    <hyperlink ref="I683" r:id="rId258" display="https://ggzy.hzctc.hangzhou.gov.cn/AfficheShow/Home?AfficheID=8e5ed852-a533-442e-a623-40468c57864f&amp;IsInner=0&amp;IsHistory=&amp;ModuleID=22"/>
    <hyperlink ref="P683" r:id="rId259" display="https://ggzy.hzctc.hangzhou.gov.cn/OpenBidRecord/Index?id=2F9598DD-535A-4232-8985-FD967C9528BD&amp;tenderID=08BED22A-8D3A-4CFF-B242-73F0E9602011&amp;ModuleID=486"/>
    <hyperlink ref="I678" r:id="rId260" display="https://ggzy.hzctc.hangzhou.gov.cn/AfficheShow/Home?AfficheID=f943b5ba-a019-4d72-bae6-9b1484ad0db3&amp;IsInner=0&amp;IsHistory=&amp;ModuleID=22"/>
    <hyperlink ref="P678" r:id="rId261" display="https://ggzy.hzctc.hangzhou.gov.cn/OpenBidRecord/Index?id=336039FE-FCD7-4EAE-ABCC-85B2F8CD3ED1&amp;tenderID=dcd6eabd-fdbc-424e-82b7-df2766b3263a&amp;ModuleID=486"/>
    <hyperlink ref="I680" r:id="rId262" display="https://ggzy.hzctc.hangzhou.gov.cn/AfficheShow/Home?AfficheID=0b7b2c07-231a-4dad-834d-56df9d526ed2&amp;IsInner=0&amp;IsHistory=&amp;ModuleID=22"/>
    <hyperlink ref="P680" r:id="rId263" display="https://ggzy.hzctc.hangzhou.gov.cn/OpenBidRecord/Index?id=8B5B17D7-9284-4FB3-9547-6E9D38969F79&amp;tenderID=e3bf5fbf-1b5c-4dee-957c-067ea68375aa&amp;ModuleID=486"/>
    <hyperlink ref="I679" r:id="rId264" display="https://ggzy.hzctc.hangzhou.gov.cn/AfficheShow/Home?AfficheID=808c8791-2cf7-4bc2-9f3a-1607ca84cac6&amp;IsInner=0&amp;IsHistory=&amp;ModuleID=22"/>
    <hyperlink ref="P679" r:id="rId265" display="https://ggzy.hzctc.hangzhou.gov.cn/OpenBidRecord/Index?id=0DC66065-A9D0-47EC-8FFF-6A21502AAED1&amp;tenderID=91C8B3A3-E3AE-4A15-BA7C-25A14AF2B776&amp;ModuleID=486"/>
    <hyperlink ref="I677" r:id="rId266" display="https://ggzy.hzctc.hangzhou.gov.cn/AfficheShow/Home?AfficheID=ceeba877-5c43-42ff-958d-f88c3d1f778c&amp;IsInner=0&amp;IsHistory=&amp;ModuleID=22"/>
    <hyperlink ref="P677" r:id="rId267" display="https://ggzy.hzctc.hangzhou.gov.cn/OpenBidRecord/Index?id=6FD6A48B-3F90-4E38-8252-C22F400F70EE&amp;tenderID=E5BAE44D-00FB-4291-9D79-EE3E9B5B529E&amp;ModuleID=486"/>
    <hyperlink ref="I602" r:id="rId268" display="https://ggzy.hzctc.hangzhou.gov.cn/AfficheShow/Home?AfficheID=45385585-ef9a-4ff2-93dd-102d306abeb4&amp;IsInner=0&amp;IsHistory=&amp;ModuleID=22"/>
    <hyperlink ref="P602" r:id="rId269" display="https://ggzy.hzctc.hangzhou.gov.cn/OpenBidRecord/Index?id=8D83347E-0A1C-4E8E-B780-EA20BDD46DC2&amp;tenderID=C0CD670E-7688-454B-BA9E-A77D24FF70EE&amp;ModuleID=486"/>
    <hyperlink ref="I600" r:id="rId270" display="https://ggzy.hzctc.hangzhou.gov.cn/AfficheShow/Home?AfficheID=78d907ef-204d-4f8d-8291-50a386c35da0&amp;IsInner=0&amp;IsHistory=&amp;ModuleID=22"/>
    <hyperlink ref="P600" r:id="rId271" display="https://ggzy.hzctc.hangzhou.gov.cn/OpenBidRecord/Index?id=C078F93C-5476-43C2-85C0-28ED9F8AC37B&amp;tenderID=BFD328B7-2F18-4124-A720-F3088AC901A5&amp;ModuleID=486"/>
    <hyperlink ref="I601" r:id="rId272" display="https://ggzy.hzctc.hangzhou.gov.cn/AfficheShow/Home?AfficheID=0318725c-932f-4e7e-aae2-ebc77331c773&amp;IsInner=0&amp;IsHistory=&amp;ModuleID=22"/>
    <hyperlink ref="P601" r:id="rId273" display="https://ggzy.hzctc.hangzhou.gov.cn/OpenBidRecord/Index?id=A1653F47-CFA0-49BD-84E8-B2A8AA19F69D&amp;tenderID=0967467C-71DA-4D33-9942-1FE3E514D4E3&amp;ModuleID=486"/>
    <hyperlink ref="I599" r:id="rId274" display="https://ggzy.hzctc.hangzhou.gov.cn/AfficheShow/Home?AfficheID=4d068dd4-5a9f-4b26-97d8-d8b7f472e76e&amp;IsInner=0&amp;IsHistory=&amp;ModuleID=22"/>
    <hyperlink ref="P599" r:id="rId275" display="https://ggzy.hzctc.hangzhou.gov.cn/OpenBidRecord/Index?id=2D6FFF5C-3A4A-46B1-B2BF-26DEA770BB02&amp;tenderID=88525BCE-19B4-4E5E-BE1A-EE22C1052FB4&amp;ModuleID=486"/>
    <hyperlink ref="I596" r:id="rId276" display="https://ggzy.hzctc.hangzhou.gov.cn/AfficheShow/Home?AfficheID=1085de78-0442-4629-8142-0c2a33f715a9&amp;IsInner=0&amp;IsHistory=&amp;ModuleID=22"/>
    <hyperlink ref="P596" r:id="rId277" display="https://ggzy.hzctc.hangzhou.gov.cn/OpenBidRecord/Index?id=40FF96BB-7849-4C09-AE52-633D0E911975&amp;tenderID=56CAA689-B86E-47EA-ACE6-28B0CC0B8FD9&amp;ModuleID=486"/>
    <hyperlink ref="I598" r:id="rId278" display="https://ggzy.hzctc.hangzhou.gov.cn/AfficheShow/Home?AfficheID=9e8ffe0a-7903-4220-92be-1355fd03f40b&amp;IsInner=0&amp;IsHistory=&amp;ModuleID=22"/>
    <hyperlink ref="P598" r:id="rId279" display="https://ggzy.hzctc.hangzhou.gov.cn/OpenBidRecord/Index?id=96E0DB06-3100-48C9-9BB1-2D26A96AA776&amp;tenderID=5F4A7389-0D2F-480C-A624-14411036E95B&amp;ModuleID=486"/>
    <hyperlink ref="I595" r:id="rId280" display="https://ggzy.hzctc.hangzhou.gov.cn/AfficheShow/Home?AfficheID=4da1ba6a-8e0e-403b-a59a-e490f133251f&amp;IsInner=0&amp;IsHistory=&amp;ModuleID=22"/>
    <hyperlink ref="P595" r:id="rId281" display="https://ggzy.hzctc.hangzhou.gov.cn/OpenBidRecord/Index?id=E273863E-80FB-4D74-8DED-E04DB7A07A9E&amp;tenderID=DDDC7B6F-3F31-4E27-B2A2-71093B96B511&amp;ModuleID=486"/>
    <hyperlink ref="I597" r:id="rId282" display="https://ggzy.hzctc.hangzhou.gov.cn/AfficheShow/Home?AfficheID=b2ff32e5-2ea5-4b48-837d-539da418e8f6&amp;IsInner=0&amp;IsHistory=&amp;ModuleID=22"/>
    <hyperlink ref="P597" r:id="rId283" display="https://ggzy.hzctc.hangzhou.gov.cn/OpenBidRecord/Index?id=60882C5D-6E98-41C4-8235-CFA66D9E037F&amp;tenderID=e7b28455-4f8f-46b2-8f66-bd21f9e897b3&amp;ModuleID=486"/>
    <hyperlink ref="I593" r:id="rId284" display="https://ggzy.hzctc.hangzhou.gov.cn/AfficheShow/Home?AfficheID=89d775a1-dcf9-48d7-b1af-d79cf8c17f72&amp;IsInner=0&amp;IsHistory=&amp;ModuleID=22"/>
    <hyperlink ref="P593" r:id="rId285" display="https://ggzy.hzctc.hangzhou.gov.cn/OpenBidRecord/Index?id=8A92DE78-8B15-4F21-8970-9F7602EAFCBE&amp;tenderID=584D49E0-E87E-49EF-977E-B9544C3B594F&amp;ModuleID=486"/>
    <hyperlink ref="I594" r:id="rId286" display="https://ggzy.hzctc.hangzhou.gov.cn/AfficheShow/Home?AfficheID=d523c572-256a-46c8-8298-359917ee83f2&amp;IsInner=0&amp;IsHistory=&amp;ModuleID=22"/>
    <hyperlink ref="P594" r:id="rId287" display="https://ggzy.hzctc.hangzhou.gov.cn/OpenBidRecord/Index?id=43D12AA9-0F03-4C84-B481-17640740FC36&amp;tenderID=B342A456-BAFF-403E-BB93-8F3BB32B2EE4&amp;ModuleID=486"/>
    <hyperlink ref="I548" r:id="rId288" display="https://ggzy.hzctc.hangzhou.gov.cn/AfficheShow/Home?AfficheID=07995e2c-a756-487f-a151-21f5015ec316&amp;IsInner=0&amp;IsHistory=&amp;ModuleID=22"/>
    <hyperlink ref="P548" r:id="rId289" display="https://ggzy.hzctc.hangzhou.gov.cn/OpenBidRecord/Index?id=7AF7AC04-9D14-48B0-A03D-C2FCE1FA6F24&amp;tenderID=b482b18c-042d-43a5-9d5d-0251179aea65&amp;ModuleID=486"/>
    <hyperlink ref="S620" r:id="rId290" display="https://ggzy.hzctc.hangzhou.gov.cn/AfficheShow/Home?AfficheID=29943d00-2ca5-4400-8e84-a1e56a7ee3b1&amp;IsInner=0&amp;IsHistory=0&amp;ModuleID=28"/>
    <hyperlink ref="S613" r:id="rId291" display="https://ggzy.hzctc.hangzhou.gov.cn/AfficheShow/Home?AfficheID=424d8b40-f32b-47fd-abb1-de6a9f5882a8&amp;IsInner=0&amp;IsHistory=0&amp;ModuleID=28"/>
    <hyperlink ref="S609" r:id="rId292" display="https://ggzy.hzctc.hangzhou.gov.cn/AfficheShow/Home?AfficheID=f0600679-b3ab-40c9-9f2e-12f1615a5c6c&amp;IsInner=0&amp;IsHistory=0&amp;ModuleID=28"/>
    <hyperlink ref="S817" r:id="rId293" display="https://ggzy.hzctc.hangzhou.gov.cn/AfficheShow/Home?AfficheID=d6257fa1-2867-4fde-98ea-62d4d1a862fe&amp;IsInner=0&amp;IsHistory=0&amp;ModuleID=28" tooltip="https://ggzy.hzctc.hangzhou.gov.cn/AfficheShow/Home?AfficheID=d6257fa1-2867-4fde-98ea-62d4d1a862fe&amp;IsInner=0&amp;IsHistory=0&amp;ModuleID=28"/>
    <hyperlink ref="I404" r:id="rId294" display="https://ggzy.hzctc.hangzhou.gov.cn/AfficheShow/Home?AfficheID=d9efd4ea-5802-4d8a-868e-02d4e9657416&amp;IsInner=0&amp;IsHistory=&amp;ModuleID=22"/>
    <hyperlink ref="S548" r:id="rId295" display="https://ggzy.hzctc.hangzhou.gov.cn/AfficheShow/Home?AfficheID=73640edd-c410-4bf2-be49-ed2f52f5247b&amp;IsInner=0&amp;IsHistory=0&amp;ModuleID=28"/>
    <hyperlink ref="S547" r:id="rId296" display="https://ggzy.hzctc.hangzhou.gov.cn/AfficheShow/Home?AfficheID=50ac458d-3f8c-4725-a31a-4ce537836aec&amp;IsInner=0&amp;IsHistory=0&amp;ModuleID=28"/>
    <hyperlink ref="I547" r:id="rId297" display="https://ggzy.hzctc.hangzhou.gov.cn/AfficheShow/Home?AfficheID=4eee5cba-eaae-401c-9721-10f6a04782f0&amp;IsInner=0&amp;IsHistory=&amp;ModuleID=22"/>
    <hyperlink ref="P547" r:id="rId298" display="https://ggzy.hzctc.hangzhou.gov.cn/OpenBidRecord/Index?id=191CB297-7124-4D9D-B8C0-F640A4F2FEDC&amp;tenderID=6064EFA7-330B-4390-BEE9-8077D87B3D37&amp;ModuleID=486"/>
    <hyperlink ref="S549" r:id="rId299" display="https://ggzy.hzctc.hangzhou.gov.cn/AfficheShow/Home?AfficheID=8ec588fc-d2d3-4a4c-8980-57be38331253&amp;IsInner=0&amp;IsHistory=0&amp;ModuleID=28"/>
    <hyperlink ref="I549" r:id="rId300" display="https://ggzy.hzctc.hangzhou.gov.cn/AfficheShow/Home?AfficheID=df90751b-5421-436e-9ff8-06dcf9139b23&amp;IsInner=0&amp;IsHistory=&amp;ModuleID=22"/>
    <hyperlink ref="P549" r:id="rId301" display="https://ggzy.hzctc.hangzhou.gov.cn/OpenBidRecord/Index?id=95E9B198-A8D3-4E0C-BB91-B01BC0450B39&amp;tenderID=5F0E2CA3-BAD2-4F0C-AAEB-DC6CCB506359&amp;ModuleID=486"/>
    <hyperlink ref="S545" r:id="rId302" display="https://ggzy.hzctc.hangzhou.gov.cn/AfficheShow/Home?AfficheID=61a029b4-41e1-49e9-911d-2aaf00e8590b&amp;IsInner=0&amp;IsHistory=0&amp;ModuleID=28"/>
    <hyperlink ref="P545" r:id="rId303" display="https://ggzy.hzctc.hangzhou.gov.cn/OpenBidRecord/Index?id=BE2BCD2B-15DC-468B-A0AE-075F9CDD6E76&amp;tenderID=4EFC24B9-B868-4A4E-B16F-D4A3619B2BAC&amp;ModuleID=486"/>
    <hyperlink ref="I545" r:id="rId304" display="https://ggzy.hzctc.hangzhou.gov.cn/AfficheShow/Home?AfficheID=a58e9f49-5d8e-4a7a-9fe0-0573485d3066&amp;IsInner=0&amp;IsHistory=&amp;ModuleID=22"/>
    <hyperlink ref="S540" r:id="rId305" display="https://ggzy.hzctc.hangzhou.gov.cn/AfficheShow/Home?AfficheID=4d1234f0-c014-4fd9-a6ea-58e8d87e3b19&amp;IsInner=0&amp;IsHistory=0&amp;ModuleID=28"/>
    <hyperlink ref="I540" r:id="rId306" display="https://ggzy.hzctc.hangzhou.gov.cn/AfficheShow/Home?AfficheID=9f933a21-d4b0-4bc7-b4b4-72e50fdd4f94&amp;IsInner=0&amp;IsHistory=&amp;ModuleID=22"/>
    <hyperlink ref="P540" r:id="rId307" display="https://ggzy.hzctc.hangzhou.gov.cn/OpenBidRecord/Index?id=9A4718E2-7E2E-4E99-BCEA-8CCF72C502FF&amp;tenderID=B8BC5C69-F67E-44B3-8F2B-46056CE30C7D&amp;ModuleID=486"/>
    <hyperlink ref="S544" r:id="rId308" display="https://ggzy.hzctc.hangzhou.gov.cn/AfficheShow/Home?AfficheID=36b107cf-ed51-4c38-b6ef-a40062c810bd&amp;IsInner=0&amp;IsHistory=0&amp;ModuleID=28"/>
    <hyperlink ref="I544" r:id="rId309" display="https://ggzy.hzctc.hangzhou.gov.cn/AfficheShow/Home?AfficheID=0ab39992-48a2-4970-9937-5272facfa704&amp;IsInner=0&amp;IsHistory=&amp;ModuleID=22"/>
    <hyperlink ref="P544" r:id="rId310" display="https://ggzy.hzctc.hangzhou.gov.cn/OpenBidRecord/Index?id=27E335D1-2A7E-47DE-AE2E-B20AD7E6AC7E&amp;tenderID=0fdc5fd6-d797-4b84-96e0-6670cf595271&amp;ModuleID=486"/>
    <hyperlink ref="S543" r:id="rId311" display="https://ggzy.hzctc.hangzhou.gov.cn/AfficheShow/Home?AfficheID=bd6eda28-155f-4108-bf10-9133a8d1c4c9&amp;IsInner=0&amp;IsHistory=0&amp;ModuleID=28"/>
    <hyperlink ref="I543" r:id="rId312" display="https://ggzy.hzctc.hangzhou.gov.cn/AfficheShow/Home?AfficheID=e08c8bfa-31dd-42f8-bfca-e657c14a1d60&amp;IsInner=0&amp;IsHistory=&amp;ModuleID=22"/>
    <hyperlink ref="P543" r:id="rId313" display="https://ggzy.hzctc.hangzhou.gov.cn/OpenBidRecord/Index?id=435F36D2-602D-4092-89F1-2896729EE809&amp;tenderID=5171809f-cfe9-4bdb-b752-aa38a2ec7f41&amp;ModuleID=486"/>
    <hyperlink ref="S541" r:id="rId314" display="https://ggzy.hzctc.hangzhou.gov.cn/AfficheShow/Home?AfficheID=82728b21-a726-4ee5-bbd4-6a17b8fb42ca&amp;IsInner=0&amp;IsHistory=0&amp;ModuleID=28"/>
    <hyperlink ref="I541" r:id="rId315" display="https://ggzy.hzctc.hangzhou.gov.cn/AfficheShow/Home?AfficheID=8ffc4a30-61f6-409d-9d9c-0a059325f9f7&amp;IsInner=0&amp;IsHistory=&amp;ModuleID=22"/>
    <hyperlink ref="P541" r:id="rId316" display="https://ggzy.hzctc.hangzhou.gov.cn/OpenBidRecord/Index?id=9E62F557-3248-45EE-A7CE-384C185A0E83&amp;tenderID=F0231587-A904-4163-ADE1-465BB6890395&amp;ModuleID=486"/>
    <hyperlink ref="S539" r:id="rId317" display="https://ggzy.hzctc.hangzhou.gov.cn/AfficheShow/Home?AfficheID=4f809e90-8777-4ea9-afa8-c6e5e2a2e2af&amp;IsInner=0&amp;IsHistory=0&amp;ModuleID=28"/>
    <hyperlink ref="I539" r:id="rId318" display="https://ggzy.hzctc.hangzhou.gov.cn/AfficheShow/Home?AfficheID=4d937060-d556-4fc9-b656-ddce8160a443&amp;IsInner=0&amp;IsHistory=&amp;ModuleID=22"/>
    <hyperlink ref="P539" r:id="rId319" display="https://ggzy.hzctc.hangzhou.gov.cn/OpenBidRecord/Index?id=575FEEB1-B361-43AA-9A58-6E3BFAD2E240&amp;tenderID=D1DF6223-5C5B-43A2-824A-35244FCC6434&amp;ModuleID=486"/>
    <hyperlink ref="S542" r:id="rId320" display="https://ggzy.hzctc.hangzhou.gov.cn/AfficheShow/Home?AfficheID=c793f885-dacf-4a4e-9824-d689759cd2c9&amp;IsInner=0&amp;IsHistory=0&amp;ModuleID=28"/>
    <hyperlink ref="I542" r:id="rId321" display="https://ggzy.hzctc.hangzhou.gov.cn/AfficheShow/Home?AfficheID=81e9255d-ee36-4956-b846-8d13d95548ae&amp;IsInner=0&amp;IsHistory=&amp;ModuleID=22"/>
    <hyperlink ref="P542" r:id="rId322" display="https://ggzy.hzctc.hangzhou.gov.cn/OpenBidRecord/Index?id=AD0EE0C4-1296-4115-B716-EFC6F304EF53&amp;tenderID=7B7A1288-F770-472B-AAE3-E4600487763D&amp;ModuleID=486"/>
    <hyperlink ref="S538" r:id="rId323" display="https://ggzy.hzctc.hangzhou.gov.cn/AfficheShow/Home?AfficheID=4e201871-14d1-4672-bc3f-2df15205afba&amp;IsInner=0&amp;IsHistory=0&amp;ModuleID=28"/>
    <hyperlink ref="I538" r:id="rId324" display="https://ggzy.hzctc.hangzhou.gov.cn/AfficheShow/Home?AfficheID=920b5ea3-ee18-40d6-a467-45a20d0dc5b3&amp;IsInner=0&amp;IsHistory=&amp;ModuleID=22"/>
    <hyperlink ref="P538" r:id="rId325" display="https://ggzy.hzctc.hangzhou.gov.cn/OpenBidRecord/Index?id=9A248450-99A2-466E-91B3-3C87E112331E&amp;tenderID=629CC864-A373-4270-84DF-B7A5A4430648&amp;ModuleID=486"/>
    <hyperlink ref="S497" r:id="rId326" display="https://ggzy.hzctc.hangzhou.gov.cn/AfficheShow/Home?AfficheID=ac3e5f54-45e9-4756-b11d-b906e2a1150d&amp;IsInner=0&amp;IsHistory=0&amp;ModuleID=28"/>
    <hyperlink ref="I497" r:id="rId327" display="https://ggzy.hzctc.hangzhou.gov.cn/AfficheShow/Home?AfficheID=857f0088-551f-44b0-89bc-96ac44e93170&amp;IsInner=0&amp;IsHistory=&amp;ModuleID=22"/>
    <hyperlink ref="P497" r:id="rId328" display="https://ggzy.hzctc.hangzhou.gov.cn/OpenBidRecord/Index?id=DE621C9B-507C-4FC5-A877-844495540F4B&amp;tenderID=52ef09d5-7330-4686-96fd-c0bd926c4fff&amp;ModuleID=486"/>
    <hyperlink ref="S495" r:id="rId329" display="https://ggzy.hzctc.hangzhou.gov.cn/AfficheShow/Home?AfficheID=378cd70f-a781-4174-8c0e-f9b798ea3846&amp;IsInner=0&amp;IsHistory=0&amp;ModuleID=28"/>
    <hyperlink ref="I495" r:id="rId330" display="https://ggzy.hzctc.hangzhou.gov.cn/AfficheShow/Home?AfficheID=4db0f9d7-5ff2-43db-aa58-8bf1a43487c3&amp;IsInner=0&amp;IsHistory=&amp;ModuleID=22"/>
    <hyperlink ref="P495" r:id="rId331" display="https://ggzy.hzctc.hangzhou.gov.cn/OpenBidRecord/Index?id=CCFFFBB5-735C-4C14-AFAA-0C6CA3F22372&amp;tenderID=99D0E05C-98B8-41A8-B567-48AA56B225EB&amp;ModuleID=486"/>
    <hyperlink ref="S505" r:id="rId332" display="https://ggzy.hzctc.hangzhou.gov.cn/AfficheShow/Home?AfficheID=9b1392ee-3531-486f-8bbe-b8483830c5a7&amp;IsInner=0&amp;IsHistory=0&amp;ModuleID=28"/>
    <hyperlink ref="I505" r:id="rId333" display="https://ggzy.hzctc.hangzhou.gov.cn/AfficheShow/Home?AfficheID=1c474558-89bc-44fb-9091-42d41b8ffdcb&amp;IsInner=0&amp;IsHistory=&amp;ModuleID=22"/>
    <hyperlink ref="P505" r:id="rId334" display="https://ggzy.hzctc.hangzhou.gov.cn/OpenBidRecord/Index?id=EFDEB345-8391-4C54-9B34-53114740DD8A&amp;tenderID=B0893FEE-1D42-4744-B7B6-C02D8F9DDC6B&amp;ModuleID=486"/>
    <hyperlink ref="S507" r:id="rId335" display="https://ggzy.hzctc.hangzhou.gov.cn/AfficheShow/Home?AfficheID=86c5230c-9648-4ce8-a891-31cf2412a227&amp;IsInner=0&amp;IsHistory=0&amp;ModuleID=28"/>
    <hyperlink ref="I507" r:id="rId336" display="https://ggzy.hzctc.hangzhou.gov.cn/AfficheShow/Home?AfficheID=47e8673a-de04-44e3-9bc2-502631804ddf&amp;IsInner=0&amp;IsHistory=&amp;ModuleID=22"/>
    <hyperlink ref="P507" r:id="rId337" display="https://ggzy.hzctc.hangzhou.gov.cn/OpenBidRecord/Index?id=8A758F4F-4797-4CDE-99EB-D26A5C582452&amp;tenderID=BD50F238-7B51-4955-9A9A-31C4C982B456&amp;ModuleID=486"/>
    <hyperlink ref="S504" r:id="rId338" display="https://ggzy.hzctc.hangzhou.gov.cn/AfficheShow/Home?AfficheID=54abd580-c19f-4ed4-90bd-f7a5dd58487d&amp;IsInner=0&amp;IsHistory=0&amp;ModuleID=28"/>
    <hyperlink ref="I504" r:id="rId339" display="https://ggzy.hzctc.hangzhou.gov.cn/AfficheShow/Home?AfficheID=7297f3d8-43c4-4d70-bcb2-4b222998c485&amp;IsInner=0&amp;IsHistory=&amp;ModuleID=22"/>
    <hyperlink ref="P504" r:id="rId340" display="https://ggzy.hzctc.hangzhou.gov.cn/OpenBidRecord/Index?id=3FF7FE45-CC2D-4C23-B3E7-0CE28FCC9EFC&amp;tenderID=94EBBA97-B098-4136-BC41-96947B01AF7C&amp;ModuleID=486"/>
    <hyperlink ref="S506" r:id="rId341" display="https://ggzy.hzctc.hangzhou.gov.cn/AfficheShow/Home?AfficheID=832f4c14-10e7-4544-9a15-be440e4cc84a&amp;IsInner=0&amp;IsHistory=0&amp;ModuleID=28"/>
    <hyperlink ref="I506" r:id="rId342" display="https://ggzy.hzctc.hangzhou.gov.cn/AfficheShow/Home?AfficheID=141336a9-9f39-4c27-9653-93974bf4baf4&amp;IsInner=0&amp;IsHistory=&amp;ModuleID=22"/>
    <hyperlink ref="P506" r:id="rId343" display="https://ggzy.hzctc.hangzhou.gov.cn/OpenBidRecord/Index?id=96BBED8F-797C-4ED1-BABF-E2E3C77347E6&amp;tenderID=B3AA6C50-4B1A-49EB-A500-9118A93008C5&amp;ModuleID=486"/>
    <hyperlink ref="S508" r:id="rId344" display="https://ggzy.hzctc.hangzhou.gov.cn/AfficheShow/Home?AfficheID=4332e5c3-99b6-41c3-93c1-b22fe78cc9f2&amp;IsInner=0&amp;IsHistory=0&amp;ModuleID=28"/>
    <hyperlink ref="I508" r:id="rId345" display="https://ggzy.hzctc.hangzhou.gov.cn/AfficheShow/Home?AfficheID=132f3bdc-9036-4a83-bd5a-3197ab1c7b52&amp;IsInner=0&amp;IsHistory=&amp;ModuleID=22"/>
    <hyperlink ref="P508" r:id="rId346" display="https://ggzy.hzctc.hangzhou.gov.cn/OpenBidRecord/Index?id=DE23AF88-E11D-49C2-B8B7-AE0B2B880362&amp;tenderID=FF5A814C-FC32-4B17-B2C0-4E77FE2718DF&amp;ModuleID=486"/>
    <hyperlink ref="S500" r:id="rId347" display="https://ggzy.hzctc.hangzhou.gov.cn/AfficheShow/Home?AfficheID=baa73f74-f522-4b52-99bc-0b715325ffa1&amp;IsInner=0&amp;IsHistory=0&amp;ModuleID=28"/>
    <hyperlink ref="P500" r:id="rId348" display="https://ggzy.hzctc.hangzhou.gov.cn/OpenBidRecord/Index?id=97E7BA40-C310-4E91-BBCB-6E1D5322623D&amp;tenderID=D62682FC-B984-48DC-BEA3-FF75C2EE4605&amp;ModuleID=486"/>
    <hyperlink ref="I500" r:id="rId349" display="https://ggzy.hzctc.hangzhou.gov.cn/AfficheShow/Home?AfficheID=cdbf9573-9006-44cf-828d-1bdc91e42ab0&amp;IsInner=0&amp;IsHistory=&amp;ModuleID=22"/>
    <hyperlink ref="S499" r:id="rId350" display="https://ggzy.hzctc.hangzhou.gov.cn/AfficheShow/Home?AfficheID=4e0eb319-48a8-4c4b-afbd-bd34fe29997c&amp;IsInner=0&amp;IsHistory=0&amp;ModuleID=28"/>
    <hyperlink ref="I499" r:id="rId351" display="https://ggzy.hzctc.hangzhou.gov.cn/AfficheShow/Home?AfficheID=e4c1183b-5c81-4855-ace7-42eea671a13e&amp;IsInner=0&amp;IsHistory=&amp;ModuleID=22"/>
    <hyperlink ref="P499" r:id="rId352" display="https://ggzy.hzctc.hangzhou.gov.cn/OpenBidRecord/Index?id=BA51262F-3007-427D-B915-325076467B7B&amp;tenderID=384ADB58-01AD-4116-9DE9-372404074E42&amp;ModuleID=486"/>
    <hyperlink ref="S481" r:id="rId353" display="https://ggzy.hzctc.hangzhou.gov.cn/AfficheShow/Home?AfficheID=e5870a54-6961-4186-9fc8-4f89ba2ed1d6&amp;IsInner=0&amp;IsHistory=0&amp;ModuleID=28"/>
    <hyperlink ref="I481" r:id="rId354" display="https://ggzy.hzctc.hangzhou.gov.cn/AfficheShow/Home?AfficheID=871f0862-ee13-46f4-a08a-646a11a67ecd&amp;IsInner=0&amp;IsHistory=&amp;ModuleID=22"/>
    <hyperlink ref="P481" r:id="rId355" display="https://ggzy.hzctc.hangzhou.gov.cn/OpenBidRecord/Index?id=67359EAF-A4E4-47AB-9C73-3A78631C96C9&amp;tenderID=0e5a7265-2529-4b3b-a210-d1de62a95cfd&amp;ModuleID=486"/>
    <hyperlink ref="S480" r:id="rId356" display="https://ggzy.hzctc.hangzhou.gov.cn/AfficheShow/Home?AfficheID=89ec8cf1-882d-4e4f-a24e-6b94ef5a43f4&amp;IsInner=0&amp;IsHistory=0&amp;ModuleID=28"/>
    <hyperlink ref="I480" r:id="rId357" display="https://ggzy.hzctc.hangzhou.gov.cn/AfficheShow/Home?AfficheID=26fd7691-f528-46fc-b33c-3e420360be49&amp;IsInner=0&amp;IsHistory=&amp;ModuleID=22"/>
    <hyperlink ref="P480" r:id="rId358" display="https://ggzy.hzctc.hangzhou.gov.cn/OpenBidRecord/Index?id=7258179E-85DD-41FE-9CD1-C993DAE13D35&amp;tenderID=E79A55AA-750F-4642-8FF7-A03F46C378BA&amp;ModuleID=486"/>
    <hyperlink ref="S493" r:id="rId359" display="https://ggzy.hzctc.hangzhou.gov.cn/AfficheShow/Home?AfficheID=6b0394a1-d6ea-4c8c-9d05-4f92630d53fc&amp;IsInner=0&amp;IsHistory=0&amp;ModuleID=28"/>
    <hyperlink ref="I493" r:id="rId360" display="https://ggzy.hzctc.hangzhou.gov.cn/AfficheShow/Home?AfficheID=0ef3c1d9-991d-4d0f-9447-3b03cf5848d3&amp;IsInner=0&amp;IsHistory=&amp;ModuleID=22"/>
    <hyperlink ref="P493" r:id="rId361" display="https://ggzy.hzctc.hangzhou.gov.cn/OpenBidRecord/Index?id=294211BB-783A-4690-9BE3-9F9C95630A10&amp;tenderID=A5FA35BC-9A41-4C7B-B932-59D7048A90AD&amp;ModuleID=486"/>
    <hyperlink ref="S492" r:id="rId362" display="https://ggzy.hzctc.hangzhou.gov.cn/AfficheShow/Home?AfficheID=080c015a-5458-4b71-bd6f-22e52e1719ff&amp;IsInner=0&amp;IsHistory=0&amp;ModuleID=28"/>
    <hyperlink ref="I492" r:id="rId363" display="https://ggzy.hzctc.hangzhou.gov.cn/AfficheShow/Home?AfficheID=ae8faaec-bdd4-4297-a6e3-06e86861ea54&amp;IsInner=0&amp;IsHistory=&amp;ModuleID=22"/>
    <hyperlink ref="P492" r:id="rId364" display="https://ggzy.hzctc.hangzhou.gov.cn/OpenBidRecord/Index?id=C7DC82C2-33B9-4B6E-A6B9-5BE2A566D8F2&amp;tenderID=21BFED99-CC00-4C2A-B837-C497D7036047&amp;ModuleID=486"/>
    <hyperlink ref="S494" r:id="rId365" display="https://ggzy.hzctc.hangzhou.gov.cn/AfficheShow/Home?AfficheID=f7022a8b-e8ac-4ace-b7ca-fbabbbc6b109&amp;IsInner=0&amp;IsHistory=0&amp;ModuleID=28"/>
    <hyperlink ref="I494" r:id="rId366" display="https://ggzy.hzctc.hangzhou.gov.cn/AfficheShow/Home?AfficheID=f5f23d32-ffd7-408f-b03a-1a8829eb62eb&amp;IsInner=0&amp;IsHistory=&amp;ModuleID=22"/>
    <hyperlink ref="P494" r:id="rId367" display="https://ggzy.hzctc.hangzhou.gov.cn/OpenBidRecord/Index?id=B2A5D797-0C12-43E4-9D8D-B6A8501FBFFA&amp;tenderID=DF8F755C-2FAA-4F86-BC66-8BA1ED2ECC57&amp;ModuleID=486"/>
    <hyperlink ref="S491" r:id="rId368" display="https://ggzy.hzctc.hangzhou.gov.cn/AfficheShow/Home?AfficheID=71d03f45-2836-407f-85de-e87ca618065f&amp;IsInner=0&amp;IsHistory=0&amp;ModuleID=28"/>
    <hyperlink ref="I491" r:id="rId369" display="https://ggzy.hzctc.hangzhou.gov.cn/AfficheShow/Home?AfficheID=1fd7cc85-0603-4044-b2cd-43ce62fad2f8&amp;IsInner=0&amp;IsHistory=&amp;ModuleID=22"/>
    <hyperlink ref="P491" r:id="rId370" display="https://ggzy.hzctc.hangzhou.gov.cn/OpenBidRecord/Index?id=2F915562-53DF-4F4D-BA50-E9B5AE9B6970&amp;tenderID=3E3D8B67-9AFB-4128-ACDF-5F547DF99C3A&amp;ModuleID=486"/>
    <hyperlink ref="S489" r:id="rId371" display="https://ggzy.hzctc.hangzhou.gov.cn/AfficheShow/Home?AfficheID=d3da3ff2-ed96-4a5f-a956-c4e0e9956ee3&amp;IsInner=0&amp;IsHistory=0&amp;ModuleID=28"/>
    <hyperlink ref="I489" r:id="rId372" display="https://ggzy.hzctc.hangzhou.gov.cn/AfficheShow/Home?AfficheID=3d79ef57-2074-4967-b9d7-9850f747a395&amp;IsInner=0&amp;IsHistory=&amp;ModuleID=22"/>
    <hyperlink ref="P489" r:id="rId373" display="https://ggzy.hzctc.hangzhou.gov.cn/OpenBidRecord/Index?id=1295EC89-3378-4BA4-B9C2-CA981EA94A17&amp;tenderID=A2586DCB-DA30-482A-BCDD-7C7E1C162B7C&amp;ModuleID=486"/>
    <hyperlink ref="S488" r:id="rId374" display="https://ggzy.hzctc.hangzhou.gov.cn/AfficheShow/Home?AfficheID=b7974c44-8663-4c81-934d-e8945aa9c76e&amp;IsInner=0&amp;IsHistory=0&amp;ModuleID=28"/>
    <hyperlink ref="P488" r:id="rId375" display="https://ggzy.hzctc.hangzhou.gov.cn/OpenBidRecord/Index?id=A3AF1AC7-C2B1-49AD-8818-5B8327A23306&amp;tenderID=FF89D745-DF8A-48D9-BB1A-4C77D8310108&amp;ModuleID=486"/>
    <hyperlink ref="I488" r:id="rId376" display="https://ggzy.hzctc.hangzhou.gov.cn/AfficheShow/Home?AfficheID=15d54bb3-2bf0-40fd-85e2-dafaf7252ff4&amp;IsInner=0&amp;IsHistory=&amp;ModuleID=22"/>
    <hyperlink ref="S490" r:id="rId377" display="https://ggzy.hzctc.hangzhou.gov.cn/AfficheShow/Home?AfficheID=670aa459-c36b-425c-bb4a-a9d986b74f86&amp;IsInner=0&amp;IsHistory=0&amp;ModuleID=28"/>
    <hyperlink ref="I490" r:id="rId378" display="https://ggzy.hzctc.hangzhou.gov.cn/AfficheShow/Home?AfficheID=84d655ee-93fc-4675-a5b8-f7039b7f1bb4&amp;IsInner=0&amp;IsHistory=&amp;ModuleID=22"/>
    <hyperlink ref="P490" r:id="rId379" display="https://ggzy.hzctc.hangzhou.gov.cn/OpenBidRecord/Index?id=3F086345-C937-465F-B857-391CDE76B3AC&amp;tenderID=4580D8F9-3C55-4867-B0C1-87F521FEACDA&amp;ModuleID=486"/>
    <hyperlink ref="S486" r:id="rId380" display="https://ggzy.hzctc.hangzhou.gov.cn/AfficheShow/Home?AfficheID=dd22dd1f-5e72-46f1-b594-2624624b5833&amp;IsInner=0&amp;IsHistory=0&amp;ModuleID=28"/>
    <hyperlink ref="I486" r:id="rId381" display="https://ggzy.hzctc.hangzhou.gov.cn/AfficheShow/Home?AfficheID=36947311-218f-4c9f-9e19-7828f02845ec&amp;IsInner=0&amp;IsHistory=&amp;ModuleID=22"/>
    <hyperlink ref="P486" r:id="rId382" display="https://ggzy.hzctc.hangzhou.gov.cn/OpenBidRecord/Index?id=AD903623-FF93-4194-BA56-283701383B50&amp;tenderID=7F1B0A21-9B50-452B-8594-C3CDC08225BF&amp;ModuleID=486"/>
    <hyperlink ref="S487" r:id="rId383" display="https://ggzy.hzctc.hangzhou.gov.cn/AfficheShow/Home?AfficheID=83545879-329b-4815-b99a-c0d55876a9d4&amp;IsInner=0&amp;IsHistory=0&amp;ModuleID=28"/>
    <hyperlink ref="I487" r:id="rId384" display="https://ggzy.hzctc.hangzhou.gov.cn/AfficheShow/Home?AfficheID=99c504e8-6b0b-4ef0-92a8-d1983fbac270&amp;IsInner=0&amp;IsHistory=&amp;ModuleID=22"/>
    <hyperlink ref="P487" r:id="rId385" display="https://ggzy.hzctc.hangzhou.gov.cn/OpenBidRecord/Index?id=C897AD25-EFB9-4CBB-AB2A-B8617BEA61AE&amp;tenderID=6C56AD28-D03E-4F4F-A03E-A69AB6CDB0B2&amp;ModuleID=486"/>
    <hyperlink ref="S485" r:id="rId386" display="https://ggzy.hzctc.hangzhou.gov.cn/AfficheShow/Home?AfficheID=3892d1a8-00c0-4cd3-8af3-ffb7bd8b0cad&amp;IsInner=0&amp;IsHistory=0&amp;ModuleID=28"/>
    <hyperlink ref="I485" r:id="rId387" display="https://ggzy.hzctc.hangzhou.gov.cn/AfficheShow/Home?AfficheID=e55792b0-53c8-419b-b198-c26e28c85214&amp;IsInner=0&amp;IsHistory=&amp;ModuleID=22" tooltip="https://ggzy.hzctc.hangzhou.gov.cn/AfficheShow/Home?AfficheID=e55792b0-53c8-419b-b198-c26e28c85214&amp;IsInner=0&amp;IsHistory=&amp;ModuleID=22"/>
    <hyperlink ref="P485" r:id="rId388" display="https://ggzy.hzctc.hangzhou.gov.cn/OpenBidRecord/Index?id=DDC4F661-2490-4911-8E88-57DF6D4C7630&amp;tenderID=4DACD466-C34D-4A3D-BC80-E892B323B5C2&amp;ModuleID=486"/>
    <hyperlink ref="S462" r:id="rId389" display="https://ggzy.hzctc.hangzhou.gov.cn/AfficheShow/Home?AfficheID=2c646371-7460-4a2f-82bb-27346379ee84&amp;IsInner=0&amp;IsHistory=0&amp;ModuleID=28"/>
    <hyperlink ref="P462" r:id="rId390" display="https://ggzy.hzctc.hangzhou.gov.cn/OpenBidRecord/Index?id=2C02DBD3-4700-4E88-AF3F-23F25105B234&amp;tenderID=FD69C347-C4C5-4955-980A-8B41B9DA2EE4&amp;ModuleID=486"/>
    <hyperlink ref="I462" r:id="rId391" display="https://ggzy.hzctc.hangzhou.gov.cn/AfficheShow/Home?AfficheID=206fb28e-6d30-47b4-b0ba-78e7b1360374&amp;IsInner=0&amp;IsHistory=&amp;ModuleID=22"/>
    <hyperlink ref="S475" r:id="rId392" display="https://ggzy.hzctc.hangzhou.gov.cn/AfficheShow/Home?AfficheID=8585995b-cf03-4e8f-a36d-c78d03faef3a&amp;IsInner=0&amp;IsHistory=0&amp;ModuleID=28"/>
    <hyperlink ref="I475" r:id="rId393" display="https://ggzy.hzctc.hangzhou.gov.cn/AfficheShow/Home?AfficheID=2bf49c65-be3b-4237-85f8-6436270eaf26&amp;IsInner=0&amp;IsHistory=&amp;ModuleID=22"/>
    <hyperlink ref="P475" r:id="rId394" display="https://ggzy.hzctc.hangzhou.gov.cn/OpenBidRecord/Index?id=6361B585-DF78-4C3B-92D2-C92711FA9CC9&amp;tenderID=CEC6B777-C42A-434F-85EC-9C4B5A0F2D66&amp;ModuleID=486"/>
    <hyperlink ref="S479" r:id="rId395" display="https://ggzy.hzctc.hangzhou.gov.cn/AfficheShow/Home?AfficheID=a0281524-8745-49f3-8ef4-f84a5eac413f&amp;IsInner=0&amp;IsHistory=0&amp;ModuleID=28"/>
    <hyperlink ref="I479" r:id="rId396" display="https://ggzy.hzctc.hangzhou.gov.cn/AfficheShow/Home?AfficheID=133a48ba-b08f-40b8-8b64-e5a050aa14bb&amp;IsInner=0&amp;IsHistory=&amp;ModuleID=22"/>
    <hyperlink ref="P479" r:id="rId397" display="https://ggzy.hzctc.hangzhou.gov.cn/OpenBidRecord/Index?id=E08A44BA-3605-484E-BBC1-B02E8AFFE439&amp;tenderID=f47e98b6-cf53-4139-8536-213441e289bc&amp;ModuleID=486"/>
    <hyperlink ref="S476" r:id="rId398" display="https://ggzy.hzctc.hangzhou.gov.cn/AfficheShow/Home?AfficheID=f2412f0d-b347-447f-b275-d8a092396dcc&amp;IsInner=0&amp;IsHistory=0&amp;ModuleID=28"/>
    <hyperlink ref="I476" r:id="rId399" display="https://ggzy.hzctc.hangzhou.gov.cn/AfficheShow/Home?AfficheID=43e8ba88-aaa8-428d-9def-68a79f2bd464&amp;IsInner=0&amp;IsHistory=&amp;ModuleID=22"/>
    <hyperlink ref="P476" r:id="rId400" display="https://ggzy.hzctc.hangzhou.gov.cn/OpenBidRecord/Index?id=31CEA117-C0A7-4DA8-9FB7-E9F6C1E543FE&amp;tenderID=FB877AD1-E41A-411F-B086-77FA9B8DC036&amp;ModuleID=486"/>
    <hyperlink ref="S478" r:id="rId401" display="https://ggzy.hzctc.hangzhou.gov.cn/AfficheShow/Home?AfficheID=e1778e34-d7d6-48df-b96d-92a23e93da5f&amp;IsInner=0&amp;IsHistory=0&amp;ModuleID=28"/>
    <hyperlink ref="I478" r:id="rId402" display="https://ggzy.hzctc.hangzhou.gov.cn/AfficheShow/Home?AfficheID=455d7e9f-7b30-4ea6-9169-c118f0ba3ea7&amp;IsInner=0&amp;IsHistory=&amp;ModuleID=22"/>
    <hyperlink ref="P478" r:id="rId403" display="https://ggzy.hzctc.hangzhou.gov.cn/OpenBidRecord/Index?id=8F316A00-15EF-404F-AE5B-2ACCE88DF408&amp;tenderID=915D5A32-2C9A-4856-8E0B-71301CE84187&amp;ModuleID=486"/>
    <hyperlink ref="S477" r:id="rId404" display="https://ggzy.hzctc.hangzhou.gov.cn/AfficheShow/Home?AfficheID=cdaa6cb9-3f95-4f36-bd46-91ff5d42ef6f&amp;IsInner=0&amp;IsHistory=0&amp;ModuleID=28"/>
    <hyperlink ref="I477" r:id="rId405" display="https://ggzy.hzctc.hangzhou.gov.cn/AfficheShow/Home?AfficheID=fad20d33-7a22-4aba-9c9c-2022cb767404&amp;IsInner=0&amp;IsHistory=&amp;ModuleID=22"/>
    <hyperlink ref="P477" r:id="rId406" display="https://ggzy.hzctc.hangzhou.gov.cn/OpenBidRecord/Index?id=C0E32209-4283-41B1-8FCF-91EA4780A819&amp;tenderID=0868C5FD-AD98-47F2-A50F-10843F832426&amp;ModuleID=486"/>
    <hyperlink ref="S474" r:id="rId407" display="https://ggzy.hzctc.hangzhou.gov.cn/AfficheShow/Home?AfficheID=c9f66599-a61a-4aaf-a029-0961c37a0707&amp;IsInner=0&amp;IsHistory=0&amp;ModuleID=28"/>
    <hyperlink ref="I474" r:id="rId408" display="https://ggzy.hzctc.hangzhou.gov.cn/AfficheShow/Home?AfficheID=c0881cab-725c-4eaa-8104-2f040805b327&amp;IsInner=0&amp;IsHistory=&amp;ModuleID=22"/>
    <hyperlink ref="P474" r:id="rId409" display="https://ggzy.hzctc.hangzhou.gov.cn/OpenBidRecord/Index?id=EDB2E224-6088-4929-A823-5FBAFAD58742&amp;tenderID=3E54A450-1F36-410C-AAAF-6EB2F1FC66F0&amp;ModuleID=486"/>
    <hyperlink ref="S470" r:id="rId410" display="https://ggzy.hzctc.hangzhou.gov.cn/AfficheShow/Home?AfficheID=c7d02ce8-863c-46cc-8e91-a033a0a36d66&amp;IsInner=0&amp;IsHistory=0&amp;ModuleID=28"/>
    <hyperlink ref="I470" r:id="rId411" display="https://ggzy.hzctc.hangzhou.gov.cn/AfficheShow/Home?AfficheID=77dd96c3-bbc1-4854-b65a-a9dae67eb65e&amp;IsInner=0&amp;IsHistory=&amp;ModuleID=22"/>
    <hyperlink ref="P470" r:id="rId412" display="https://ggzy.hzctc.hangzhou.gov.cn/OpenBidRecord/Index?id=A417F7E4-A65C-46D5-B353-B9D703D3CC56&amp;tenderID=B5CB4686-2B0F-4D31-8904-69BAFAD039A0&amp;ModuleID=486"/>
    <hyperlink ref="S468" r:id="rId413" display="https://ggzy.hzctc.hangzhou.gov.cn/AfficheShow/Home?AfficheID=8965e509-b44e-4e8b-9cee-54c09361fbd0&amp;IsInner=0&amp;IsHistory=0&amp;ModuleID=28"/>
    <hyperlink ref="I468" r:id="rId414" display="https://ggzy.hzctc.hangzhou.gov.cn/AfficheShow/Home?AfficheID=64aa750c-75ef-41cf-be46-a25495938abc&amp;IsInner=0&amp;IsHistory=&amp;ModuleID=22"/>
    <hyperlink ref="P468" r:id="rId415" display="https://ggzy.hzctc.hangzhou.gov.cn/OpenBidRecord/Index?id=8B5DF6E2-C425-4C75-8E33-E3E43FE324B4&amp;tenderID=3E9A0BCB-7208-4CA4-9230-4F4CB867E258&amp;ModuleID=486"/>
    <hyperlink ref="S469" r:id="rId416" display="https://ggzy.hzctc.hangzhou.gov.cn/AfficheShow/Home?AfficheID=6304719c-1d4c-4555-a018-1ff4d1038b1b&amp;IsInner=0&amp;IsHistory=0&amp;ModuleID=28"/>
    <hyperlink ref="I469" r:id="rId417" display="https://ggzy.hzctc.hangzhou.gov.cn/AfficheShow/Home?AfficheID=18173654-1534-4f59-b9e7-f9c61c6e014c&amp;IsInner=0&amp;IsHistory=&amp;ModuleID=22"/>
    <hyperlink ref="P469" r:id="rId418" display="https://ggzy.hzctc.hangzhou.gov.cn/OpenBidRecord/Index?id=6FB06CB0-3EA4-41BE-A31D-967F4B7629AE&amp;tenderID=1A21F752-5319-457D-9A36-B9F5565D0FD8&amp;ModuleID=486"/>
    <hyperlink ref="S454" r:id="rId419" display="https://ggzy.hzctc.hangzhou.gov.cn/AfficheShow/Home?AfficheID=c6f3ea65-6409-4ce8-b2f5-fda5e4715f8e&amp;IsInner=0&amp;IsHistory=0&amp;ModuleID=28"/>
    <hyperlink ref="I454" r:id="rId420" display="https://ggzy.hzctc.hangzhou.gov.cn/AfficheShow/Home?AfficheID=c5f787f6-9617-40eb-be4c-9134a7293351&amp;IsInner=0&amp;IsHistory=&amp;ModuleID=22"/>
    <hyperlink ref="P454" r:id="rId421" display="https://ggzy.hzctc.hangzhou.gov.cn/OpenBidRecord/Index?id=D11F37E7-F187-43B3-80C5-E82F58B5E3EB&amp;tenderID=5920CEC0-8270-4BF2-BD94-43A10BFB6925&amp;ModuleID=486"/>
    <hyperlink ref="S461" r:id="rId422" display="https://ggzy.hzctc.hangzhou.gov.cn/AfficheShow/Home?AfficheID=187542D3-3AE6-4896-B6CA-C00035FFDF1B&amp;IsInner=0&amp;IsHistory=0&amp;ModuleID=28"/>
    <hyperlink ref="P461" r:id="rId423" display="https://ggzy.hzctc.hangzhou.gov.cn/OpenBidRecord/Index?id=EFD173CC-A1DC-48DC-B969-0D36EF53E48C&amp;tenderID=764CBF88-03A5-4938-8DD4-5185479A7763&amp;ModuleID=486"/>
    <hyperlink ref="I461" r:id="rId424" display="https://ggzy.hzctc.hangzhou.gov.cn/AfficheShow/Home?AfficheID=f41b3249-95e9-432a-ac7c-3fb1ded1d4ca&amp;IsInner=0&amp;IsHistory=&amp;ModuleID=22"/>
    <hyperlink ref="S455" r:id="rId425" display="https://ggzy.hzctc.hangzhou.gov.cn/AfficheShow/Home?AfficheID=30f53945-2fec-4b83-a62c-a9ef92142134&amp;IsInner=0&amp;IsHistory=0&amp;ModuleID=28"/>
    <hyperlink ref="I455" r:id="rId426" display="https://ggzy.hzctc.hangzhou.gov.cn/AfficheShow/Home?AfficheID=15c937ae-65ae-4594-8de7-b50558d82196&amp;IsInner=0&amp;IsHistory=&amp;ModuleID=22"/>
    <hyperlink ref="P455" r:id="rId427" display="https://ggzy.hzctc.hangzhou.gov.cn/OpenBidRecord/Index?id=2D5EE7E5-EA2A-4856-BF77-8BD7A691768C&amp;tenderID=C4107B87-42DB-438E-900E-423827DEBD2B&amp;ModuleID=486"/>
    <hyperlink ref="S456" r:id="rId428" display="https://ggzy.hzctc.hangzhou.gov.cn/AfficheShow/Home?AfficheID=72930dd6-4d16-4dda-9e91-8cba59d1798f&amp;IsInner=0&amp;IsHistory=0&amp;ModuleID=28"/>
    <hyperlink ref="S594" r:id="rId429" display="https://ggzy.hzctc.hangzhou.gov.cn/AfficheShow/Home?AfficheID=35b9740e-f1a0-4b6e-bafe-e2e4d7cc7cf5&amp;IsInner=0&amp;IsHistory=0&amp;ModuleID=28"/>
    <hyperlink ref="S593" r:id="rId430" display="https://ggzy.hzctc.hangzhou.gov.cn/AfficheShow/Home?AfficheID=b0661853-8adf-4cbd-b662-3f5583be78f9&amp;IsInner=0&amp;IsHistory=0&amp;ModuleID=28"/>
    <hyperlink ref="S597" r:id="rId431" display="https://ggzy.hzctc.hangzhou.gov.cn/AfficheShow/Home?AfficheID=9afeaba7-7bff-489a-a66f-886ee148337a&amp;IsInner=0&amp;IsHistory=0&amp;ModuleID=28"/>
    <hyperlink ref="S595" r:id="rId432" display="https://ggzy.hzctc.hangzhou.gov.cn/AfficheShow/Home?AfficheID=02f03bbe-6af4-45e5-b027-95163a2e4b57&amp;IsInner=0&amp;IsHistory=0&amp;ModuleID=28"/>
    <hyperlink ref="S598" r:id="rId433" display="https://ggzy.hzctc.hangzhou.gov.cn/AfficheShow/Home?AfficheID=16374b88-d73d-439a-a35b-a0715a478232&amp;IsInner=0&amp;IsHistory=0&amp;ModuleID=28"/>
    <hyperlink ref="S596" r:id="rId434" display="https://ggzy.hzctc.hangzhou.gov.cn/AfficheShow/Home?AfficheID=a768fc4f-d428-4843-81ce-20f342c0b1d6&amp;IsInner=0&amp;IsHistory=0&amp;ModuleID=28"/>
    <hyperlink ref="S599" r:id="rId435" display="https://ggzy.hzctc.hangzhou.gov.cn/AfficheShow/Home?AfficheID=fda397a1-7e7a-482b-93e9-4074a7a5b984&amp;IsInner=0&amp;IsHistory=0&amp;ModuleID=28"/>
    <hyperlink ref="S601" r:id="rId436" display="https://ggzy.hzctc.hangzhou.gov.cn/AfficheShow/Home?AfficheID=14d33f1c-3f88-4d2a-bc78-196669496d5a&amp;IsInner=0&amp;IsHistory=0&amp;ModuleID=28"/>
    <hyperlink ref="S600" r:id="rId437" display="https://ggzy.hzctc.hangzhou.gov.cn/AfficheShow/Home?AfficheID=4560480d-9f8c-4217-80d2-1db0b7eacb68&amp;IsInner=0&amp;IsHistory=0&amp;ModuleID=28"/>
    <hyperlink ref="S602" r:id="rId438" display="https://ggzy.hzctc.hangzhou.gov.cn/AfficheShow/Home?AfficheID=c29bc802-25d8-414d-8d61-3ff4b54e21cd&amp;IsInner=0&amp;IsHistory=0&amp;ModuleID=28"/>
    <hyperlink ref="S677" r:id="rId439" display="https://ggzy.hzctc.hangzhou.gov.cn/AfficheShow/Home?AfficheID=e234ee76-2661-4c61-a8cb-36b2f8fd67b6&amp;IsInner=0&amp;IsHistory=0&amp;ModuleID=28"/>
    <hyperlink ref="S679" r:id="rId440" display="https://ggzy.hzctc.hangzhou.gov.cn/AfficheShow/Home?AfficheID=13aa889d-e6fc-48be-a656-2152e9cdd225&amp;IsInner=0&amp;IsHistory=0&amp;ModuleID=28"/>
    <hyperlink ref="S680" r:id="rId441" display="https://ggzy.hzctc.hangzhou.gov.cn/AfficheShow/Home?AfficheID=a0620b3f-e20f-4b1d-9d72-9db78288eaef&amp;IsInner=0&amp;IsHistory=0&amp;ModuleID=28"/>
    <hyperlink ref="S678" r:id="rId442" display="https://ggzy.hzctc.hangzhou.gov.cn/AfficheShow/Home?AfficheID=5cce1e4d-8a07-4103-b51a-a2d883e24608&amp;IsInner=0&amp;IsHistory=0&amp;ModuleID=28"/>
    <hyperlink ref="S683" r:id="rId443" display="https://ggzy.hzctc.hangzhou.gov.cn/AfficheShow/Home?AfficheID=4e70ef52-3cb8-487d-a36e-8f8a5a5a0335&amp;IsInner=0&amp;IsHistory=0&amp;ModuleID=28"/>
    <hyperlink ref="S684" r:id="rId444" display="https://ggzy.hzctc.hangzhou.gov.cn/AfficheShow/Home?AfficheID=0f126cab-9cb7-4f37-9036-e3df42820574&amp;IsInner=0&amp;IsHistory=0&amp;ModuleID=28"/>
    <hyperlink ref="S685" r:id="rId445" display="https://ggzy.hzctc.hangzhou.gov.cn/AfficheShow/Home?AfficheID=65c2db17-bba7-49c7-bd3e-0758c35793bd&amp;IsInner=0&amp;IsHistory=0&amp;ModuleID=28"/>
    <hyperlink ref="S686" r:id="rId446" display="https://ggzy.hzctc.hangzhou.gov.cn/AfficheShow/Home?AfficheID=56630a62-0369-4a97-a8e7-311e82fde840&amp;IsInner=0&amp;IsHistory=0&amp;ModuleID=28"/>
    <hyperlink ref="S767" r:id="rId447" display="https://ggzy.hzctc.hangzhou.gov.cn/AfficheShow/Home?AfficheID=b6a6b830-7301-4601-af81-70d5490818b9&amp;IsInner=0&amp;IsHistory=0&amp;ModuleID=28"/>
    <hyperlink ref="S768" r:id="rId448" display="https://ggzy.hzctc.hangzhou.gov.cn/AfficheShow/Home?AfficheID=08c9c87e-36fe-456e-aa2f-5c53d9cec9aa&amp;IsInner=0&amp;IsHistory=0&amp;ModuleID=28"/>
    <hyperlink ref="S772" r:id="rId449" display="https://ggzy.hzctc.hangzhou.gov.cn/AfficheShow/Home?AfficheID=4f82d3ff-5438-458f-8bd0-ebb4ffa80dd8&amp;IsInner=0&amp;IsHistory=0&amp;ModuleID=28"/>
    <hyperlink ref="S773" r:id="rId450" display="https://ggzy.hzctc.hangzhou.gov.cn/AfficheShow/Home?AfficheID=0e8ecce6-ec77-4a9a-8cfa-f425b18ce9fb&amp;IsInner=0&amp;IsHistory=0&amp;ModuleID=28"/>
    <hyperlink ref="S774" r:id="rId451" display="https://ggzy.hzctc.hangzhou.gov.cn/AfficheShow/Home?AfficheID=c2728a38-43fb-4899-92f2-d12a64aaea01&amp;IsInner=0&amp;IsHistory=0&amp;ModuleID=28"/>
    <hyperlink ref="S793" r:id="rId452" display="https://ggzy.hzctc.hangzhou.gov.cn/AfficheShow/Home?AfficheID=7cddb9be-04e8-4e8b-b386-7a58cb736790&amp;IsInner=0&amp;IsHistory=0&amp;ModuleID=28"/>
    <hyperlink ref="S792" r:id="rId453" display="https://ggzy.hzctc.hangzhou.gov.cn/AfficheShow/Home?AfficheID=3c84b156-3e71-4f9a-b3c4-9aa6120b41ee&amp;IsInner=0&amp;IsHistory=0&amp;ModuleID=28"/>
    <hyperlink ref="S790" r:id="rId454" display="https://ggzy.hzctc.hangzhou.gov.cn/AfficheShow/Home?AfficheID=4af35057-74ce-4053-bfa4-9f57ed3448b1&amp;IsInner=0&amp;IsHistory=0&amp;ModuleID=28"/>
    <hyperlink ref="S791" r:id="rId455" display="https://ggzy.hzctc.hangzhou.gov.cn/AfficheShow/Home?AfficheID=3ccb4f6a-a3e2-4249-a8c2-9fcab0c3ffc6&amp;IsInner=0&amp;IsHistory=0&amp;ModuleID=28"/>
    <hyperlink ref="S796" r:id="rId456" display="https://ggzy.hzctc.hangzhou.gov.cn/AfficheShow/Home?AfficheID=863358ef-2afb-47ea-b053-d4a5f45d8cc1&amp;IsInner=0&amp;IsHistory=0&amp;ModuleID=28"/>
    <hyperlink ref="S797" r:id="rId457" display="https://ggzy.hzctc.hangzhou.gov.cn/AfficheShow/Home?AfficheID=b6663332-c9ad-4fc7-a2e5-e2ad57014532&amp;IsInner=0&amp;IsHistory=0&amp;ModuleID=28"/>
    <hyperlink ref="S798" r:id="rId458" display="https://ggzy.hzctc.hangzhou.gov.cn/AfficheShow/Home?AfficheID=2e33f8ed-0613-40ed-ac37-dbfdb48da051&amp;IsInner=0&amp;IsHistory=0&amp;ModuleID=28"/>
    <hyperlink ref="S801" r:id="rId459" display="https://ggzy.hzctc.hangzhou.gov.cn/AfficheShow/Home?AfficheID=3775b645-3d8d-4681-90e7-65a80a521d76&amp;IsInner=0&amp;IsHistory=0&amp;ModuleID=28"/>
    <hyperlink ref="S802" r:id="rId460" display="https://ggzy.hzctc.hangzhou.gov.cn/AfficheShow/Home?AfficheID=5b32a8c2-3f12-4f65-89b5-7ff57a860e6f&amp;IsInner=0&amp;IsHistory=0&amp;ModuleID=28"/>
    <hyperlink ref="S795" r:id="rId461" display="https://ggzy.hzctc.hangzhou.gov.cn/AfficheShow/Home?AfficheID=6d89c588-9a7f-44db-9c10-de7e8d67841b&amp;IsInner=0&amp;IsHistory=0&amp;ModuleID=28"/>
    <hyperlink ref="S809" r:id="rId462" display="https://ggzy.hzctc.hangzhou.gov.cn/AfficheShow/Home?AfficheID=ae245969-b210-448e-9161-1c7ee312f584&amp;IsInner=0&amp;IsHistory=0&amp;ModuleID=28"/>
    <hyperlink ref="S811" r:id="rId463" display="https://ggzy.hzctc.hangzhou.gov.cn/AfficheShow/Home?AfficheID=e5f63914-a85d-4eaf-8fff-2e9f701a7dde&amp;IsInner=0&amp;IsHistory=0&amp;ModuleID=28"/>
    <hyperlink ref="S810" r:id="rId464" display="https://ggzy.hzctc.hangzhou.gov.cn/AfficheShow/Home?AfficheID=f758bd48-98f3-40d3-86fa-797daa0ea404&amp;IsInner=0&amp;IsHistory=0&amp;ModuleID=28"/>
    <hyperlink ref="S819" r:id="rId465" display="https://ggzy.hzctc.hangzhou.gov.cn/AfficheShow/Home?AfficheID=c3d2146a-4aad-4bd8-b4a0-aa6696dcdb30&amp;IsInner=0&amp;IsHistory=0&amp;ModuleID=28"/>
    <hyperlink ref="S816" r:id="rId466" display="https://ggzy.hzctc.hangzhou.gov.cn/AfficheShow/Home?AfficheID=32ce759f-acd9-46f5-ba47-d00fd91b0930&amp;IsInner=0&amp;IsHistory=0&amp;ModuleID=28"/>
    <hyperlink ref="S820" r:id="rId467" display="https://ggzy.hzctc.hangzhou.gov.cn/AfficheShow/Home?AfficheID=17494bfd-186c-47f4-8fa2-093ea46b49c9&amp;IsInner=0&amp;IsHistory=0&amp;ModuleID=28"/>
    <hyperlink ref="S813" r:id="rId468" display="https://ggzy.hzctc.hangzhou.gov.cn/AfficheShow/Home?AfficheID=c1c71f37-be08-4301-ab27-e918c1325546&amp;IsInner=0&amp;IsHistory=0&amp;ModuleID=28"/>
    <hyperlink ref="S607" r:id="rId469" display="https://ggzy.hzctc.hangzhou.gov.cn/AfficheShow/Home?AfficheID=53791730-e589-4fb3-b1d8-2ff9f308567d&amp;IsInner=0&amp;IsHistory=0&amp;ModuleID=28"/>
    <hyperlink ref="S608" r:id="rId470" display="https://ggzy.hzctc.hangzhou.gov.cn/AfficheShow/Home?AfficheID=b9b3dd88-10b8-4668-8a5f-212a193c628b&amp;IsInner=0&amp;IsHistory=0&amp;ModuleID=28"/>
    <hyperlink ref="S612" r:id="rId471" display="https://ggzy.hzctc.hangzhou.gov.cn/AfficheShow/Home?AfficheID=6da1b7ee-a07a-47a6-a5e0-cea13601c2df&amp;IsInner=0&amp;IsHistory=0&amp;ModuleID=28"/>
    <hyperlink ref="S618" r:id="rId472" display="https://ggzy.hzctc.hangzhou.gov.cn/AfficheShow/Home?AfficheID=5482597d-95e7-4d5e-98ea-ca7eda71c140&amp;IsInner=0&amp;IsHistory=0&amp;ModuleID=28"/>
    <hyperlink ref="S619" r:id="rId473" display="https://ggzy.hzctc.hangzhou.gov.cn/AfficheShow/Home?AfficheID=e39b599a-e653-4be1-8f3b-c817559df9eb&amp;IsInner=0&amp;IsHistory=0&amp;ModuleID=28"/>
    <hyperlink ref="S616" r:id="rId474" display="https://ggzy.hzctc.hangzhou.gov.cn/AfficheShow/Home?AfficheID=d64903ed-a9aa-4e5d-9915-fdf346047463&amp;IsInner=0&amp;IsHistory=0&amp;ModuleID=28"/>
    <hyperlink ref="S623" r:id="rId475" display="https://ggzy.hzctc.hangzhou.gov.cn/AfficheShow/Home?AfficheID=3f6becdd-d6a5-41d2-a03d-baa802b00b4a&amp;IsInner=0&amp;IsHistory=0&amp;ModuleID=28"/>
    <hyperlink ref="S624" r:id="rId476" display="https://ggzy.hzctc.hangzhou.gov.cn/AfficheShow/Home?AfficheID=0b772388-d974-46ea-b0b5-865f6081d9ca&amp;IsInner=0&amp;IsHistory=0&amp;ModuleID=28"/>
    <hyperlink ref="S625" r:id="rId477" display="https://ggzy.hzctc.hangzhou.gov.cn/AfficheShow/Home?AfficheID=8e515348-270b-4833-9b41-6b36e0b644f6&amp;IsInner=0&amp;IsHistory=0&amp;ModuleID=28"/>
    <hyperlink ref="S627" r:id="rId478" display="https://ggzy.hzctc.hangzhou.gov.cn/AfficheShow/Home?AfficheID=e03c69e5-bc09-4f69-8825-a5bfba51d22f&amp;IsInner=0&amp;IsHistory=0&amp;ModuleID=28"/>
    <hyperlink ref="S630" r:id="rId479" display="https://ggzy.hzctc.hangzhou.gov.cn/AfficheShow/Home?AfficheID=FE8C2F4F-56E8-403B-A655-D3FA61E78C86&amp;IsInner=0&amp;IsHistory=0&amp;ModuleID=28"/>
    <hyperlink ref="S634" r:id="rId480" display="https://ggzy.hzctc.hangzhou.gov.cn/AfficheShow/Home?AfficheID=c61fe8f2-4a1d-4604-8c34-faf92ab5f455&amp;IsInner=0&amp;IsHistory=0&amp;ModuleID=28"/>
    <hyperlink ref="S633" r:id="rId481" display="https://ggzy.hzctc.hangzhou.gov.cn/AfficheShow/Home?AfficheID=ef4701c5-3316-427b-87bd-7f43c497cc45&amp;IsInner=0&amp;IsHistory=0&amp;ModuleID=28"/>
    <hyperlink ref="S635" r:id="rId482" display="https://ggzy.hzctc.hangzhou.gov.cn/AfficheShow/Home?AfficheID=3ca53001-ac3e-4c7d-970a-616624f67106&amp;IsInner=0&amp;IsHistory=0&amp;ModuleID=28"/>
    <hyperlink ref="S639" r:id="rId483" display="https://ggzy.hzctc.hangzhou.gov.cn/AfficheShow/Home?AfficheID=9cf74098-9bf0-4a5b-9845-df90be7c9885&amp;IsInner=0&amp;IsHistory=0&amp;ModuleID=28"/>
    <hyperlink ref="S638" r:id="rId484" display="https://ggzy.hzctc.hangzhou.gov.cn/AfficheShow/Home?AfficheID=8bc2a000-637e-4762-a397-02b5c2d51bd7&amp;IsInner=0&amp;IsHistory=0&amp;ModuleID=28"/>
    <hyperlink ref="S640" r:id="rId485" display="https://ggzy.hzctc.hangzhou.gov.cn/AfficheShow/Home?AfficheID=79599ba8-1886-4c8a-ba72-08a70fc227fb&amp;IsInner=0&amp;IsHistory=0&amp;ModuleID=28"/>
    <hyperlink ref="S641" r:id="rId486" display="https://ggzy.hzctc.hangzhou.gov.cn/AfficheShow/Home?AfficheID=0963cdd1-0f51-4c9a-bc39-fc4d05464434&amp;IsInner=0&amp;IsHistory=0&amp;ModuleID=28"/>
    <hyperlink ref="S636" r:id="rId487" display="https://ggzy.hzctc.hangzhou.gov.cn/AfficheShow/Home?AfficheID=7cd8e80b-858e-4782-9538-9bd2caa39fae&amp;IsInner=0&amp;IsHistory=0&amp;ModuleID=28"/>
    <hyperlink ref="S637" r:id="rId488" display="https://ggzy.hzctc.hangzhou.gov.cn/AfficheShow/Home?AfficheID=e8272c70-3438-42da-a3de-c019b43e09c4&amp;IsInner=0&amp;IsHistory=0&amp;ModuleID=28"/>
    <hyperlink ref="S642" r:id="rId489" display="https://ggzy.hzctc.hangzhou.gov.cn/AfficheShow/Home?AfficheID=b57b7059-394e-44af-aa36-3a137d9176d7&amp;IsInner=0&amp;IsHistory=0&amp;ModuleID=28"/>
    <hyperlink ref="S646" r:id="rId490" display="https://ggzy.hzctc.hangzhou.gov.cn/AfficheShow/Home?AfficheID=ac5b99c5-b9e8-4900-88d1-64a452644353&amp;IsInner=0&amp;IsHistory=0&amp;ModuleID=28"/>
    <hyperlink ref="S647" r:id="rId491" display="https://ggzy.hzctc.hangzhou.gov.cn/AfficheShow/Home?AfficheID=8d2415ac-a90c-47a1-9f68-60775f02ac01&amp;IsInner=0&amp;IsHistory=0&amp;ModuleID=28"/>
    <hyperlink ref="S649" r:id="rId492" display="https://ggzy.hzctc.hangzhou.gov.cn/AfficheShow/Home?AfficheID=cf3e6814-dbb4-4e25-8f7b-e5c41a5a869d&amp;IsInner=0&amp;IsHistory=0&amp;ModuleID=28"/>
    <hyperlink ref="S653" r:id="rId493" display="https://ggzy.hzctc.hangzhou.gov.cn/AfficheShow/Home?AfficheID=a6b7ad46-9904-4a33-a47a-cf94a1079e4d&amp;IsInner=0&amp;IsHistory=0&amp;ModuleID=28"/>
    <hyperlink ref="S652" r:id="rId494" display="https://ggzy.hzctc.hangzhou.gov.cn/AfficheShow/Home?AfficheID=95c05537-ab05-4f79-a068-1a82fc8c9f10&amp;IsInner=0&amp;IsHistory=0&amp;ModuleID=28"/>
    <hyperlink ref="S645" r:id="rId495" display="https://ggzy.hzctc.hangzhou.gov.cn/AfficheShow/Home?AfficheID=67c65828-f026-4b84-84b4-84711a15b366&amp;IsInner=0&amp;IsHistory=0&amp;ModuleID=28"/>
    <hyperlink ref="S661" r:id="rId496" display="https://ggzy.hzctc.hangzhou.gov.cn/AfficheShow/Home?AfficheID=ca47bab0-8e89-458f-a655-a5e2e8632a91&amp;IsInner=0&amp;IsHistory=0&amp;ModuleID=28"/>
    <hyperlink ref="S662" r:id="rId497" display="https://ggzy.hzctc.hangzhou.gov.cn/AfficheShow/Home?AfficheID=2e75f510-b512-46cd-91df-dc61fdd5a40f&amp;IsInner=0&amp;IsHistory=0&amp;ModuleID=28"/>
    <hyperlink ref="S663" r:id="rId498" display="https://ggzy.hzctc.hangzhou.gov.cn/AfficheShow/Home?AfficheID=2a33b5cf-afbc-4eec-93ca-2a1320b414ff&amp;IsInner=0&amp;IsHistory=0&amp;ModuleID=28"/>
    <hyperlink ref="S654" r:id="rId499" display="https://ggzy.hzctc.hangzhou.gov.cn/AfficheShow/Home?AfficheID=662a5278-6ac2-47e6-9885-ddfcb108545b&amp;IsInner=0&amp;IsHistory=0&amp;ModuleID=28"/>
    <hyperlink ref="S659" r:id="rId500" display="https://ggzy.hzctc.hangzhou.gov.cn/AfficheShow/Home?AfficheID=1b4efe7e-4e8a-48dd-be51-0f8770c578b1&amp;IsInner=0&amp;IsHistory=0&amp;ModuleID=28"/>
    <hyperlink ref="S658" r:id="rId501" display="https://ggzy.hzctc.hangzhou.gov.cn/AfficheShow/Home?AfficheID=11e1cb02-f2e4-447d-aafc-5ae8c1ff5ea2&amp;IsInner=0&amp;IsHistory=0&amp;ModuleID=28"/>
    <hyperlink ref="S667" r:id="rId502" display="https://ggzy.hzctc.hangzhou.gov.cn/AfficheShow/Home?AfficheID=cbd4187b-6973-4dea-8f8a-e685687a1bde&amp;IsInner=0&amp;IsHistory=0&amp;ModuleID=28"/>
    <hyperlink ref="S670" r:id="rId503" display="https://ggzy.hzctc.hangzhou.gov.cn/AfficheShow/Home?AfficheID=a5b7463e-ef05-4390-ae24-26b9902d1d2a&amp;IsInner=0&amp;IsHistory=0&amp;ModuleID=28"/>
    <hyperlink ref="S671" r:id="rId504" display="https://ggzy.hzctc.hangzhou.gov.cn/AfficheShow/Home?AfficheID=aa0b1c88-d479-40bf-8b2c-815c4f81e271&amp;IsInner=0&amp;IsHistory=0&amp;ModuleID=28"/>
    <hyperlink ref="S674" r:id="rId505" display="https://ggzy.hzctc.hangzhou.gov.cn/AfficheShow/Home?AfficheID=88F54DF6-16FD-4B8B-9F41-9DBEEC0BF60A&amp;IsInner=0&amp;IsHistory=0&amp;ModuleID=28"/>
    <hyperlink ref="S675" r:id="rId506" display="https://ggzy.hzctc.hangzhou.gov.cn/AfficheShow/Home?AfficheID=21bbd7f8-35d0-434e-bfdb-0b00161b7ee6&amp;IsInner=0&amp;IsHistory=0&amp;ModuleID=28"/>
    <hyperlink ref="S695" r:id="rId507" display="https://ggzy.hzctc.hangzhou.gov.cn/AfficheShow/Home?AfficheID=7c4ccaf2-3be1-4f6f-bf7b-2f80cb7cd0ed&amp;IsInner=0&amp;IsHistory=0&amp;ModuleID=28"/>
    <hyperlink ref="S698" r:id="rId508" display="https://ggzy.hzctc.hangzhou.gov.cn/AfficheShow/Home?AfficheID=e78fc38a-9ebb-4f69-bc5a-81e2c4f5e6e3&amp;IsInner=0&amp;IsHistory=0&amp;ModuleID=28"/>
    <hyperlink ref="S700" r:id="rId509" display="https://ggzy.hzctc.hangzhou.gov.cn/AfficheShow/Home?AfficheID=4983e438-b12f-429e-8ec1-d470d63cc642&amp;IsInner=0&amp;IsHistory=0&amp;ModuleID=28"/>
    <hyperlink ref="S701" r:id="rId510" display="https://ggzy.hzctc.hangzhou.gov.cn/AfficheShow/Home?AfficheID=570F91D8-1116-47BD-8D71-3731A06CFCD3&amp;IsInner=0&amp;IsHistory=0&amp;ModuleID=28"/>
    <hyperlink ref="S699" r:id="rId511" display="https://ggzy.hzctc.hangzhou.gov.cn/AfficheShow/Home?AfficheID=CA9B113B-D6C6-42A3-9882-148DA9FD01D6&amp;IsInner=0&amp;IsHistory=0&amp;ModuleID=28"/>
    <hyperlink ref="S702" r:id="rId512" display="https://ggzy.hzctc.hangzhou.gov.cn/AfficheShow/Home?AfficheID=01c46fe6-51bd-4773-9793-960a395fb022&amp;IsInner=0&amp;IsHistory=0&amp;ModuleID=28"/>
    <hyperlink ref="S694" r:id="rId513" display="https://ggzy.hzctc.hangzhou.gov.cn/AfficheShow/Home?AfficheID=906ad166-5681-481e-800f-1cf375433ec7&amp;IsInner=0&amp;IsHistory=0&amp;ModuleID=28"/>
    <hyperlink ref="S705" r:id="rId514" display="https://ggzy.hzctc.hangzhou.gov.cn/AfficheShow/Home?AfficheID=f9513c38-df05-49f9-ad12-679659402c08&amp;IsInner=0&amp;IsHistory=0&amp;ModuleID=28"/>
    <hyperlink ref="S708" r:id="rId515" display="https://ggzy.hzctc.hangzhou.gov.cn/AfficheShow/Home?AfficheID=3f352b03-99e4-452b-a1c2-962c332b61b1&amp;IsInner=0&amp;IsHistory=0&amp;ModuleID=28"/>
    <hyperlink ref="S707" r:id="rId516" display="https://ggzy.hzctc.hangzhou.gov.cn/AfficheShow/Home?AfficheID=52845231-23fb-4913-9975-2250484c53d8&amp;IsInner=0&amp;IsHistory=0&amp;ModuleID=28"/>
    <hyperlink ref="S711" r:id="rId517" display="https://ggzy.hzctc.hangzhou.gov.cn/AfficheShow/Home?AfficheID=b0cd6276-c318-44e1-aba4-b9e4849d69ee&amp;IsInner=0&amp;IsHistory=0&amp;ModuleID=28"/>
    <hyperlink ref="S710" r:id="rId518" display="https://ggzy.hzctc.hangzhou.gov.cn/AfficheShow/Home?AfficheID=e9ab643d-7a90-4f12-924e-28a91536bf96&amp;IsInner=0&amp;IsHistory=0&amp;ModuleID=28"/>
    <hyperlink ref="S709" r:id="rId519" display="https://ggzy.hzctc.hangzhou.gov.cn/AfficheShow/Home?AfficheID=945DA390-9E82-4C11-B2D8-64D264D2C35F&amp;IsInner=0&amp;IsHistory=0&amp;ModuleID=28"/>
    <hyperlink ref="S704" r:id="rId520" display="https://ggzy.hzctc.hangzhou.gov.cn/AfficheShow/Home?AfficheID=53656879-8a3f-4979-952b-2a9b2914f80a&amp;IsInner=0&amp;IsHistory=0&amp;ModuleID=28"/>
    <hyperlink ref="S715" r:id="rId521" display="https://ggzy.hzctc.hangzhou.gov.cn/AfficheShow/Home?AfficheID=6f3332b8-97b0-4387-9f93-afa191c39ae2&amp;IsInner=0&amp;IsHistory=0&amp;ModuleID=28"/>
    <hyperlink ref="S718" r:id="rId522" display="https://ggzy.hzctc.hangzhou.gov.cn/AfficheShow/Home?AfficheID=992bf175-7057-4797-99b1-9051af59b48e&amp;IsInner=0&amp;IsHistory=0&amp;ModuleID=28"/>
    <hyperlink ref="S720" r:id="rId523" display="https://ggzy.hzctc.hangzhou.gov.cn/AfficheShow/Home?AfficheID=5b39d8bc-5919-41fe-81f7-0de451754f79&amp;IsInner=0&amp;IsHistory=0&amp;ModuleID=28"/>
    <hyperlink ref="S719" r:id="rId524" display="https://ggzy.hzctc.hangzhou.gov.cn/AfficheShow/Home?AfficheID=a9c3e5ec-a59b-450e-b66c-ba3e465d0f1e&amp;IsInner=0&amp;IsHistory=0&amp;ModuleID=28"/>
    <hyperlink ref="S717" r:id="rId525" display="https://ggzy.hzctc.hangzhou.gov.cn/AfficheShow/Home?AfficheID=423d88ab-65a3-4d5d-a4c1-0bc4693e3953&amp;IsInner=0&amp;IsHistory=0&amp;ModuleID=28"/>
    <hyperlink ref="S721" r:id="rId526" display="https://ggzy.hzctc.hangzhou.gov.cn/AfficheShow/Home?AfficheID=335b037f-c736-4b2f-b4c2-6a0dc9183b5e&amp;IsInner=0&amp;IsHistory=0&amp;ModuleID=28"/>
    <hyperlink ref="S723" r:id="rId527" display="https://ggzy.hzctc.hangzhou.gov.cn/AfficheShow/Home?AfficheID=ec74a243-e173-407c-8268-0045ab8cd507&amp;IsInner=0&amp;IsHistory=0&amp;ModuleID=28"/>
    <hyperlink ref="S722" r:id="rId528" display="https://ggzy.hzctc.hangzhou.gov.cn/AfficheShow/Home?AfficheID=92f26113-34f2-40a9-b8f6-ada212828ccc&amp;IsInner=0&amp;IsHistory=0&amp;ModuleID=28"/>
    <hyperlink ref="S724" r:id="rId529" display="https://ggzy.hzctc.hangzhou.gov.cn/AfficheShow/Home?AfficheID=FE7A4B64-10A5-44AE-9BCA-81353DB93DBC&amp;IsInner=0&amp;IsHistory=0&amp;ModuleID=28"/>
    <hyperlink ref="S727" r:id="rId530" display="https://ggzy.hzctc.hangzhou.gov.cn/AfficheShow/Home?AfficheID=d50aee54-9c11-49cb-9126-60c8825b652f&amp;IsInner=0&amp;IsHistory=0&amp;ModuleID=28"/>
    <hyperlink ref="S728" r:id="rId531" display="https://ggzy.hzctc.hangzhou.gov.cn/AfficheShow/Home?AfficheID=8f3c8003-8145-47b6-8307-c3eb067df2f8&amp;IsInner=0&amp;IsHistory=0&amp;ModuleID=28"/>
    <hyperlink ref="S729" r:id="rId532" display="https://ggzy.hzctc.hangzhou.gov.cn/AfficheShow/Home?AfficheID=ff0a6bff-fa34-44f4-9548-1fbd40d88d76&amp;IsInner=0&amp;IsHistory=0&amp;ModuleID=28"/>
    <hyperlink ref="S731" r:id="rId533" display="https://ggzy.hzctc.hangzhou.gov.cn/AfficheShow/Home?AfficheID=40454681-ff8d-4f89-a12c-c16883a3e555&amp;IsInner=0&amp;IsHistory=0&amp;ModuleID=28"/>
    <hyperlink ref="S732" r:id="rId534" display="https://ggzy.hzctc.hangzhou.gov.cn/AfficheShow/Home?AfficheID=ebb1531e-fdb4-42f9-8edd-e60d5c851fb9&amp;IsInner=0&amp;IsHistory=0&amp;ModuleID=28"/>
    <hyperlink ref="S730" r:id="rId535" display="https://ggzy.hzctc.hangzhou.gov.cn/AfficheShow/Home?AfficheID=d0c139f8-47b0-4414-ac4c-49c08bbbfec8&amp;IsInner=0&amp;IsHistory=0&amp;ModuleID=28"/>
    <hyperlink ref="S733" r:id="rId536" display="https://ggzy.hzctc.hangzhou.gov.cn/AfficheShow/Home?AfficheID=43ac833a-1c62-44cc-bd21-960ed0e29db2&amp;IsInner=0&amp;IsHistory=0&amp;ModuleID=28"/>
    <hyperlink ref="S736" r:id="rId537" display="https://ggzy.hzctc.hangzhou.gov.cn/AfficheShow/Home?AfficheID=7ca21efc-9cdf-4ca6-8147-a3d880e04466&amp;IsInner=0&amp;IsHistory=0&amp;ModuleID=28"/>
    <hyperlink ref="S740" r:id="rId538" display="https://ggzy.hzctc.hangzhou.gov.cn/AfficheShow/Home?AfficheID=a7f058e6-d484-41e9-b72b-b5989680e264&amp;IsInner=0&amp;IsHistory=0&amp;ModuleID=28"/>
    <hyperlink ref="S739" r:id="rId539" display="https://ggzy.hzctc.hangzhou.gov.cn/AfficheShow/Home?AfficheID=d0a0058c-97eb-40c4-b333-31eac3ac5ad3&amp;IsInner=0&amp;IsHistory=0&amp;ModuleID=28"/>
    <hyperlink ref="S746" r:id="rId540" display="https://ggzy.hzctc.hangzhou.gov.cn/AfficheShow/Home?AfficheID=7aec3e2a-d8ec-4ca9-8f43-0e298baceaa4&amp;IsInner=0&amp;IsHistory=0&amp;ModuleID=28"/>
    <hyperlink ref="S748" r:id="rId541" display="https://ggzy.hzctc.hangzhou.gov.cn/AfficheShow/Home?AfficheID=2ef7f68c-4b66-46ff-856d-e181e721dc62&amp;IsInner=0&amp;IsHistory=0&amp;ModuleID=28"/>
    <hyperlink ref="S745" r:id="rId542" display="https://ggzy.hzctc.hangzhou.gov.cn/AfficheShow/Home?AfficheID=a9cac7c1-6ded-4f3b-901a-2714933b2d0c&amp;IsInner=0&amp;IsHistory=0&amp;ModuleID=28"/>
    <hyperlink ref="S752" r:id="rId543" display="https://ggzy.hzctc.hangzhou.gov.cn/AfficheShow/Home?AfficheID=059a31e4-c420-472b-a9e0-74b638286647&amp;IsInner=0&amp;IsHistory=0&amp;ModuleID=28"/>
    <hyperlink ref="S754" r:id="rId544" display="https://ggzy.hzctc.hangzhou.gov.cn/AfficheShow/Home?AfficheID=03f77d15-a1a2-478d-a4fb-e4e01ab1579d&amp;IsInner=0&amp;IsHistory=0&amp;ModuleID=28"/>
    <hyperlink ref="S755" r:id="rId545" display="https://ggzy.hzctc.hangzhou.gov.cn/AfficheShow/Home?AfficheID=feda05f7-e832-4672-bbb7-33c2e2a2e42a&amp;IsInner=0&amp;IsHistory=0&amp;ModuleID=28"/>
    <hyperlink ref="S753" r:id="rId546" display="https://ggzy.hzctc.hangzhou.gov.cn/AfficheShow/Home?AfficheID=d5b3df3c-df25-4fb6-bab0-116a45b46a6e&amp;IsInner=0&amp;IsHistory=0&amp;ModuleID=28"/>
    <hyperlink ref="S756" r:id="rId547" display="https://ggzy.hzctc.hangzhou.gov.cn/AfficheShow/Home?AfficheID=cfecbc22-2e69-46e7-8089-006fbdc58c06&amp;IsInner=0&amp;IsHistory=0&amp;ModuleID=28"/>
    <hyperlink ref="S760" r:id="rId548" display="https://ggzy.hzctc.hangzhou.gov.cn/AfficheShow/Home?AfficheID=7cc531b4-af51-400f-a13a-691fe81a4a62&amp;IsInner=0&amp;IsHistory=0&amp;ModuleID=28"/>
    <hyperlink ref="S758" r:id="rId549" display="https://ggzy.hzctc.hangzhou.gov.cn/AfficheShow/Home?AfficheID=4b944e50-c089-4f37-a36c-773aae558752&amp;IsInner=0&amp;IsHistory=0&amp;ModuleID=28"/>
    <hyperlink ref="S759" r:id="rId550" display="https://ggzy.hzctc.hangzhou.gov.cn/AfficheShow/Home?AfficheID=406c9df1-a339-436c-8d3f-fdd072f0fc6d&amp;IsInner=0&amp;IsHistory=0&amp;ModuleID=28"/>
    <hyperlink ref="S761" r:id="rId551" display="https://ggzy.hzctc.hangzhou.gov.cn/AfficheShow/Home?AfficheID=525D5813-F28A-471B-A387-C2B5F1F6C1E0&amp;IsInner=0&amp;IsHistory=0&amp;ModuleID=28"/>
    <hyperlink ref="S781" r:id="rId552" display="https://ggzy.hzctc.hangzhou.gov.cn/AfficheShow/Home?AfficheID=21797887-0870-4db0-bfe3-9ccec750ecdd&amp;IsInner=0&amp;IsHistory=0&amp;ModuleID=28"/>
    <hyperlink ref="S784" r:id="rId553" display="https://ggzy.hzctc.hangzhou.gov.cn/AfficheShow/Home?AfficheID=bf96b761-465e-4665-8518-37ea9f0c53b2&amp;IsInner=0&amp;IsHistory=0&amp;ModuleID=28"/>
    <hyperlink ref="S785" r:id="rId554" display="https://ggzy.hzctc.hangzhou.gov.cn/AfficheShow/Home?AfficheID=94dbda7a-945d-497f-80ce-cc53ab4c15f9&amp;IsInner=0&amp;IsHistory=0&amp;ModuleID=28"/>
    <hyperlink ref="S783" r:id="rId555" display="https://ggzy.hzctc.hangzhou.gov.cn/AfficheShow/Home?AfficheID=465db7c1-b2ab-47fe-a8b9-989c3a083320&amp;IsInner=0&amp;IsHistory=0&amp;ModuleID=28"/>
    <hyperlink ref="S782" r:id="rId556" display="https://ggzy.hzctc.hangzhou.gov.cn/AfficheShow/Home?AfficheID=5b538f8b-b2d9-4ef5-b142-0b2221b65092&amp;IsInner=0&amp;IsHistory=0&amp;ModuleID=28"/>
    <hyperlink ref="S786" r:id="rId557" display="https://ggzy.hzctc.hangzhou.gov.cn/AfficheShow/Home?AfficheID=e32c2de6-c21f-4afb-bfb9-6e6d4fe77bc2&amp;IsInner=0&amp;IsHistory=0&amp;ModuleID=28"/>
    <hyperlink ref="S788" r:id="rId558" display="https://ggzy.hzctc.hangzhou.gov.cn/AfficheShow/Home?AfficheID=6aed858b-59e2-4284-b6f6-53f2359152a1&amp;IsInner=0&amp;IsHistory=0&amp;ModuleID=28"/>
    <hyperlink ref="S787" r:id="rId559" display="https://ggzy.hzctc.hangzhou.gov.cn/AfficheShow/Home?AfficheID=88ce88aa-c2d6-456f-8654-0e8caf4e816a&amp;IsInner=0&amp;IsHistory=0&amp;ModuleID=28"/>
    <hyperlink ref="I456" r:id="rId560" display="https://ggzy.hzctc.hangzhou.gov.cn/AfficheShow/Home?AfficheID=8b9db692-b7df-41ca-89e0-c389ea0c21d7&amp;IsInner=0&amp;IsHistory=&amp;ModuleID=22"/>
    <hyperlink ref="P456" r:id="rId561" display="https://ggzy.hzctc.hangzhou.gov.cn/OpenBidRecord/Index?id=E61693A7-1AC0-4E67-A674-B7F31E6FEE1A&amp;tenderID=6C781388-6A5F-43D3-988E-A74BEA91696C&amp;ModuleID=486"/>
    <hyperlink ref="S460" r:id="rId562" display="https://ggzy.hzctc.hangzhou.gov.cn/AfficheShow/Home?AfficheID=1678aab5-4c0e-46eb-b617-1f7c9a126736&amp;IsInner=0&amp;IsHistory=0&amp;ModuleID=28"/>
    <hyperlink ref="P460" r:id="rId563" display="https://ggzy.hzctc.hangzhou.gov.cn/OpenBidRecord/Index?id=59D8160E-3954-493C-AEC5-9DDB7E665DC0&amp;tenderID=EBD1819A-1F63-42FB-AADB-24556FAB6676&amp;ModuleID=486"/>
    <hyperlink ref="I460" r:id="rId564" display="https://ggzy.hzctc.hangzhou.gov.cn/AfficheShow/Home?AfficheID=a9901e2b-ddfb-4027-9d39-b570685c7b59&amp;IsInner=0&amp;IsHistory=&amp;ModuleID=22"/>
    <hyperlink ref="S457" r:id="rId565" display="https://ggzy.hzctc.hangzhou.gov.cn/AfficheShow/Home?AfficheID=cab9f961-47b6-4168-80b3-6dcaac5c0436&amp;IsInner=0&amp;IsHistory=0&amp;ModuleID=28"/>
    <hyperlink ref="I457" r:id="rId566" display="https://ggzy.hzctc.hangzhou.gov.cn/AfficheShow/Home?AfficheID=08328f9a-48d8-41c1-91d5-77d6e0570ccb&amp;IsInner=0&amp;IsHistory=&amp;ModuleID=22"/>
    <hyperlink ref="P457" r:id="rId567" display="https://ggzy.hzctc.hangzhou.gov.cn/OpenBidRecord/Index?id=406F1944-03A3-4CFA-B5E0-74E654D3CFE5&amp;tenderID=C46B1A54-8769-4CE3-B17D-FBCF956D82BF&amp;ModuleID=486"/>
    <hyperlink ref="S459" r:id="rId568" display="https://ggzy.hzctc.hangzhou.gov.cn/AfficheShow/Home?AfficheID=fac07950-33f3-4076-a797-1accfddb24e7&amp;IsInner=0&amp;IsHistory=0&amp;ModuleID=28"/>
    <hyperlink ref="P459" r:id="rId569" display="https://ggzy.hzctc.hangzhou.gov.cn/OpenBidRecord/Index?id=4410B1FA-15EA-44EA-8D08-A9579684993E&amp;tenderID=14461971-B4BD-4845-B9E1-C133920858FB&amp;ModuleID=486"/>
    <hyperlink ref="I459" r:id="rId570" display="https://ggzy.hzctc.hangzhou.gov.cn/AfficheShow/Home?AfficheID=644981f2-9ddf-4839-b866-9f895553f426&amp;IsInner=0&amp;IsHistory=&amp;ModuleID=22"/>
    <hyperlink ref="S458" r:id="rId571" display="https://ggzy.hzctc.hangzhou.gov.cn/AfficheShow/Home?AfficheID=99b4e008-88f6-46b2-8a0d-88615f075650&amp;IsInner=0&amp;IsHistory=0&amp;ModuleID=28"/>
    <hyperlink ref="S452" r:id="rId572" display="https://ggzy.hzctc.hangzhou.gov.cn/AfficheShow/Home?AfficheID=EEA38B49-3444-47A9-8C4D-199C0F870317&amp;IsInner=0&amp;IsHistory=0&amp;ModuleID=28"/>
    <hyperlink ref="S451" r:id="rId573" display="https://ggzy.hzctc.hangzhou.gov.cn/AfficheShow/Home?AfficheID=ce828513-31d7-4667-bf3c-23495a1f4898&amp;IsInner=0&amp;IsHistory=0&amp;ModuleID=28"/>
    <hyperlink ref="S450" r:id="rId574" display="https://ggzy.hzctc.hangzhou.gov.cn/AfficheShow/Home?AfficheID=8049bd20-8999-4690-8334-ffbb65892296&amp;IsInner=0&amp;IsHistory=0&amp;ModuleID=28"/>
    <hyperlink ref="S449" r:id="rId575" display="https://ggzy.hzctc.hangzhou.gov.cn/AfficheShow/Home?AfficheID=869b5370-cedf-4bdc-9e3d-c4bc6d8ad847&amp;IsInner=0&amp;IsHistory=0&amp;ModuleID=28"/>
    <hyperlink ref="S448" r:id="rId576" display="https://ggzy.hzctc.hangzhou.gov.cn/AfficheShow/Home?AfficheID=89d75385-1f1f-4504-881f-215becf6a4a2&amp;IsInner=0&amp;IsHistory=0&amp;ModuleID=28"/>
    <hyperlink ref="S444" r:id="rId577" display="https://ggzy.hzctc.hangzhou.gov.cn/AfficheShow/Home?AfficheID=fe828f60-a329-42d1-a097-1a05a3d84415&amp;IsInner=0&amp;IsHistory=0&amp;ModuleID=28"/>
    <hyperlink ref="S435" r:id="rId578" display="https://ggzy.hzctc.hangzhou.gov.cn/AfficheShow/Home?AfficheID=1c7c8189-1128-4f7c-9155-289d89d59c2e&amp;IsInner=0&amp;IsHistory=0&amp;ModuleID=28"/>
    <hyperlink ref="S443" r:id="rId579" display="https://ggzy.hzctc.hangzhou.gov.cn/AfficheShow/Home?AfficheID=88c98d0b-c43e-40ea-8161-014e8874a78e&amp;IsInner=0&amp;IsHistory=0&amp;ModuleID=28"/>
    <hyperlink ref="S441" r:id="rId580" display="https://ggzy.hzctc.hangzhou.gov.cn/AfficheShow/Home?AfficheID=973b1aff-6bbb-4966-a97c-1e5ba415f41d&amp;IsInner=0&amp;IsHistory=0&amp;ModuleID=28"/>
    <hyperlink ref="S442" r:id="rId581" display="https://ggzy.hzctc.hangzhou.gov.cn/AfficheShow/Home?AfficheID=d7c43394-89d7-41cb-a18e-38b99fbf8524&amp;IsInner=0&amp;IsHistory=0&amp;ModuleID=28"/>
    <hyperlink ref="S440" r:id="rId582" display="https://ggzy.hzctc.hangzhou.gov.cn/AfficheShow/Home?AfficheID=f9739cef-a1fc-4d2e-a1e3-c6aa1a7fa456&amp;IsInner=0&amp;IsHistory=0&amp;ModuleID=28"/>
    <hyperlink ref="S439" r:id="rId583" display="https://ggzy.hzctc.hangzhou.gov.cn/AfficheShow/Home?AfficheID=b9363d26-1f6a-4bab-9dba-a39755d0c6ff&amp;IsInner=0&amp;IsHistory=0&amp;ModuleID=28"/>
    <hyperlink ref="S429" r:id="rId584" display="https://ggzy.hzctc.hangzhou.gov.cn/AfficheShow/Home?AfficheID=e9dc6ea8-2484-4361-b3ef-cf83d26ca537&amp;IsInner=0&amp;IsHistory=0&amp;ModuleID=28" tooltip="https://ggzy.hzctc.hangzhou.gov.cn/AfficheShow/Home?AfficheID=e9dc6ea8-2484-4361-b3ef-cf83d26ca537&amp;IsInner=0&amp;IsHistory=0&amp;ModuleID=28"/>
    <hyperlink ref="S433" r:id="rId585" display="https://ggzy.hzctc.hangzhou.gov.cn/AfficheShow/Home?AfficheID=17a2115a-f9a7-4654-b56f-11da0ffddd9c&amp;IsInner=0&amp;IsHistory=0&amp;ModuleID=28"/>
    <hyperlink ref="S432" r:id="rId586" display="https://ggzy.hzctc.hangzhou.gov.cn/AfficheShow/Home?AfficheID=b91cf1b0-12f9-4822-86d8-1d96a5ba8079&amp;IsInner=0&amp;IsHistory=0&amp;ModuleID=28"/>
    <hyperlink ref="S431" r:id="rId587" display="https://ggzy.hzctc.hangzhou.gov.cn/AfficheShow/Home?AfficheID=83df0e14-bae3-4ef7-9a76-ec9f746a9f1d&amp;IsInner=0&amp;IsHistory=0&amp;ModuleID=28"/>
    <hyperlink ref="S434" r:id="rId588" display="https://ggzy.hzctc.hangzhou.gov.cn/AfficheShow/Home?AfficheID=efa5770c-8d84-491b-8cb5-20efa1cac45e&amp;IsInner=0&amp;IsHistory=0&amp;ModuleID=28"/>
    <hyperlink ref="S430" r:id="rId589" display="https://ggzy.hzctc.hangzhou.gov.cn/AfficheShow/Home?AfficheID=e1b4d384-2800-4bd2-a846-e75c4f90c259&amp;IsInner=0&amp;IsHistory=0&amp;ModuleID=28"/>
    <hyperlink ref="S427" r:id="rId590" display="https://ggzy.hzctc.hangzhou.gov.cn/AfficheShow/Home?AfficheID=51f7fd29-2f7a-44cb-95ad-bd5fb9695da8&amp;IsInner=0&amp;IsHistory=0&amp;ModuleID=28"/>
    <hyperlink ref="S428" r:id="rId591" display="https://ggzy.hzctc.hangzhou.gov.cn/AfficheShow/Home?AfficheID=375164a1-9d66-4429-bf19-c4787fea5d89&amp;IsInner=0&amp;IsHistory=0&amp;ModuleID=28"/>
    <hyperlink ref="S426" r:id="rId592" display="https://ggzy.hzctc.hangzhou.gov.cn/AfficheShow/Home?AfficheID=4c6de64a-287b-46d3-bef1-24334b01b2db&amp;IsInner=0&amp;IsHistory=0&amp;ModuleID=28"/>
    <hyperlink ref="S425" r:id="rId593" display="https://ggzy.hzctc.hangzhou.gov.cn/AfficheShow/Home?AfficheID=c59d8c03-bc83-43b2-a927-66fdc62275d5&amp;IsInner=0&amp;IsHistory=0&amp;ModuleID=28"/>
    <hyperlink ref="S424" r:id="rId594" display="https://ggzy.hzctc.hangzhou.gov.cn/AfficheShow/Home?AfficheID=f0a0dec9-5c7c-4eaa-bf04-39531503cb23&amp;IsInner=0&amp;IsHistory=0&amp;ModuleID=28"/>
    <hyperlink ref="S423" r:id="rId595" display="https://ggzy.hzctc.hangzhou.gov.cn/AfficheShow/Home?AfficheID=98c7df5b-3267-462e-843e-2942c288562c&amp;IsInner=0&amp;IsHistory=0&amp;ModuleID=28"/>
    <hyperlink ref="S421" r:id="rId596" display="https://ggzy.hzctc.hangzhou.gov.cn/AfficheShow/Home?AfficheID=a3a12e0c-f0e8-40e4-bb5d-51dde7bb3882&amp;IsInner=0&amp;IsHistory=0&amp;ModuleID=28"/>
    <hyperlink ref="S422" r:id="rId597" display="https://ggzy.hzctc.hangzhou.gov.cn/AfficheShow/Home?AfficheID=660eca1b-3a7e-4c78-a6fb-b098625d3bf3&amp;IsInner=0&amp;IsHistory=0&amp;ModuleID=28"/>
    <hyperlink ref="S419" r:id="rId598" display="https://ggzy.hzctc.hangzhou.gov.cn/AfficheShow/Home?AfficheID=d6e0043f-a8cd-47bd-b6af-8edf0477774c&amp;IsInner=0&amp;IsHistory=0&amp;ModuleID=28"/>
    <hyperlink ref="S417" r:id="rId599" display="https://ggzy.hzctc.hangzhou.gov.cn/AfficheShow/Home?AfficheID=6fa6c993-269c-4c6b-abe0-d6082d0ae14a&amp;IsInner=0&amp;IsHistory=0&amp;ModuleID=28"/>
    <hyperlink ref="S420" r:id="rId600" display="https://ggzy.hzctc.hangzhou.gov.cn/AfficheShow/Home?AfficheID=4462339d-86ab-4b81-bafa-8e52a12dfc58&amp;IsInner=0&amp;IsHistory=0&amp;ModuleID=28"/>
    <hyperlink ref="S415" r:id="rId601" display="https://ggzy.hzctc.hangzhou.gov.cn/AfficheShow/Home?AfficheID=2ffbfb05-b8bd-424c-9f8d-d38c15f9045a&amp;IsInner=0&amp;IsHistory=0&amp;ModuleID=28"/>
    <hyperlink ref="S416" r:id="rId602" display="https://ggzy.hzctc.hangzhou.gov.cn/AfficheShow/Home?AfficheID=4246c7c5-c660-4fa6-95d8-f1877dad15d3&amp;IsInner=0&amp;IsHistory=0&amp;ModuleID=28"/>
    <hyperlink ref="S413" r:id="rId603" display="https://ggzy.hzctc.hangzhou.gov.cn/AfficheShow/Home?AfficheID=f8c20c61-01f8-4c51-b5bb-5bbc5201e046&amp;IsInner=0&amp;IsHistory=0&amp;ModuleID=28"/>
    <hyperlink ref="S410" r:id="rId604" display="https://ggzy.hzctc.hangzhou.gov.cn/AfficheShow/Home?AfficheID=eb240604-5318-4ea7-96cb-01f5a5981811&amp;IsInner=0&amp;IsHistory=0&amp;ModuleID=28"/>
    <hyperlink ref="S411" r:id="rId605" display="https://ggzy.hzctc.hangzhou.gov.cn/AfficheShow/Home?AfficheID=af5ae7fd-6084-4e55-abd4-8ff3da5904d3&amp;IsInner=0&amp;IsHistory=0&amp;ModuleID=28"/>
    <hyperlink ref="S412" r:id="rId606" display="https://ggzy.hzctc.hangzhou.gov.cn/AfficheShow/Home?AfficheID=e9eb8228-7c0c-4ab4-86c7-0a5574916d77&amp;IsInner=0&amp;IsHistory=0&amp;ModuleID=28"/>
    <hyperlink ref="S392" r:id="rId607" display="https://ggzy.hzctc.hangzhou.gov.cn/AfficheShow/Home?AfficheID=2df9556e-03a9-4cbb-9e93-739615f73e47&amp;IsInner=0&amp;IsHistory=0&amp;ModuleID=28"/>
    <hyperlink ref="S391" r:id="rId608" display="https://ggzy.hzctc.hangzhou.gov.cn/AfficheShow/Home?AfficheID=570e7876-9942-435f-8ce7-d98cc7a4cd4d&amp;IsInner=0&amp;IsHistory=0&amp;ModuleID=28"/>
    <hyperlink ref="S407" r:id="rId609" display="https://ggzy.hzctc.hangzhou.gov.cn/AfficheShow/Home?AfficheID=7754d230-7db2-44e2-9869-34fdbb5b8e59&amp;IsInner=0&amp;IsHistory=0&amp;ModuleID=28"/>
    <hyperlink ref="S406" r:id="rId610" display="https://ggzy.hzctc.hangzhou.gov.cn/AfficheShow/Home?AfficheID=6adced32-fc17-4d94-b0e4-8c992c56d971&amp;IsInner=0&amp;IsHistory=0&amp;ModuleID=28"/>
    <hyperlink ref="S404" r:id="rId611" display="https://ggzy.hzctc.hangzhou.gov.cn/AfficheShow/Home?AfficheID=4e24e156-7a8d-4925-8d79-92f1f8e65b7b&amp;IsInner=0&amp;IsHistory=0&amp;ModuleID=28"/>
    <hyperlink ref="S403" r:id="rId612" display="https://ggzy.hzctc.hangzhou.gov.cn/AfficheShow/Home?AfficheID=095d2f4f-9dd8-40c3-a812-119acc67dc5e&amp;IsInner=0&amp;IsHistory=0&amp;ModuleID=28"/>
    <hyperlink ref="S405" r:id="rId613" display="https://ggzy.hzctc.hangzhou.gov.cn/AfficheShow/Home?AfficheID=3b57c074-1967-48d5-b00b-3ef9d2d2544e&amp;IsInner=0&amp;IsHistory=0&amp;ModuleID=28"/>
    <hyperlink ref="S398" r:id="rId614" display="https://ggzy.hzctc.hangzhou.gov.cn/AfficheShow/Home?AfficheID=c6cdcd7d-2267-462c-9bcf-1a429be6b4dc&amp;IsInner=0&amp;IsHistory=0&amp;ModuleID=28"/>
    <hyperlink ref="S396" r:id="rId615" display="https://ggzy.hzctc.hangzhou.gov.cn/AfficheShow/Home?AfficheID=9ea59cbc-1f32-49f3-8293-ff0574b72517&amp;IsInner=0&amp;IsHistory=0&amp;ModuleID=28"/>
    <hyperlink ref="S395" r:id="rId616" display="https://ggzy.hzctc.hangzhou.gov.cn/AfficheShow/Home?AfficheID=67d0fd93-73e8-4a13-8a87-28f1acdcdf98&amp;IsInner=0&amp;IsHistory=0&amp;ModuleID=28"/>
    <hyperlink ref="P458" r:id="rId617" display="https://ggzy.hzctc.hangzhou.gov.cn/OpenBidRecord/Index?id=528DE415-26A5-4469-B604-BA029BFCEE03&amp;tenderID=E20CE6AD-5218-4148-A0AA-2FB88C6795E7&amp;ModuleID=486"/>
    <hyperlink ref="P452" r:id="rId618" display="https://ggzy.hzctc.hangzhou.gov.cn/OpenBidRecord/Index?id=F798D89F-3457-4A07-A7BA-950B899363FC&amp;tenderID=ECB7830F-FB6B-47B8-8259-66324372CBD2&amp;ModuleID=486"/>
    <hyperlink ref="P451" r:id="rId619" display="https://ggzy.hzctc.hangzhou.gov.cn/OpenBidRecord/Index?id=7A8764F9-BB06-4E96-BA7E-71D191FB0040&amp;tenderID=6109A955-6580-46B2-BBA5-7E7287FF5F1B&amp;ModuleID=486"/>
    <hyperlink ref="P450" r:id="rId620" display="https://ggzy.hzctc.hangzhou.gov.cn/OpenBidRecord/Index?id=45D81F46-BEF5-4D94-AFE1-3A2590F24F93&amp;tenderID=C2EF2C01-A4F2-4FA7-8C60-9EBBCDC2BF53&amp;ModuleID=486"/>
    <hyperlink ref="P449" r:id="rId621" display="https://ggzy.hzctc.hangzhou.gov.cn/OpenBidRecord/Index?id=87700CA3-3CFA-431C-BD7C-4E6054467B8A&amp;tenderID=E237CD08-EC03-4E12-B8A9-30C91AA97B28&amp;ModuleID=486"/>
    <hyperlink ref="P448" r:id="rId622" display="https://ggzy.hzctc.hangzhou.gov.cn/OpenBidRecord/Index?id=8A9A429C-BE02-4C1E-B2E8-84B6DB2B789B&amp;tenderID=4A22D841-B6D4-41D9-9FAA-7D17D24BE4D5&amp;ModuleID=486"/>
    <hyperlink ref="P444" r:id="rId623" display="https://ggzy.hzctc.hangzhou.gov.cn/OpenBidRecord/Index?id=2CE2A9E0-E70B-4E42-B178-73260B6D4824&amp;tenderID=0a5feb63-ae7f-4f20-978e-fa3fd3fa6b0a&amp;ModuleID=486"/>
    <hyperlink ref="P435" r:id="rId624" display="https://ggzy.hzctc.hangzhou.gov.cn/OpenBidRecord/Index?id=E5471631-4E3C-4410-9749-3A0177E599BD&amp;tenderID=47EA3C8B-0D6B-49BB-8883-0DA73238753C&amp;ModuleID=486"/>
    <hyperlink ref="P443" r:id="rId625" display="https://ggzy.hzctc.hangzhou.gov.cn/OpenBidRecord/Index?id=F982DDF9-145F-447D-9107-E2E97FD4F181&amp;tenderID=5897BE99-089D-4AE7-8A62-C3EF5A8A16A5&amp;ModuleID=486"/>
    <hyperlink ref="P441" r:id="rId626" display="https://ggzy.hzctc.hangzhou.gov.cn/OpenBidRecord/Index?id=655FFDC6-7432-4AB3-A493-3F31776A6B82&amp;tenderID=31FD560F-C403-4EEF-B5C0-3BBE5A9179C8&amp;ModuleID=486"/>
    <hyperlink ref="P442" r:id="rId627" display="https://ggzy.hzctc.hangzhou.gov.cn/OpenBidRecord/Index?id=DA18CEDB-50B9-4866-99A2-58C71A86B08E&amp;tenderID=D39BDABE-855D-4B9B-81CF-5A4BF66D5945&amp;ModuleID=486"/>
    <hyperlink ref="P440" r:id="rId628" display="https://ggzy.hzctc.hangzhou.gov.cn/OpenBidRecord/Index?id=7BE07312-3D95-4CE1-838B-7584EA5E4938&amp;tenderID=A9C18891-EEF4-48F8-8336-E29A695CD86B&amp;ModuleID=486"/>
    <hyperlink ref="P439" r:id="rId629" display="https://ggzy.hzctc.hangzhou.gov.cn/OpenBidRecord/Index?id=81CF5B3F-2F40-4C4F-8F31-519842734A1E&amp;tenderID=677ABDC8-AC05-4E43-AD98-448B5A91B5B7&amp;ModuleID=486"/>
    <hyperlink ref="P429" r:id="rId630" display="https://ggzy.hzctc.hangzhou.gov.cn/OpenBidRecord/Index?id=DCF4B6D5-8FD0-4FD2-878A-44340BFA8B05&amp;tenderID=b466d0eb-03c6-4e80-b075-d42ed715ad0d&amp;ModuleID=486"/>
    <hyperlink ref="P433" r:id="rId631" display="https://ggzy.hzctc.hangzhou.gov.cn/OpenBidRecord/Index?id=6D0A5439-FAFB-4328-8E80-991D4743F5A5&amp;tenderID=9D7C57E9-88C1-4ACE-9873-2E2076C9FABD&amp;ModuleID=486"/>
    <hyperlink ref="P432" r:id="rId632" display="https://ggzy.hzctc.hangzhou.gov.cn/OpenBidRecord/Index?id=6ACB7232-56CF-47D2-A4A1-336FF5F705CD&amp;tenderID=033060AD-BB75-43B3-8C27-BE5F986FF9AC&amp;ModuleID=486"/>
    <hyperlink ref="P431" r:id="rId633" display="https://ggzy.hzctc.hangzhou.gov.cn/OpenBidRecord/Index?id=09F836E0-6D54-437F-99DA-C1DAFCCA43FE&amp;tenderID=EC487CA2-08B9-468B-8902-1E8A3E9E38C6&amp;ModuleID=486"/>
    <hyperlink ref="P434" r:id="rId634" display="https://ggzy.hzctc.hangzhou.gov.cn/OpenBidRecord/Index?id=16ECA861-FC68-4564-AF1E-1C16448728AF&amp;tenderID=2E27B0E0-56E5-4B3C-B5A3-13D822436649&amp;ModuleID=486"/>
    <hyperlink ref="P430" r:id="rId635" display="https://ggzy.hzctc.hangzhou.gov.cn/OpenBidRecord/Index?id=544C7EC5-E373-4A75-AE96-8E3A20D69EDD&amp;tenderID=CF7E846D-8419-4160-BB2C-263071D032E2&amp;ModuleID=486"/>
    <hyperlink ref="P427" r:id="rId636" display="https://ggzy.hzctc.hangzhou.gov.cn/OpenBidRecord/Index?id=4CCF7734-C717-4E3E-9D15-717828119D66&amp;tenderID=74730367-3444-493C-A8CA-F686E8BEE3E2&amp;ModuleID=486"/>
    <hyperlink ref="P428" r:id="rId637" display="https://ggzy.hzctc.hangzhou.gov.cn/OpenBidRecord/Index?id=D252BF7A-9D78-48EA-96C6-C0B1E6A01105&amp;tenderID=123F7E24-0B63-453B-B741-9C32E8A70AAF&amp;ModuleID=486"/>
    <hyperlink ref="P426" r:id="rId638" display="https://ggzy.hzctc.hangzhou.gov.cn/OpenBidRecord/Index?id=A3249C46-6F01-4374-A978-1EF59FE1FD34&amp;tenderID=b75a4e97-612a-4ee4-9d4d-762fa98f89b8&amp;ModuleID=486"/>
    <hyperlink ref="P425" r:id="rId639" display="https://ggzy.hzctc.hangzhou.gov.cn/OpenBidRecord/Index?id=17F4D287-19A6-425B-85DC-67C0D3E52E05&amp;tenderID=2753F977-89F0-49CD-92C7-7EE2F80E71A4&amp;ModuleID=486"/>
    <hyperlink ref="P424" r:id="rId640" display="https://ggzy.hzctc.hangzhou.gov.cn/OpenBidRecord/Index?id=A6B6F609-F44B-4F59-A185-A647AC63A1F4&amp;tenderID=3F92C339-2C9D-412D-A076-D3869781FA79&amp;ModuleID=486"/>
    <hyperlink ref="P423" r:id="rId641" display="https://ggzy.hzctc.hangzhou.gov.cn/OpenBidRecord/Index?id=9C68E4CC-DA35-4484-9949-D56F316F0072&amp;tenderID=0A76AF6F-32BC-4072-A19A-8EE4954AD448&amp;ModuleID=486"/>
    <hyperlink ref="P421" r:id="rId642" display="https://ggzy.hzctc.hangzhou.gov.cn/OpenBidRecord/Index?id=71A8FC69-BB51-4C71-AFED-CD763F0D4BA1&amp;tenderID=5F3B70EC-1044-41D2-8728-87C90FA04BAE&amp;ModuleID=486"/>
    <hyperlink ref="P422" r:id="rId643" display="https://ggzy.hzctc.hangzhou.gov.cn/OpenBidRecord/Index?id=AE49A422-AB5A-4543-9137-38B5C866E0ED&amp;tenderID=1711e365-cf0a-4991-b846-f3ba6450e07d&amp;ModuleID=486"/>
    <hyperlink ref="P419" r:id="rId644" display="https://ggzy.hzctc.hangzhou.gov.cn/OpenBidRecord/Index?id=9506661B-7DBD-43EA-BF5E-8A886512EA42&amp;tenderID=1077e8a6-bf13-4889-812d-fb887364dfe8&amp;ModuleID=486"/>
    <hyperlink ref="P417" r:id="rId645" display="https://ggzy.hzctc.hangzhou.gov.cn/OpenBidRecord/Index?id=136A3156-4185-437E-9B1B-A251A6861B99&amp;tenderID=7c0ef27d-7fdc-4f4d-ad29-0fdf2d76c3ea&amp;ModuleID=486"/>
    <hyperlink ref="P420" r:id="rId646" display="https://ggzy.hzctc.hangzhou.gov.cn/OpenBidRecord/Index?id=92840DAA-4AA7-41D8-A333-1C23C5DE5CA6&amp;tenderID=c4792a05-4a80-4f86-8077-5e86d1b31386&amp;ModuleID=486"/>
    <hyperlink ref="P415" r:id="rId647" display="https://ggzy.hzctc.hangzhou.gov.cn/OpenBidRecord/Index?id=8D5D75AA-F3B9-4C56-BCF5-F3891EEDBC36&amp;tenderID=A9702C12-337E-408B-A5D5-45E8789C6CF1&amp;ModuleID=486"/>
    <hyperlink ref="P416" r:id="rId648" display="https://ggzy.hzctc.hangzhou.gov.cn/OpenBidRecord/Index?id=8C710370-3C28-404C-ADDA-E1EEB152340C&amp;tenderID=9406D120-A048-42B5-AD5D-A78B49C20B22&amp;ModuleID=486"/>
    <hyperlink ref="P413" r:id="rId649" display="https://ggzy.hzctc.hangzhou.gov.cn/OpenBidRecord/Index?id=DD02FA41-88DA-4D39-BF35-395843760B8F&amp;tenderID=A2E8D401-7A45-48D5-AD3B-735994A22EA0&amp;ModuleID=486"/>
    <hyperlink ref="P410" r:id="rId650" display="https://ggzy.hzctc.hangzhou.gov.cn/OpenBidRecord/Index?id=1157564F-BBD4-4C3D-AD74-62D79DD98D11&amp;tenderID=57FFF8A6-E1D4-45AB-83E8-99D65DDD34D2&amp;ModuleID=486"/>
    <hyperlink ref="P411" r:id="rId651" display="https://ggzy.hzctc.hangzhou.gov.cn/OpenBidRecord/Index?id=32639B33-11E4-49E5-90F8-CCA56CE12E02&amp;tenderID=9CE1D0B6-8ED0-4CC2-93D9-E9E492AE6706&amp;ModuleID=486"/>
    <hyperlink ref="P412" r:id="rId652" display="https://ggzy.hzctc.hangzhou.gov.cn/OpenBidRecord/Index?id=3D3D6CAC-50DE-4F8C-8A0E-15BABFFC35A2&amp;tenderID=27372758-8466-471e-af63-0df16e9cd564&amp;ModuleID=486"/>
    <hyperlink ref="P392" r:id="rId653" display="https://ggzy.hzctc.hangzhou.gov.cn/OpenBidRecord/Index?id=22D5351A-DD93-40A2-B58F-FD26692E9CD9&amp;tenderID=745A6740-250D-4993-B307-B7E09B0A1E97&amp;ModuleID=486"/>
    <hyperlink ref="P391" r:id="rId654" display="https://ggzy.hzctc.hangzhou.gov.cn/OpenBidRecord/Index?id=3EE8726D-12A4-447D-823D-398DE34E4DB4&amp;tenderID=ccd0ef0c-2480-48be-8bf1-879cc291a69e&amp;ModuleID=486"/>
    <hyperlink ref="P407" r:id="rId655" display="https://ggzy.hzctc.hangzhou.gov.cn/OpenBidRecord/Index?id=3E8D68EB-4223-4931-BB42-59A82E340D86&amp;tenderID=5D991285-4D0D-4CC8-8783-F2E790204D87&amp;ModuleID=486"/>
    <hyperlink ref="P406" r:id="rId656" display="https://ggzy.hzctc.hangzhou.gov.cn/OpenBidRecord/Index?id=F4D8B2F5-659F-4D65-A076-1C3E3A959E95&amp;tenderID=8FC76A42-8C58-4293-BD66-83BF4C24BB54&amp;ModuleID=486"/>
    <hyperlink ref="P404" r:id="rId657" display="https://ggzy.hzctc.hangzhou.gov.cn/OpenBidRecord/Index?id=53E4AE1D-968C-4785-BF34-13090A2B81F6&amp;tenderID=B9B6BA7A-16B4-44A0-92C2-3D71E0A24278&amp;ModuleID=486"/>
    <hyperlink ref="P403" r:id="rId658" display="https://ggzy.hzctc.hangzhou.gov.cn/OpenBidRecord/Index?id=E985F0C2-E25B-4E71-AA7B-A5F53D5E62CF&amp;tenderID=B2789F76-B3FE-49BF-8D03-ACDD3EDF13C0&amp;ModuleID=486"/>
    <hyperlink ref="P405" r:id="rId659" display="https://ggzy.hzctc.hangzhou.gov.cn/OpenBidRecord/Index?id=DAC09CAA-9A77-4D42-A0AB-4686D15FB055&amp;tenderID=1DC82303-F5C4-4AC7-9A42-AA696C16C3FD&amp;ModuleID=486"/>
    <hyperlink ref="P398" r:id="rId660" display="https://ggzy.hzctc.hangzhou.gov.cn/OpenBidRecord/Index?id=398982E3-E874-4073-8704-64B35D7E148D&amp;tenderID=4E12F729-A852-46E0-885C-FBD50E041B63&amp;ModuleID=486"/>
    <hyperlink ref="P396" r:id="rId661" display="https://ggzy.hzctc.hangzhou.gov.cn/OpenBidRecord/Index?id=8D97F1E4-0BAF-4290-B2B2-CE284BC3EC58&amp;tenderID=7D28F7B8-B5EB-4F75-9D96-9D8377E8DFAA&amp;ModuleID=486" tooltip="https://ggzy.hzctc.hangzhou.gov.cn/OpenBidRecord/Index?id=8D97F1E4-0BAF-4290-B2B2-CE284BC3EC58&amp;tenderID=7D28F7B8-B5EB-4F75-9D96-9D8377E8DFAA&amp;ModuleID=486"/>
    <hyperlink ref="P395" r:id="rId662" display="https://ggzy.hzctc.hangzhou.gov.cn/OpenBidRecord/Index?id=932B7F57-0C80-43B8-B90F-9EF9A7196FE9&amp;tenderID=98CDAF7D-5E1F-4C72-9E26-B3B31C9B61AD&amp;ModuleID=486"/>
    <hyperlink ref="S397" r:id="rId663" display="https://ggzy.hzctc.hangzhou.gov.cn/AfficheShow/Home?AfficheID=93a4ef6a-0378-4cc9-82e1-e6827f8b636e&amp;IsInner=0&amp;IsHistory=0&amp;ModuleID=28"/>
    <hyperlink ref="P397" r:id="rId664" display="https://ggzy.hzctc.hangzhou.gov.cn/OpenBidRecord/Index?id=FF971C83-A2B4-4D24-9193-EA855377A9B4&amp;tenderID=B80703D7-EE9E-4232-92AF-4ACBE7F93952&amp;ModuleID=486"/>
    <hyperlink ref="I458" r:id="rId665" display="https://ggzy.hzctc.hangzhou.gov.cn/AfficheShow/Home?AfficheID=96a914a2-0a2e-4c96-8a21-7013f706c89d&amp;IsInner=0&amp;IsHistory=&amp;ModuleID=22"/>
    <hyperlink ref="I452" r:id="rId666" display="https://ggzy.hzctc.hangzhou.gov.cn/AfficheShow/Home?AfficheID=9535b070-4a7a-4995-8dd9-1bc490943d5a&amp;IsInner=0&amp;IsHistory=&amp;ModuleID=22"/>
    <hyperlink ref="I451" r:id="rId667" display="https://ggzy.hzctc.hangzhou.gov.cn/AfficheShow/Home?AfficheID=7c80d1af-acc9-4c17-8237-338a7f1f71ed&amp;IsInner=0&amp;IsHistory=&amp;ModuleID=22"/>
    <hyperlink ref="I450" r:id="rId668" display="https://ggzy.hzctc.hangzhou.gov.cn/AfficheShow/Home?AfficheID=dc638fce-9b6b-4904-b020-2851a3672de4&amp;IsInner=0&amp;IsHistory=&amp;ModuleID=22"/>
    <hyperlink ref="I449" r:id="rId669" display="https://ggzy.hzctc.hangzhou.gov.cn/AfficheShow/Home?AfficheID=130f9198-d933-4e83-9667-7efe0957be10&amp;IsInner=0&amp;IsHistory=&amp;ModuleID=22"/>
    <hyperlink ref="I448" r:id="rId670" display="https://ggzy.hzctc.hangzhou.gov.cn/AfficheShow/Home?AfficheID=560ea968-0ae0-4c01-833d-a860bbc6e217&amp;IsInner=0&amp;IsHistory=&amp;ModuleID=22"/>
    <hyperlink ref="I444" r:id="rId671" display="https://ggzy.hzctc.hangzhou.gov.cn/AfficheShow/Home?AfficheID=ae4588bd-c8ca-4740-9fbc-7c84605ed866&amp;IsInner=0&amp;IsHistory=&amp;ModuleID=22"/>
    <hyperlink ref="I435" r:id="rId672" display="https://ggzy.hzctc.hangzhou.gov.cn/AfficheShow/Home?AfficheID=a25c5c7f-f45a-4c22-a1e3-304c0ed74240&amp;IsInner=0&amp;IsHistory=&amp;ModuleID=22"/>
    <hyperlink ref="I443" r:id="rId673" display="https://ggzy.hzctc.hangzhou.gov.cn/AfficheShow/Home?AfficheID=7ff18cb8-2c2c-45ac-a0a2-8327f64124c4&amp;IsInner=0&amp;IsHistory=&amp;ModuleID=22"/>
    <hyperlink ref="I441" r:id="rId674" display="https://ggzy.hzctc.hangzhou.gov.cn/AfficheShow/Home?AfficheID=7c94056d-71ea-4a84-b80e-cdca53824305&amp;IsInner=0&amp;IsHistory=&amp;ModuleID=22"/>
    <hyperlink ref="I442" r:id="rId675" display="https://ggzy.hzctc.hangzhou.gov.cn/AfficheShow/Home?AfficheID=a09444e7-6530-423e-99f2-2ea536355e9b&amp;IsInner=0&amp;IsHistory=&amp;ModuleID=22"/>
    <hyperlink ref="I440" r:id="rId676" display="https://ggzy.hzctc.hangzhou.gov.cn/AfficheShow/Home?AfficheID=22a9ff9f-4aa6-423d-8e91-6be173121ef0&amp;IsInner=0&amp;IsHistory=&amp;ModuleID=22"/>
    <hyperlink ref="I439" r:id="rId677" display="https://ggzy.hzctc.hangzhou.gov.cn/AfficheShow/Home?AfficheID=17765e10-302b-44b1-b724-8606228284c8&amp;IsInner=0&amp;IsHistory=&amp;ModuleID=22"/>
    <hyperlink ref="I429" r:id="rId678" display="https://ggzy.hzctc.hangzhou.gov.cn/AfficheShow/Home?AfficheID=9d54a092-d597-4459-a283-04ce0c778c95&amp;IsInner=0&amp;IsHistory=&amp;ModuleID=22"/>
    <hyperlink ref="I433" r:id="rId679" display="https://ggzy.hzctc.hangzhou.gov.cn/AfficheShow/Home?AfficheID=84cc0fe0-eaa1-4a73-8e18-a140919408d8&amp;IsInner=0&amp;IsHistory=&amp;ModuleID=22"/>
    <hyperlink ref="I432" r:id="rId680" display="https://ggzy.hzctc.hangzhou.gov.cn/AfficheShow/Home?AfficheID=345616b0-5eaa-44f1-a7b9-e6e22d5b45f5&amp;IsInner=0&amp;IsHistory=&amp;ModuleID=22"/>
    <hyperlink ref="I431" r:id="rId681" display="https://ggzy.hzctc.hangzhou.gov.cn/AfficheShow/Home?AfficheID=c0d3396c-fdfc-4865-bfcc-12fe4d71617e&amp;IsInner=0&amp;IsHistory=&amp;ModuleID=22"/>
    <hyperlink ref="I434" r:id="rId682" display="https://ggzy.hzctc.hangzhou.gov.cn/AfficheShow/Home?AfficheID=66a4c672-3ac0-492c-b748-0d1a58bb4297&amp;IsInner=0&amp;IsHistory=&amp;ModuleID=22"/>
    <hyperlink ref="I430" r:id="rId683" display="https://ggzy.hzctc.hangzhou.gov.cn/AfficheShow/Home?AfficheID=736dd0ca-82a3-4dc0-b594-a0d2009e6d55&amp;IsInner=0&amp;IsHistory=&amp;ModuleID=22"/>
    <hyperlink ref="I427" r:id="rId684" display="https://ggzy.hzctc.hangzhou.gov.cn/AfficheShow/Home?AfficheID=304f0a59-213b-4274-bdf6-57901916eef9&amp;IsInner=0&amp;IsHistory=&amp;ModuleID=22"/>
    <hyperlink ref="I428" r:id="rId685" display="https://ggzy.hzctc.hangzhou.gov.cn/AfficheShow/Home?AfficheID=965a64a5-7f3b-4149-828d-c4006ad770bf&amp;IsInner=0&amp;IsHistory=&amp;ModuleID=22"/>
    <hyperlink ref="I426" r:id="rId686" display="https://ggzy.hzctc.hangzhou.gov.cn/AfficheShow/Home?AfficheID=100cb110-ed22-43a0-961b-e2d3d9520a0c&amp;IsInner=0&amp;IsHistory=&amp;ModuleID=22"/>
    <hyperlink ref="I425" r:id="rId687" display="https://ggzy.hzctc.hangzhou.gov.cn/AfficheShow/Home?AfficheID=21340368-f182-4586-a458-969c3c5cf143&amp;IsInner=0&amp;IsHistory=&amp;ModuleID=22"/>
    <hyperlink ref="I424" r:id="rId688" display="https://ggzy.hzctc.hangzhou.gov.cn/AfficheShow/Home?AfficheID=2ae2fe5e-a888-419c-b903-7f3c0df297ce&amp;IsInner=0&amp;IsHistory=&amp;ModuleID=22"/>
    <hyperlink ref="I423" r:id="rId689" display="https://ggzy.hzctc.hangzhou.gov.cn/AfficheShow/Home?AfficheID=6e11c21e-89f3-4b49-a6d3-1874c3b7583c&amp;IsInner=0&amp;IsHistory=&amp;ModuleID=22"/>
    <hyperlink ref="I421" r:id="rId690" display="https://ggzy.hzctc.hangzhou.gov.cn/AfficheShow/Home?AfficheID=743d554e-1552-49e9-9126-ac0ab0d85792&amp;IsInner=0&amp;IsHistory=&amp;ModuleID=22"/>
    <hyperlink ref="I422" r:id="rId691" display="https://ggzy.hzctc.hangzhou.gov.cn/AfficheShow/Home?AfficheID=6f4dfb5e-4372-4d8d-8988-bbbc3d7fe9de&amp;IsInner=0&amp;IsHistory=&amp;ModuleID=22"/>
    <hyperlink ref="I419" r:id="rId692" display="https://ggzy.hzctc.hangzhou.gov.cn/AfficheShow/Home?AfficheID=17c6d869-a851-4a9f-8330-f02f3ab62479&amp;IsInner=0&amp;IsHistory=&amp;ModuleID=22"/>
    <hyperlink ref="I417" r:id="rId693" display="https://ggzy.hzctc.hangzhou.gov.cn/AfficheShow/Home?AfficheID=e34f0761-9f74-487f-98da-dea9d2003d77&amp;IsInner=0&amp;IsHistory=&amp;ModuleID=22"/>
    <hyperlink ref="I420" r:id="rId694" display="https://ggzy.hzctc.hangzhou.gov.cn/AfficheShow/Home?AfficheID=70dfcf69-3ae5-4798-96fb-0c015d188cd0&amp;IsInner=0&amp;IsHistory=&amp;ModuleID=22"/>
    <hyperlink ref="I415" r:id="rId695" display="https://ggzy.hzctc.hangzhou.gov.cn/AfficheShow/Home?AfficheID=fee087c9-d5e7-4cd7-8c6c-30d83db302d2&amp;IsInner=0&amp;IsHistory=&amp;ModuleID=22"/>
    <hyperlink ref="I416" r:id="rId696" display="https://ggzy.hzctc.hangzhou.gov.cn/AfficheShow/Home?AfficheID=4541c55d-83c8-4fd1-bf65-7085e91569d6&amp;IsInner=0&amp;IsHistory=&amp;ModuleID=22"/>
    <hyperlink ref="I413" r:id="rId697" display="https://ggzy.hzctc.hangzhou.gov.cn/AfficheShow/Home?AfficheID=47f54d8e-7086-45db-9933-6a96d6763622&amp;IsInner=0&amp;IsHistory=&amp;ModuleID=22"/>
    <hyperlink ref="I410" r:id="rId698" display="https://ggzy.hzctc.hangzhou.gov.cn/AfficheShow/Home?AfficheID=beafd256-66f6-4662-b36c-618ee2690e32&amp;IsInner=0&amp;IsHistory=&amp;ModuleID=22"/>
    <hyperlink ref="I411" r:id="rId699" display="https://ggzy.hzctc.hangzhou.gov.cn/AfficheShow/Home?AfficheID=0d06e47e-8ee6-4c3f-bda1-6ca6cc8de408&amp;IsInner=0&amp;IsHistory=&amp;ModuleID=22"/>
    <hyperlink ref="I412" r:id="rId700" display="https://ggzy.hzctc.hangzhou.gov.cn/AfficheShow/Home?AfficheID=50f04ae0-6dae-4561-b383-2cb5031119b5&amp;IsInner=0&amp;IsHistory=&amp;ModuleID=22"/>
    <hyperlink ref="I392" r:id="rId701" display="https://ggzy.hzctc.hangzhou.gov.cn/AfficheShow/Home?AfficheID=52dcc6d2-00b3-464d-9866-a987006a470e&amp;IsInner=0&amp;IsHistory=&amp;ModuleID=22"/>
    <hyperlink ref="I391" r:id="rId702" display="https://ggzy.hzctc.hangzhou.gov.cn/AfficheShow/Home?AfficheID=c9f14493-8bde-44d3-9a7e-23b13f000c7b&amp;IsInner=0&amp;IsHistory=&amp;ModuleID=22"/>
    <hyperlink ref="I407" r:id="rId703" display="https://ggzy.hzctc.hangzhou.gov.cn/AfficheShow/Home?AfficheID=387aa614-8ce5-4e52-a3ae-f3fb15c9402e&amp;IsInner=0&amp;IsHistory=&amp;ModuleID=22"/>
    <hyperlink ref="I406" r:id="rId704" display="https://ggzy.hzctc.hangzhou.gov.cn/AfficheShow/Home?AfficheID=168d5d62-5340-4953-b3d8-1e864d601216&amp;IsInner=0&amp;IsHistory=&amp;ModuleID=22"/>
    <hyperlink ref="I403" r:id="rId705" display="https://ggzy.hzctc.hangzhou.gov.cn/AfficheShow/Home?AfficheID=f4490b9e-2dbc-4f2d-ba8b-b83190e60e46&amp;IsInner=0&amp;IsHistory=&amp;ModuleID=22"/>
    <hyperlink ref="I405" r:id="rId706" display="https://ggzy.hzctc.hangzhou.gov.cn/AfficheShow/Home?AfficheID=3836a5c0-48ea-4f35-978d-50399fb14272&amp;IsInner=0&amp;IsHistory=&amp;ModuleID=22"/>
    <hyperlink ref="I398" r:id="rId707" display="https://ggzy.hzctc.hangzhou.gov.cn/AfficheShow/Home?AfficheID=2867adbe-5978-4dea-a502-0418f86e4ba1&amp;IsInner=0&amp;IsHistory=&amp;ModuleID=22"/>
    <hyperlink ref="I396" r:id="rId708" display="https://ggzy.hzctc.hangzhou.gov.cn/AfficheShow/Home?AfficheID=de1d4772-8653-483d-ae7b-1a2d52709ec1&amp;IsInner=0&amp;IsHistory=&amp;ModuleID=22"/>
    <hyperlink ref="I395" r:id="rId709" display="https://ggzy.hzctc.hangzhou.gov.cn/AfficheShow/Home?AfficheID=b8327aa0-46e4-4a41-8bb4-59f8155a75af&amp;IsInner=0&amp;IsHistory=&amp;ModuleID=22"/>
    <hyperlink ref="I397" r:id="rId710" display="https://ggzy.hzctc.hangzhou.gov.cn/AfficheShow/Home?AfficheID=c046fd9e-f497-4e29-8820-612df8938ea3&amp;IsInner=0&amp;IsHistory=&amp;ModuleID=22"/>
    <hyperlink ref="S393" r:id="rId711" display="https://ggzy.hzctc.hangzhou.gov.cn/AfficheShow/Home?AfficheID=fbba74e0-04ca-4e41-9457-2a75c1a8f98d&amp;IsInner=0&amp;IsHistory=0&amp;ModuleID=28"/>
    <hyperlink ref="S390" r:id="rId712" display="https://ggzy.hzctc.hangzhou.gov.cn/AfficheShow/Home?AfficheID=3b3ed988-553a-4ae9-988d-669db570d677&amp;IsInner=0&amp;IsHistory=0&amp;ModuleID=28"/>
    <hyperlink ref="S389" r:id="rId713" display="https://ggzy.hzctc.hangzhou.gov.cn/AfficheShow/Home?AfficheID=c79b91a2-102e-432b-88d5-a4bd0c3a137c&amp;IsInner=0&amp;IsHistory=0&amp;ModuleID=28"/>
    <hyperlink ref="S385" r:id="rId714" display="https://ggzy.hzctc.hangzhou.gov.cn/AfficheShow/Home?AfficheID=f9414469-7a70-42d9-9dbc-14a465c58c80&amp;IsInner=0&amp;IsHistory=0&amp;ModuleID=28"/>
    <hyperlink ref="S384" r:id="rId715" display="https://ggzy.hzctc.hangzhou.gov.cn/AfficheShow/Home?AfficheID=e1087493-d6a7-490a-9214-049d8df61bbf&amp;IsInner=0&amp;IsHistory=0&amp;ModuleID=28"/>
    <hyperlink ref="S382" r:id="rId716" display="https://ggzy.hzctc.hangzhou.gov.cn/AfficheShow/Home?AfficheID=7a8df0b4-1bf2-4257-b1b1-60afaeb2784f&amp;IsInner=0&amp;IsHistory=0&amp;ModuleID=28"/>
    <hyperlink ref="S383" r:id="rId717" display="https://ggzy.hzctc.hangzhou.gov.cn/AfficheShow/Home?AfficheID=ae38b494-6ba0-4d85-bef2-0f144ddd1025&amp;IsInner=0&amp;IsHistory=0&amp;ModuleID=28"/>
    <hyperlink ref="S378" r:id="rId718" display="https://ggzy.hzctc.hangzhou.gov.cn/AfficheShow/Home?AfficheID=5a347801-0e77-454a-a0d6-0c9cdd92da24&amp;IsInner=0&amp;IsHistory=0&amp;ModuleID=28"/>
    <hyperlink ref="S379" r:id="rId719" display="https://ggzy.hzctc.hangzhou.gov.cn/AfficheShow/Home?AfficheID=99b2dbc2-8cc5-4491-a527-7a468db1384a&amp;IsInner=0&amp;IsHistory=0&amp;ModuleID=28"/>
    <hyperlink ref="S380" r:id="rId720" display="https://ggzy.hzctc.hangzhou.gov.cn/AfficheShow/Home?AfficheID=c27b8733-0f93-44ee-a9dc-e0b130535972&amp;IsInner=0&amp;IsHistory=0&amp;ModuleID=28"/>
    <hyperlink ref="S376" r:id="rId721" display="https://ggzy.hzctc.hangzhou.gov.cn/AfficheShow/Home?AfficheID=152b612f-2c84-4714-b8ab-4535c989e518&amp;IsInner=0&amp;IsHistory=0&amp;ModuleID=28"/>
    <hyperlink ref="S373" r:id="rId722" display="https://ggzy.hzctc.hangzhou.gov.cn/AfficheShow/Home?AfficheID=f2043208-e618-4bbe-8a00-a5188dfe2526&amp;IsInner=0&amp;IsHistory=0&amp;ModuleID=28"/>
    <hyperlink ref="S371" r:id="rId723" display="https://ggzy.hzctc.hangzhou.gov.cn/AfficheShow/Home?AfficheID=1b4de864-45fc-44ff-89ce-499d438f61b0&amp;IsInner=0&amp;IsHistory=0&amp;ModuleID=28"/>
    <hyperlink ref="S372" r:id="rId724" display="https://ggzy.hzctc.hangzhou.gov.cn/AfficheShow/Home?AfficheID=a81718fc-39ea-4f45-a8d0-3430fa6cae39&amp;IsInner=0&amp;IsHistory=0&amp;ModuleID=28"/>
    <hyperlink ref="S356" r:id="rId725" display="https://ggzy.hzctc.hangzhou.gov.cn/AfficheShow/Home?AfficheID=41c96534-a06e-4a28-9665-500cf75dbf3b&amp;IsInner=0&amp;IsHistory=0&amp;ModuleID=28" tooltip="https://ggzy.hzctc.hangzhou.gov.cn/AfficheShow/Home?AfficheID=41c96534-a06e-4a28-9665-500cf75dbf3b&amp;IsInner=0&amp;IsHistory=0&amp;ModuleID=28"/>
    <hyperlink ref="S370" r:id="rId726" display="https://ggzy.hzctc.hangzhou.gov.cn/AfficheShow/Home?AfficheID=1e02c478-c8c2-4d45-831b-d52cd94f22b8&amp;IsInner=0&amp;IsHistory=0&amp;ModuleID=28"/>
    <hyperlink ref="S368" r:id="rId727" display="https://ggzy.hzctc.hangzhou.gov.cn/AfficheShow/Home?AfficheID=caf85ffa-164d-41f2-8318-b71f8dd12c98&amp;IsInner=0&amp;IsHistory=0&amp;ModuleID=28"/>
    <hyperlink ref="S369" r:id="rId728" display="https://ggzy.hzctc.hangzhou.gov.cn/AfficheShow/Home?AfficheID=1cfa9672-0ff9-4095-b351-72958afe96a5&amp;IsInner=0&amp;IsHistory=0&amp;ModuleID=28"/>
    <hyperlink ref="S365" r:id="rId729" display="https://ggzy.hzctc.hangzhou.gov.cn/AfficheShow/Home?AfficheID=da7ff5b2-1cd7-4aad-95cc-98118ab36b75&amp;IsInner=0&amp;IsHistory=0&amp;ModuleID=28"/>
    <hyperlink ref="S366" r:id="rId730" display="https://ggzy.hzctc.hangzhou.gov.cn/AfficheShow/Home?AfficheID=9981efbe-86bd-4cd2-a26c-0108d0df2056&amp;IsInner=0&amp;IsHistory=0&amp;ModuleID=28"/>
    <hyperlink ref="S367" r:id="rId731" display="https://ggzy.hzctc.hangzhou.gov.cn/AfficheShow/Home?AfficheID=8248854f-767d-48d1-b585-01ca0f872903&amp;IsInner=0&amp;IsHistory=0&amp;ModuleID=28"/>
    <hyperlink ref="S363" r:id="rId732" display="https://ggzy.hzctc.hangzhou.gov.cn/AfficheShow/Home?AfficheID=d1906d4b-3c3a-4976-ab43-1321103c4fe2&amp;IsInner=0&amp;IsHistory=0&amp;ModuleID=28"/>
    <hyperlink ref="S358" r:id="rId733" display="https://ggzy.hzctc.hangzhou.gov.cn/AfficheShow/Home?AfficheID=701b3b41-60cd-4e64-880b-63361222c1ad&amp;IsInner=0&amp;IsHistory=0&amp;ModuleID=28"/>
    <hyperlink ref="S355" r:id="rId734" display="https://ggzy.hzctc.hangzhou.gov.cn/AfficheShow/Home?AfficheID=799acd9a-c1e4-46ee-962c-56ce576b3200&amp;IsInner=0&amp;IsHistory=0&amp;ModuleID=28"/>
    <hyperlink ref="S351" r:id="rId735" display="https://ggzy.hzctc.hangzhou.gov.cn/AfficheShow/Home?AfficheID=6bf5c545-41c4-4887-b880-ebaa089a1013&amp;IsInner=0&amp;IsHistory=0&amp;ModuleID=28"/>
    <hyperlink ref="S352" r:id="rId736" display="https://ggzy.hzctc.hangzhou.gov.cn/AfficheShow/Home?AfficheID=72625b9b-2239-4c1b-843b-0158a32ac691&amp;IsInner=0&amp;IsHistory=0&amp;ModuleID=28"/>
    <hyperlink ref="S340" r:id="rId737" display="https://ggzy.hzctc.hangzhou.gov.cn/AfficheShow/Home?AfficheID=cdffdc99-6f41-468f-9ff9-148652ddbe7c&amp;IsInner=0&amp;IsHistory=0&amp;ModuleID=28"/>
    <hyperlink ref="S346" r:id="rId738" display="https://ggzy.hzctc.hangzhou.gov.cn/AfficheShow/Home?AfficheID=a61361b5-2628-4f69-9a8c-f3cbb433bc19&amp;IsInner=0&amp;IsHistory=0&amp;ModuleID=28"/>
    <hyperlink ref="S343" r:id="rId739" display="https://ggzy.hzctc.hangzhou.gov.cn/AfficheShow/Home?AfficheID=216ed89c-ec4d-4e5e-b5b3-f4897c3ac18e&amp;IsInner=0&amp;IsHistory=0&amp;ModuleID=28"/>
    <hyperlink ref="S342" r:id="rId740" display="https://ggzy.hzctc.hangzhou.gov.cn/AfficheShow/Home?AfficheID=d3ce780e-26f0-44e1-b071-e151eb3a3cd8&amp;IsInner=0&amp;IsHistory=0&amp;ModuleID=28"/>
    <hyperlink ref="S585" r:id="rId741" display="https://ggzy.hzctc.hangzhou.gov.cn/AfficheShow/Home?AfficheID=67a84f56-bcdf-40a0-9283-062fbed97969&amp;IsInner=0&amp;IsHistory=0&amp;ModuleID=28"/>
    <hyperlink ref="S583" r:id="rId742" display="https://ggzy.hzctc.hangzhou.gov.cn/AfficheShow/Home?AfficheID=d2954d2f-e315-44d3-a840-7fc3060ed2d6&amp;IsInner=0&amp;IsHistory=0&amp;ModuleID=28"/>
    <hyperlink ref="S587" r:id="rId743" display="https://ggzy.hzctc.hangzhou.gov.cn/AfficheShow/Home?AfficheID=2bd5d367-7e5d-439c-8341-6d2471f4b1a3&amp;IsInner=0&amp;IsHistory=0&amp;ModuleID=28"/>
    <hyperlink ref="S576" r:id="rId744" display="https://ggzy.hzctc.hangzhou.gov.cn/AfficheShow/Home?AfficheID=f18d7353-f1bf-4070-bbe2-33307a1c5f0b&amp;IsInner=0&amp;IsHistory=0&amp;ModuleID=28"/>
    <hyperlink ref="S574" r:id="rId745" display="https://ggzy.hzctc.hangzhou.gov.cn/AfficheShow/Home?AfficheID=1f8c1308-23ea-4860-bfc9-b96300adf799&amp;IsInner=0&amp;IsHistory=0&amp;ModuleID=28"/>
    <hyperlink ref="S581" r:id="rId746" display="https://ggzy.hzctc.hangzhou.gov.cn/AfficheShow/Home?AfficheID=1c3cb2bc-a8e5-4223-b434-837b7136777e&amp;IsInner=0&amp;IsHistory=0&amp;ModuleID=28"/>
    <hyperlink ref="S580" r:id="rId747" display="https://ggzy.hzctc.hangzhou.gov.cn/AfficheShow/Home?AfficheID=6b71c5d3-17b3-4854-b5fc-e49c72957f4a&amp;IsInner=0&amp;IsHistory=0&amp;ModuleID=28"/>
    <hyperlink ref="S578" r:id="rId748" display="https://ggzy.hzctc.hangzhou.gov.cn/AfficheShow/Home?AfficheID=c331c520-422a-4087-bd21-4ee4400093fd&amp;IsInner=0&amp;IsHistory=0&amp;ModuleID=28"/>
    <hyperlink ref="S577" r:id="rId749" display="https://ggzy.hzctc.hangzhou.gov.cn/AfficheShow/Home?AfficheID=db6225cb-f4a5-44dc-90c0-48bc93cdc155&amp;IsInner=0&amp;IsHistory=0&amp;ModuleID=28"/>
    <hyperlink ref="S569" r:id="rId750" display="https://ggzy.hzctc.hangzhou.gov.cn/AfficheShow/Home?AfficheID=32da62b3-bd63-4d25-8cce-acca5d57157b&amp;IsInner=0&amp;IsHistory=0&amp;ModuleID=28"/>
    <hyperlink ref="S570" r:id="rId751" display="https://ggzy.hzctc.hangzhou.gov.cn/AfficheShow/Home?AfficheID=217c3310-effd-4f04-9cdc-df1760b95cb6&amp;IsInner=0&amp;IsHistory=0&amp;ModuleID=28"/>
    <hyperlink ref="S567" r:id="rId752" display="https://ggzy.hzctc.hangzhou.gov.cn/AfficheShow/Home?AfficheID=ed856916-3961-45be-bfb8-2b0cb5aa6605&amp;IsInner=0&amp;IsHistory=0&amp;ModuleID=28"/>
    <hyperlink ref="S566" r:id="rId753" display="https://ggzy.hzctc.hangzhou.gov.cn/AfficheShow/Home?AfficheID=b5e39205-1628-4a8c-b2cb-a6193b235aca&amp;IsInner=0&amp;IsHistory=0&amp;ModuleID=28"/>
    <hyperlink ref="S565" r:id="rId754" display="https://ggzy.hzctc.hangzhou.gov.cn/AfficheShow/Home?AfficheID=e493b959-870e-45d0-81e5-6c8d9eeaaa67&amp;IsInner=0&amp;IsHistory=0&amp;ModuleID=28"/>
    <hyperlink ref="S551" r:id="rId755" display="https://ggzy.hzctc.hangzhou.gov.cn/AfficheShow/Home?AfficheID=ab249367-225b-4aa5-91eb-c0077af863d9&amp;IsInner=0&amp;IsHistory=0&amp;ModuleID=28"/>
    <hyperlink ref="S561" r:id="rId756" display="https://ggzy.hzctc.hangzhou.gov.cn/AfficheShow/Home?AfficheID=f28ea887-a309-425d-8214-a232ac9541ec&amp;IsInner=0&amp;IsHistory=0&amp;ModuleID=28"/>
    <hyperlink ref="S780" r:id="rId757" display="https://ggzy.hzctc.hangzhou.gov.cn/AfficheShow/Home?AfficheID=161cd66c-145c-41a5-b850-fbe44f3824cc&amp;IsInner=0&amp;IsHistory=0&amp;ModuleID=28"/>
    <hyperlink ref="S776" r:id="rId758" display="https://ggzy.hzctc.hangzhou.gov.cn/AfficheShow/Home?AfficheID=5cbc1e3e-bd0f-44c0-987c-a1c8ca033381&amp;IsInner=0&amp;IsHistory=0&amp;ModuleID=28"/>
    <hyperlink ref="S778" r:id="rId759" display="https://ggzy.hzctc.hangzhou.gov.cn/AfficheShow/Home?AfficheID=6efb1cb1-37d1-46a1-8bc3-65c4dfbb257f&amp;IsInner=0&amp;IsHistory=0&amp;ModuleID=28"/>
    <hyperlink ref="S779" r:id="rId760" display="https://ggzy.hzctc.hangzhou.gov.cn/AfficheShow/Home?AfficheID=748dbe4b-b958-4667-812d-b52c42d64949&amp;IsInner=0&amp;IsHistory=0&amp;ModuleID=28"/>
    <hyperlink ref="S775" r:id="rId761" display="https://ggzy.hzctc.hangzhou.gov.cn/AfficheShow/Home?AfficheID=ef4c0d5b-a52a-4c1a-8759-55b705acde19&amp;IsInner=0&amp;IsHistory=0&amp;ModuleID=28"/>
    <hyperlink ref="S751" r:id="rId762" display="https://ggzy.hzctc.hangzhou.gov.cn/AfficheShow/Home?AfficheID=4dd788fc-c03b-4be2-8b1d-9fe18c559156&amp;IsInner=0&amp;IsHistory=0&amp;ModuleID=28"/>
    <hyperlink ref="S750" r:id="rId763" display="https://ggzy.hzctc.hangzhou.gov.cn/AfficheShow/Home?AfficheID=47f4ceb8-c13b-4d45-86db-095599655900&amp;IsInner=0&amp;IsHistory=0&amp;ModuleID=28"/>
    <hyperlink ref="S749" r:id="rId764" display="https://ggzy.hzctc.hangzhou.gov.cn/AfficheShow/Home?AfficheID=64e1257b-ac16-4d08-b849-d6134e9f96b6&amp;IsInner=0&amp;IsHistory=0&amp;ModuleID=28"/>
    <hyperlink ref="S757" r:id="rId765" display="https://ggzy.hzctc.hangzhou.gov.cn/AfficheShow/Home?AfficheID=47ea5060-2d7f-483f-aedc-7a9a34479093&amp;IsInner=0&amp;IsHistory=0&amp;ModuleID=28"/>
    <hyperlink ref="S744" r:id="rId766" display="https://ggzy.hzctc.hangzhou.gov.cn/AfficheShow/Home?AfficheID=ec5de20e-f827-475c-8e15-297c24d48ec5&amp;IsInner=0&amp;IsHistory=0&amp;ModuleID=28"/>
    <hyperlink ref="S743" r:id="rId767" display="https://ggzy.hzctc.hangzhou.gov.cn/AfficheShow/Home?AfficheID=2feede70-d275-44ca-8b75-325dd80ddfee&amp;IsInner=0&amp;IsHistory=0&amp;ModuleID=28"/>
    <hyperlink ref="S741" r:id="rId768" display="https://ggzy.hzctc.hangzhou.gov.cn/AfficheShow/Home?AfficheID=435aa111-3e4f-4534-9385-20e7cc70342c&amp;IsInner=0&amp;IsHistory=0&amp;ModuleID=28"/>
    <hyperlink ref="S742" r:id="rId769" display="https://ggzy.hzctc.hangzhou.gov.cn/AfficheShow/Home?AfficheID=c469e917-3aed-4c24-8ed1-39bd27103313&amp;IsInner=0&amp;IsHistory=0&amp;ModuleID=28"/>
    <hyperlink ref="S747" r:id="rId770" display="https://ggzy.hzctc.hangzhou.gov.cn/AfficheShow/Home?AfficheID=82bd99e8-4f06-45d5-beb6-1a800d34b77a&amp;IsInner=0&amp;IsHistory=0&amp;ModuleID=28"/>
    <hyperlink ref="S735" r:id="rId771" display="https://ggzy.hzctc.hangzhou.gov.cn/AfficheShow/Home?AfficheID=82ede34b-0133-4c17-94c3-dfb3fe092a19&amp;IsInner=0&amp;IsHistory=0&amp;ModuleID=28"/>
    <hyperlink ref="S734" r:id="rId772" display="https://ggzy.hzctc.hangzhou.gov.cn/AfficheShow/Home?AfficheID=2255b14c-bb62-4c9f-8bbe-1aca0d7a4f71&amp;IsInner=0&amp;IsHistory=0&amp;ModuleID=28"/>
    <hyperlink ref="S737" r:id="rId773" display="https://ggzy.hzctc.hangzhou.gov.cn/AfficheShow/Home?AfficheID=d3a5e921-2ca6-46ce-8c42-88e47147ca63&amp;IsInner=0&amp;IsHistory=0&amp;ModuleID=28"/>
    <hyperlink ref="S725" r:id="rId774" display="https://ggzy.hzctc.hangzhou.gov.cn/AfficheShow/Home?AfficheID=af0aedf0-42cd-40ab-84d7-dfc9baa3d951&amp;IsInner=0&amp;IsHistory=0&amp;ModuleID=28"/>
    <hyperlink ref="S726" r:id="rId775" display="https://ggzy.hzctc.hangzhou.gov.cn/AfficheShow/Home?AfficheID=d51f63c3-5a7e-41f3-b23c-542c3ac635a0&amp;IsInner=0&amp;IsHistory=0&amp;ModuleID=28"/>
    <hyperlink ref="S712" r:id="rId776" display="https://ggzy.hzctc.hangzhou.gov.cn/AfficheShow/Home?AfficheID=b213476c-6712-403e-a4bb-53645c91dc20&amp;IsInner=0&amp;IsHistory=0&amp;ModuleID=28"/>
    <hyperlink ref="S713" r:id="rId777" display="https://ggzy.hzctc.hangzhou.gov.cn/AfficheShow/Home?AfficheID=b71b24ad-b62b-476d-a660-72d87da4cfc1&amp;IsInner=0&amp;IsHistory=0&amp;ModuleID=28"/>
    <hyperlink ref="S714" r:id="rId778" display="https://ggzy.hzctc.hangzhou.gov.cn/AfficheShow/Home?AfficheID=4e434c63-d450-49f1-ac54-45d72a1a0cdb&amp;IsInner=0&amp;IsHistory=0&amp;ModuleID=28"/>
    <hyperlink ref="S716" r:id="rId779" display="https://ggzy.hzctc.hangzhou.gov.cn/AfficheShow/Home?AfficheID=329c9684-27f1-4c0d-b32b-a21109e0fa16&amp;IsInner=0&amp;IsHistory=0&amp;ModuleID=28"/>
    <hyperlink ref="S703" r:id="rId780" display="https://ggzy.hzctc.hangzhou.gov.cn/AfficheShow/Home?AfficheID=289cfd1a-91be-44e9-96e3-8b72411bf16d&amp;IsInner=0&amp;IsHistory=0&amp;ModuleID=28"/>
    <hyperlink ref="S706" r:id="rId781" display="https://ggzy.hzctc.hangzhou.gov.cn/AfficheShow/Home?AfficheID=24dfe50c-3b37-480e-835b-b08f00286286&amp;IsInner=0&amp;IsHistory=0&amp;ModuleID=28"/>
    <hyperlink ref="S693" r:id="rId782" display="https://ggzy.hzctc.hangzhou.gov.cn/AfficheShow/Home?AfficheID=b61798a4-7898-4ce5-ae3b-7d5f36ed4f8b&amp;IsInner=0&amp;IsHistory=0&amp;ModuleID=28"/>
    <hyperlink ref="S696" r:id="rId783" display="https://ggzy.hzctc.hangzhou.gov.cn/AfficheShow/Home?AfficheID=1e4c2354-2b86-4236-b827-bdda26745e93&amp;IsInner=0&amp;IsHistory=0&amp;ModuleID=28"/>
    <hyperlink ref="S690" r:id="rId784" display="https://ggzy.hzctc.hangzhou.gov.cn/AfficheShow/Home?AfficheID=58bb380b-09d1-4d72-9ef1-f4023fa3c70e&amp;IsInner=0&amp;IsHistory=0&amp;ModuleID=28"/>
    <hyperlink ref="S691" r:id="rId785" display="https://ggzy.hzctc.hangzhou.gov.cn/AfficheShow/Home?AfficheID=0396e9f3-110e-4598-bf54-a8419f121603&amp;IsInner=0&amp;IsHistory=0&amp;ModuleID=28"/>
    <hyperlink ref="S692" r:id="rId786" display="https://ggzy.hzctc.hangzhou.gov.cn/AfficheShow/Home?AfficheID=a9c76f67-1875-4bc1-ad19-116b29a02715&amp;IsInner=0&amp;IsHistory=0&amp;ModuleID=28"/>
    <hyperlink ref="S689" r:id="rId787" display="https://ggzy.hzctc.hangzhou.gov.cn/AfficheShow/Home?AfficheID=9735a886-5a4a-4246-bfd9-883339417032&amp;IsInner=0&amp;IsHistory=0&amp;ModuleID=28"/>
    <hyperlink ref="S697" r:id="rId788" display="https://ggzy.hzctc.hangzhou.gov.cn/AfficheShow/Home?AfficheID=07425dea-19c7-4ebb-a75c-fa78f812bec2&amp;IsInner=0&amp;IsHistory=0&amp;ModuleID=28"/>
    <hyperlink ref="S666" r:id="rId789" display="https://ggzy.hzctc.hangzhou.gov.cn/AfficheShow/Home?AfficheID=04445c1a-46ef-43aa-8ee4-99424a89b783&amp;IsInner=0&amp;IsHistory=0&amp;ModuleID=28"/>
    <hyperlink ref="S664" r:id="rId790" display="https://ggzy.hzctc.hangzhou.gov.cn/AfficheShow/Home?AfficheID=81f07309-581e-4810-8973-c19a20ba3f28&amp;IsInner=0&amp;IsHistory=0&amp;ModuleID=28"/>
    <hyperlink ref="S665" r:id="rId791" display="https://ggzy.hzctc.hangzhou.gov.cn/AfficheShow/Home?AfficheID=db90c556-74e7-4fe0-b158-f8beed02e547&amp;IsInner=0&amp;IsHistory=0&amp;ModuleID=28"/>
    <hyperlink ref="S672" r:id="rId792" display="https://ggzy.hzctc.hangzhou.gov.cn/AfficheShow/Home?AfficheID=8099d585-bb2d-4a41-9a08-ebc0a52a0d91&amp;IsInner=0&amp;IsHistory=0&amp;ModuleID=28"/>
    <hyperlink ref="S673" r:id="rId793" display="https://ggzy.hzctc.hangzhou.gov.cn/AfficheShow/Home?AfficheID=070065a3-5e5d-49fc-9d52-b88e41a75fef&amp;IsInner=0&amp;IsHistory=0&amp;ModuleID=28"/>
    <hyperlink ref="S668" r:id="rId794" display="https://ggzy.hzctc.hangzhou.gov.cn/AfficheShow/Home?AfficheID=4d8ffe47-8271-473b-83a2-b6549c75e098&amp;IsInner=0&amp;IsHistory=0&amp;ModuleID=28"/>
    <hyperlink ref="S669" r:id="rId795" display="https://ggzy.hzctc.hangzhou.gov.cn/AfficheShow/Home?AfficheID=7f5d091c-72a4-4198-86f9-ec1672db4c07&amp;IsInner=0&amp;IsHistory=0&amp;ModuleID=28"/>
    <hyperlink ref="S655" r:id="rId796" display="https://ggzy.hzctc.hangzhou.gov.cn/AfficheShow/Home?AfficheID=e540fcc0-82e6-454b-96ca-79a487242707&amp;IsInner=0&amp;IsHistory=0&amp;ModuleID=28"/>
    <hyperlink ref="S656" r:id="rId797" display="https://ggzy.hzctc.hangzhou.gov.cn/AfficheShow/Home?AfficheID=5292721d-768d-4b0d-8255-30a49b7f35d9&amp;IsInner=0&amp;IsHistory=0&amp;ModuleID=28"/>
    <hyperlink ref="S657" r:id="rId798" display="https://ggzy.hzctc.hangzhou.gov.cn/AfficheShow/Home?AfficheID=7bcd97cd-43e6-452c-ab8c-3fbc3b81804e&amp;IsInner=0&amp;IsHistory=0&amp;ModuleID=28"/>
    <hyperlink ref="S660" r:id="rId799" display="https://ggzy.hzctc.hangzhou.gov.cn/AfficheShow/Home?AfficheID=502e9a55-65da-4333-927f-190eb24cfdde&amp;IsInner=0&amp;IsHistory=0&amp;ModuleID=28"/>
    <hyperlink ref="S643" r:id="rId800" display="https://ggzy.hzctc.hangzhou.gov.cn/AfficheShow/Home?AfficheID=21b0129b-ff84-4f58-b05c-add6a829f831&amp;IsInner=0&amp;IsHistory=0&amp;ModuleID=28"/>
    <hyperlink ref="S644" r:id="rId801" display="https://ggzy.hzctc.hangzhou.gov.cn/AfficheShow/Home?AfficheID=27e76900-ec37-443f-9768-344fd58149b2&amp;IsInner=0&amp;IsHistory=0&amp;ModuleID=28"/>
    <hyperlink ref="S650" r:id="rId802" display="https://ggzy.hzctc.hangzhou.gov.cn/AfficheShow/Home?AfficheID=133794b3-b005-4844-aca0-2c8d61cb5f69&amp;IsInner=0&amp;IsHistory=0&amp;ModuleID=28"/>
    <hyperlink ref="S651" r:id="rId803" display="https://ggzy.hzctc.hangzhou.gov.cn/AfficheShow/Home?AfficheID=230c457b-b6dc-4003-9b90-b96421127d33&amp;IsInner=0&amp;IsHistory=0&amp;ModuleID=28"/>
    <hyperlink ref="S648" r:id="rId804" display="https://ggzy.hzctc.hangzhou.gov.cn/AfficheShow/Home?AfficheID=3587f446-8363-44ca-b401-c23c984b9840&amp;IsInner=0&amp;IsHistory=0&amp;ModuleID=28"/>
    <hyperlink ref="S631" r:id="rId805" display="https://ggzy.hzctc.hangzhou.gov.cn/AfficheShow/Home?AfficheID=3c84b381-2af7-427c-b27c-975e2db5348d&amp;IsInner=0&amp;IsHistory=0&amp;ModuleID=28"/>
    <hyperlink ref="S632" r:id="rId806" display="https://ggzy.hzctc.hangzhou.gov.cn/AfficheShow/Home?AfficheID=a5110901-d937-4a21-993c-68f9e8338513&amp;IsInner=0&amp;IsHistory=0&amp;ModuleID=28"/>
    <hyperlink ref="S626" r:id="rId807" display="https://ggzy.hzctc.hangzhou.gov.cn/AfficheShow/Home?AfficheID=00feec70-901e-4907-aebe-c97674931478&amp;IsInner=0&amp;IsHistory=0&amp;ModuleID=28"/>
    <hyperlink ref="S622" r:id="rId808" display="https://ggzy.hzctc.hangzhou.gov.cn/AfficheShow/Home?AfficheID=d078bc7e-3a4d-44f4-8ae8-3b0a830dd0ab&amp;IsInner=0&amp;IsHistory=0&amp;ModuleID=28"/>
    <hyperlink ref="S629" r:id="rId809" display="https://ggzy.hzctc.hangzhou.gov.cn/AfficheShow/Home?AfficheID=80587e4d-7462-40cf-8d74-4d6f20028be9&amp;IsInner=0&amp;IsHistory=0&amp;ModuleID=28"/>
    <hyperlink ref="S628" r:id="rId810" display="https://ggzy.hzctc.hangzhou.gov.cn/AfficheShow/Home?AfficheID=904add34-6896-4bfc-93f9-f23cd8e2240e&amp;IsInner=0&amp;IsHistory=0&amp;ModuleID=28"/>
    <hyperlink ref="S617" r:id="rId811" display="https://ggzy.hzctc.hangzhou.gov.cn/AfficheShow/Home?AfficheID=8d577333-b593-4922-8e98-824c13460f6c&amp;IsInner=0&amp;IsHistory=0&amp;ModuleID=28"/>
    <hyperlink ref="S614" r:id="rId812" display="https://ggzy.hzctc.hangzhou.gov.cn/AfficheShow/Home?AfficheID=dcde9c7a-2c84-4174-8939-47ee401cc937&amp;IsInner=0&amp;IsHistory=0&amp;ModuleID=28"/>
    <hyperlink ref="S615" r:id="rId813" display="https://ggzy.hzctc.hangzhou.gov.cn/AfficheShow/Home?AfficheID=44FF332D-AACD-481B-AB8B-60966E5D7B3D&amp;IsInner=0&amp;IsHistory=0&amp;ModuleID=28"/>
    <hyperlink ref="S605" r:id="rId814" display="https://ggzy.hzctc.hangzhou.gov.cn/AfficheShow/Home?AfficheID=85a49f50-9aaf-47f1-87f7-d0eea0c82b83&amp;IsInner=0&amp;IsHistory=0&amp;ModuleID=28"/>
    <hyperlink ref="S610" r:id="rId815" display="https://ggzy.hzctc.hangzhou.gov.cn/AfficheShow/Home?AfficheID=c889cbb5-21fb-4c5f-9aa0-8d14cefb78fc&amp;IsInner=0&amp;IsHistory=0&amp;ModuleID=28"/>
    <hyperlink ref="S606" r:id="rId816" display="https://ggzy.hzctc.hangzhou.gov.cn/AfficheShow/Home?AfficheID=120465f5-d386-49d8-8962-1ce2599f91f9&amp;IsInner=0&amp;IsHistory=0&amp;ModuleID=28"/>
    <hyperlink ref="S603" r:id="rId817" display="https://ggzy.hzctc.hangzhou.gov.cn/AfficheShow/Home?AfficheID=cf1c6f8f-be40-44c4-8620-0d16b599b657&amp;IsInner=0&amp;IsHistory=0&amp;ModuleID=28"/>
    <hyperlink ref="S604" r:id="rId818" display="https://ggzy.hzctc.hangzhou.gov.cn/AfficheShow/Home?AfficheID=8607cbc0-b720-4fdc-bf6f-07684df59eff&amp;IsInner=0&amp;IsHistory=0&amp;ModuleID=28"/>
    <hyperlink ref="S611" r:id="rId819" display="https://ggzy.hzctc.hangzhou.gov.cn/AfficheShow/Home?AfficheID=5dd74326-37fd-4662-b955-c34933d4b0de&amp;IsInner=0&amp;IsHistory=0&amp;ModuleID=28"/>
    <hyperlink ref="S814" r:id="rId820" display="https://ggzy.hzctc.hangzhou.gov.cn/AfficheShow/Home?AfficheID=0aa1d056-7711-4b80-a3b9-6ad6c8cdb7b9&amp;IsInner=0&amp;IsHistory=0&amp;ModuleID=28"/>
    <hyperlink ref="S815" r:id="rId821" display="https://ggzy.hzctc.hangzhou.gov.cn/AfficheShow/Home?AfficheID=3d16a4aa-8e59-4fee-a772-b2a350f98027&amp;IsInner=0&amp;IsHistory=0&amp;ModuleID=28"/>
    <hyperlink ref="S821" r:id="rId822" display="https://ggzy.hzctc.hangzhou.gov.cn/AfficheShow/Home?AfficheID=b5f47d69-6d95-4db8-b73d-9e6cb16208ac&amp;IsInner=0&amp;IsHistory=0&amp;ModuleID=28"/>
    <hyperlink ref="S818" r:id="rId823" display="https://ggzy.hzctc.hangzhou.gov.cn/AfficheShow/Home?AfficheID=a034d6e7-7ccf-4bae-be04-b9d0976f1689&amp;IsInner=0&amp;IsHistory=0&amp;ModuleID=28"/>
    <hyperlink ref="S805" r:id="rId824" display="https://ggzy.hzctc.hangzhou.gov.cn/AfficheShow/Home?AfficheID=60ba28eb-be85-474f-bdf9-a1b8568e767c&amp;IsInner=0&amp;IsHistory=0&amp;ModuleID=28"/>
    <hyperlink ref="S806" r:id="rId825" display="https://ggzy.hzctc.hangzhou.gov.cn/AfficheShow/Home?AfficheID=bf90ba0d-4c9f-4a8f-a838-e3ece72ae356&amp;IsInner=0&amp;IsHistory=0&amp;ModuleID=28"/>
    <hyperlink ref="S807" r:id="rId826" display="https://ggzy.hzctc.hangzhou.gov.cn/AfficheShow/Home?AfficheID=c4b5224b-2564-4e4b-b0bb-91c2b992f77b&amp;IsInner=0&amp;IsHistory=0&amp;ModuleID=28"/>
    <hyperlink ref="S808" r:id="rId827" display="https://ggzy.hzctc.hangzhou.gov.cn/AfficheShow/Home?AfficheID=f13222a4-57f9-4a23-9496-7902a3ec8225&amp;IsInner=0&amp;IsHistory=0&amp;ModuleID=28"/>
    <hyperlink ref="S812" r:id="rId828" display="https://ggzy.hzctc.hangzhou.gov.cn/AfficheShow/Home?AfficheID=6d4b4559-1c04-49ee-a911-bb6388b7417d&amp;IsInner=0&amp;IsHistory=0&amp;ModuleID=28"/>
    <hyperlink ref="S803" r:id="rId829" display="https://ggzy.hzctc.hangzhou.gov.cn/AfficheShow/Home?AfficheID=cf93cbb9-9672-450b-a08c-8bdbb90ef357&amp;IsInner=0&amp;IsHistory=0&amp;ModuleID=28"/>
    <hyperlink ref="S804" r:id="rId830" display="https://ggzy.hzctc.hangzhou.gov.cn/AfficheShow/Home?AfficheID=623e6bb6-b72d-4f6e-bf02-a0975ec42a7f&amp;IsInner=0&amp;IsHistory=0&amp;ModuleID=28"/>
    <hyperlink ref="S800" r:id="rId831" display="https://ggzy.hzctc.hangzhou.gov.cn/AfficheShow/Home?AfficheID=29f6d340-8b4e-4445-9d45-835569099710&amp;IsInner=0&amp;IsHistory=0&amp;ModuleID=28"/>
    <hyperlink ref="S789" r:id="rId832" display="https://ggzy.hzctc.hangzhou.gov.cn/AfficheShow/Home?AfficheID=3e3fea05-d8c5-4e24-8750-abe3f0253015&amp;IsInner=0&amp;IsHistory=0&amp;ModuleID=28"/>
    <hyperlink ref="S794" r:id="rId833" display="https://ggzy.hzctc.hangzhou.gov.cn/AfficheShow/Home?AfficheID=25728a0e-29de-4cd0-959b-629746466355&amp;IsInner=0&amp;IsHistory=0&amp;ModuleID=28"/>
    <hyperlink ref="S765" r:id="rId834" display="https://ggzy.hzctc.hangzhou.gov.cn/AfficheShow/Home?AfficheID=3ff92a43-73f2-4a43-aee6-a08e178e6bbc&amp;IsInner=0&amp;IsHistory=0&amp;ModuleID=28"/>
    <hyperlink ref="S766" r:id="rId835" display="https://ggzy.hzctc.hangzhou.gov.cn/AfficheShow/Home?AfficheID=68ffc0c1-64f0-4c6b-8841-6f3595d3968e&amp;IsInner=0&amp;IsHistory=0&amp;ModuleID=28"/>
    <hyperlink ref="S763" r:id="rId836" display="https://ggzy.hzctc.hangzhou.gov.cn/AfficheShow/Home?AfficheID=b8c9bfdd-8d71-43bd-a51a-fd439ace2fe3&amp;IsInner=0&amp;IsHistory=0&amp;ModuleID=28"/>
    <hyperlink ref="S764" r:id="rId837" display="https://ggzy.hzctc.hangzhou.gov.cn/AfficheShow/Home?AfficheID=53e60a02-7558-405d-accb-af3e435c0776&amp;IsInner=0&amp;IsHistory=0&amp;ModuleID=28"/>
    <hyperlink ref="S769" r:id="rId838" display="https://ggzy.hzctc.hangzhou.gov.cn/AfficheShow/Home?AfficheID=8ff4b4c1-b561-44f9-93cc-da20f9e69d0d&amp;IsInner=0&amp;IsHistory=0&amp;ModuleID=28"/>
    <hyperlink ref="S771" r:id="rId839" display="https://ggzy.hzctc.hangzhou.gov.cn/AfficheShow/Home?AfficheID=d38103da-ed14-4061-9553-6681bce2410b&amp;IsInner=0&amp;IsHistory=0&amp;ModuleID=28"/>
    <hyperlink ref="S770" r:id="rId840" display="https://ggzy.hzctc.hangzhou.gov.cn/AfficheShow/Home?AfficheID=43de0610-fd00-464b-a120-68ca95486369&amp;IsInner=0&amp;IsHistory=0&amp;ModuleID=28"/>
    <hyperlink ref="S676" r:id="rId841" display="https://ggzy.hzctc.hangzhou.gov.cn/AfficheShow/Home?AfficheID=4e0344b6-7cae-42b3-afb6-40eb77b46b70&amp;IsInner=0&amp;IsHistory=0&amp;ModuleID=28"/>
    <hyperlink ref="S687" r:id="rId842" display="https://ggzy.hzctc.hangzhou.gov.cn/AfficheShow/Home?AfficheID=8433ae05-e8e0-4afe-b8f0-ae21fc4d8fcd&amp;IsInner=0&amp;IsHistory=0&amp;ModuleID=28"/>
    <hyperlink ref="S688" r:id="rId843" display="https://ggzy.hzctc.hangzhou.gov.cn/AfficheShow/Home?AfficheID=027e7080-9933-42cb-a8c7-1f295aed0089&amp;IsInner=0&amp;IsHistory=0&amp;ModuleID=28"/>
    <hyperlink ref="S681" r:id="rId844" display="https://ggzy.hzctc.hangzhou.gov.cn/AfficheShow/Home?AfficheID=54eef780-5b92-49ce-bab4-7ff669d50908&amp;IsInner=0&amp;IsHistory=0&amp;ModuleID=28"/>
    <hyperlink ref="S682" r:id="rId845" display="https://ggzy.hzctc.hangzhou.gov.cn/AfficheShow/Home?AfficheID=30322d1f-cd0f-4c64-a3a9-8874dd057fac&amp;IsInner=0&amp;IsHistory=0&amp;ModuleID=28"/>
    <hyperlink ref="S592" r:id="rId846" display="https://ggzy.hzctc.hangzhou.gov.cn/AfficheShow/Home?AfficheID=2319c7eb-5823-4b1a-8ef7-a8d78e0bdd1c&amp;IsInner=0&amp;IsHistory=0&amp;ModuleID=28"/>
    <hyperlink ref="S537" r:id="rId847" display="https://ggzy.hzctc.hangzhou.gov.cn/AfficheShow/Home?AfficheID=aa731e0b-1db8-4253-b990-3ef3e283d924&amp;IsInner=0&amp;IsHistory=0&amp;ModuleID=28"/>
    <hyperlink ref="S536" r:id="rId848" display="https://ggzy.hzctc.hangzhou.gov.cn/AfficheShow/Home?AfficheID=7c3c88d8-82e0-4190-b263-aa093b5594fe&amp;IsInner=0&amp;IsHistory=0&amp;ModuleID=28"/>
    <hyperlink ref="S535" r:id="rId849" display="https://ggzy.hzctc.hangzhou.gov.cn/AfficheShow/Home?AfficheID=e0ab0996-5255-4e81-84af-72616315b498&amp;IsInner=0&amp;IsHistory=0&amp;ModuleID=28"/>
    <hyperlink ref="S496" r:id="rId850" display="https://ggzy.hzctc.hangzhou.gov.cn/AfficheShow/Home?AfficheID=527dea99-2f19-42be-a687-ab4373aa4c31&amp;IsInner=0&amp;IsHistory=0&amp;ModuleID=28"/>
    <hyperlink ref="S501" r:id="rId851" display="https://ggzy.hzctc.hangzhou.gov.cn/AfficheShow/Home?AfficheID=c02d33ec-2f90-4376-a1eb-eb25cb17c69d&amp;IsInner=0&amp;IsHistory=0&amp;ModuleID=28"/>
    <hyperlink ref="S502" r:id="rId852" display="https://ggzy.hzctc.hangzhou.gov.cn/AfficheShow/Home?AfficheID=60f06dfc-7d60-4218-88b5-2bca4111b5ad&amp;IsInner=0&amp;IsHistory=0&amp;ModuleID=28"/>
    <hyperlink ref="S503" r:id="rId853" display="https://ggzy.hzctc.hangzhou.gov.cn/AfficheShow/Home?AfficheID=4cf668e3-5966-427f-b5f6-8ccbd4534d8d&amp;IsInner=0&amp;IsHistory=0&amp;ModuleID=28"/>
    <hyperlink ref="S498" r:id="rId854" display="https://ggzy.hzctc.hangzhou.gov.cn/AfficheShow/Home?AfficheID=ea977013-7b36-42fa-afea-fe46b216cf34&amp;IsInner=0&amp;IsHistory=0&amp;ModuleID=28"/>
    <hyperlink ref="S482" r:id="rId855" display="https://ggzy.hzctc.hangzhou.gov.cn/AfficheShow/Home?AfficheID=9182eec0-7cf1-4c02-83c6-88017fda85ad&amp;IsInner=0&amp;IsHistory=0&amp;ModuleID=28"/>
    <hyperlink ref="S483" r:id="rId856" display="https://ggzy.hzctc.hangzhou.gov.cn/AfficheShow/Home?AfficheID=39d2c0be-2a89-4f9e-95ae-b8471b1d5136&amp;IsInner=0&amp;IsHistory=0&amp;ModuleID=28"/>
    <hyperlink ref="S484" r:id="rId857" display="https://ggzy.hzctc.hangzhou.gov.cn/AfficheShow/Home?AfficheID=d615d3af-3401-4cef-a589-bd63f1ab8b78&amp;IsInner=0&amp;IsHistory=0&amp;ModuleID=28"/>
    <hyperlink ref="S466" r:id="rId858" display="https://ggzy.hzctc.hangzhou.gov.cn/AfficheShow/Home?AfficheID=4c8546ca-23d7-4da6-b53a-1f2105c8d260&amp;IsInner=0&amp;IsHistory=0&amp;ModuleID=28"/>
    <hyperlink ref="S463" r:id="rId859" display="https://ggzy.hzctc.hangzhou.gov.cn/AfficheShow/Home?AfficheID=5c27915e-bc7a-4af0-a720-c6718752785d&amp;IsInner=0&amp;IsHistory=0&amp;ModuleID=28"/>
    <hyperlink ref="S464" r:id="rId860" display="https://ggzy.hzctc.hangzhou.gov.cn/AfficheShow/Home?AfficheID=1e51355b-3185-4cb1-aaa4-38973ccbf68a&amp;IsInner=0&amp;IsHistory=0&amp;ModuleID=28"/>
    <hyperlink ref="S465" r:id="rId861" display="https://ggzy.hzctc.hangzhou.gov.cn/AfficheShow/Home?AfficheID=8b6251bd-eff5-4780-85ba-6cd57acd0b5d&amp;IsInner=0&amp;IsHistory=0&amp;ModuleID=28"/>
    <hyperlink ref="S471" r:id="rId862" display="https://ggzy.hzctc.hangzhou.gov.cn/AfficheShow/Home?AfficheID=fd15df3c-0cab-4aa5-849f-75abd0ef2767&amp;IsInner=0&amp;IsHistory=0&amp;ModuleID=28"/>
    <hyperlink ref="S472" r:id="rId863" display="https://ggzy.hzctc.hangzhou.gov.cn/AfficheShow/Home?AfficheID=f813892d-f403-4f6e-9a25-817f68c767ee&amp;IsInner=0&amp;IsHistory=0&amp;ModuleID=28"/>
    <hyperlink ref="S473" r:id="rId864" display="https://ggzy.hzctc.hangzhou.gov.cn/AfficheShow/Home?AfficheID=726018f9-ebfa-4d55-bee2-298564f64fdf&amp;IsInner=0&amp;IsHistory=0&amp;ModuleID=28"/>
    <hyperlink ref="S467" r:id="rId865" display="https://ggzy.hzctc.hangzhou.gov.cn/AfficheShow/Home?AfficheID=65e19c96-a38d-4bd4-a82e-e4c17c57d807&amp;IsInner=0&amp;IsHistory=0&amp;ModuleID=28"/>
    <hyperlink ref="S447" r:id="rId866" display="https://ggzy.hzctc.hangzhou.gov.cn/AfficheShow/Home?AfficheID=cf2a3558-fdfe-4bab-8ec7-d77c8121d9f6&amp;IsInner=0&amp;IsHistory=0&amp;ModuleID=28"/>
    <hyperlink ref="S446" r:id="rId867" display="https://ggzy.hzctc.hangzhou.gov.cn/AfficheShow/Home?AfficheID=a996a748-c647-4aa7-8059-9b8fdadfbbd2&amp;IsInner=0&amp;IsHistory=0&amp;ModuleID=28"/>
    <hyperlink ref="S445" r:id="rId868" display="https://ggzy.hzctc.hangzhou.gov.cn/AfficheShow/Home?AfficheID=453e5e2d-5ba0-445a-9878-62ecd956d6a5&amp;IsInner=0&amp;IsHistory=0&amp;ModuleID=28"/>
    <hyperlink ref="S453" r:id="rId869" display="https://ggzy.hzctc.hangzhou.gov.cn/AfficheShow/Home?AfficheID=e8f41511-4df0-4a36-8975-71119def7e73&amp;IsInner=0&amp;IsHistory=0&amp;ModuleID=28"/>
    <hyperlink ref="S437" r:id="rId870" display="https://ggzy.hzctc.hangzhou.gov.cn/AfficheShow/Home?AfficheID=21ceea61-e283-41f6-bea2-fc6d5eaf4299&amp;IsInner=0&amp;IsHistory=0&amp;ModuleID=28"/>
    <hyperlink ref="S436" r:id="rId871" display="https://ggzy.hzctc.hangzhou.gov.cn/AfficheShow/Home?AfficheID=9abcee9c-a680-479f-b3ff-5d013643b45f&amp;IsInner=0&amp;IsHistory=0&amp;ModuleID=28"/>
    <hyperlink ref="S438" r:id="rId872" display="https://ggzy.hzctc.hangzhou.gov.cn/AfficheShow/Home?AfficheID=CA18C369-5F04-4E84-A309-28E20310B535&amp;IsInner=0&amp;IsHistory=0&amp;ModuleID=28"/>
    <hyperlink ref="S418" r:id="rId873" display="https://ggzy.hzctc.hangzhou.gov.cn/AfficheShow/Home?AfficheID=19b300d9-e50d-410e-9862-870f25a6d753&amp;IsInner=0&amp;IsHistory=0&amp;ModuleID=28"/>
    <hyperlink ref="S409" r:id="rId874" display="https://ggzy.hzctc.hangzhou.gov.cn/AfficheShow/Home?AfficheID=481c1716-817b-49ab-8bbc-c85d020061c6&amp;IsInner=0&amp;IsHistory=0&amp;ModuleID=28"/>
    <hyperlink ref="S414" r:id="rId875" display="https://ggzy.hzctc.hangzhou.gov.cn/AfficheShow/Home?AfficheID=12c171a9-8550-4e26-ab68-7b04e0d11c8e&amp;IsInner=0&amp;IsHistory=0&amp;ModuleID=28"/>
    <hyperlink ref="S399" r:id="rId876" display="https://ggzy.hzctc.hangzhou.gov.cn/AfficheShow/Home?AfficheID=80381f5d-c2f1-46cb-b1be-0b96d2413cd5&amp;IsInner=0&amp;IsHistory=0&amp;ModuleID=28"/>
    <hyperlink ref="S400" r:id="rId784" display="https://ggzy.hzctc.hangzhou.gov.cn/AfficheShow/Home?AfficheID=58bb380b-09d1-4d72-9ef1-f4023fa3c70e&amp;IsInner=0&amp;IsHistory=0&amp;ModuleID=28"/>
    <hyperlink ref="S401" r:id="rId877" display="https://ggzy.hzctc.hangzhou.gov.cn/AfficheShow/Home?AfficheID=edc3f5f4-3d32-4930-abdc-9f45b8ddc9fe&amp;IsInner=0&amp;IsHistory=0&amp;ModuleID=28"/>
    <hyperlink ref="S402" r:id="rId878" display="https://ggzy.hzctc.hangzhou.gov.cn/AfficheShow/Home?AfficheID=11c0dbed-e4c5-42d8-a9ca-8ea2c5b27103&amp;IsInner=0&amp;IsHistory=0&amp;ModuleID=28"/>
    <hyperlink ref="S394" r:id="rId879" display="https://ggzy.hzctc.hangzhou.gov.cn/AfficheShow/Home?AfficheID=acbbae7c-f2ef-4aa6-b282-a57ff15d041e&amp;IsInner=0&amp;IsHistory=0&amp;ModuleID=28"/>
    <hyperlink ref="S386" r:id="rId880" display="https://ggzy.hzctc.hangzhou.gov.cn/AfficheShow/Home?AfficheID=ac25b082-7869-418e-ae46-ded1b16215fb&amp;IsInner=0&amp;IsHistory=0&amp;ModuleID=28"/>
    <hyperlink ref="S387" r:id="rId881" display="https://ggzy.hzctc.hangzhou.gov.cn/AfficheShow/Home?AfficheID=701b2c80-2e7d-42f5-abe4-53a1b211c8e3&amp;IsInner=0&amp;IsHistory=0&amp;ModuleID=28"/>
    <hyperlink ref="S388" r:id="rId882" display="https://ggzy.hzctc.hangzhou.gov.cn/AfficheShow/Home?AfficheID=f9c00175-15fb-4a7d-bcc6-f1b611736ed9&amp;IsInner=0&amp;IsHistory=0&amp;ModuleID=28"/>
    <hyperlink ref="S374" r:id="rId883" display="https://ggzy.hzctc.hangzhou.gov.cn/AfficheShow/Home?AfficheID=50f9d6f7-0858-41d4-914a-66761f89c0a0&amp;IsInner=0&amp;IsHistory=0&amp;ModuleID=28"/>
    <hyperlink ref="S375" r:id="rId884" display="https://ggzy.hzctc.hangzhou.gov.cn/AfficheShow/Home?AfficheID=a6bf89dc-da8b-46ea-946f-cff2d2cfa43d&amp;IsInner=0&amp;IsHistory=0&amp;ModuleID=28"/>
    <hyperlink ref="S377" r:id="rId885" display="https://ggzy.hzctc.hangzhou.gov.cn/AfficheShow/Home?AfficheID=5bbd7e78-8563-44e1-9ccb-60c1c7aee700&amp;IsInner=0&amp;IsHistory=0&amp;ModuleID=28"/>
    <hyperlink ref="S362" r:id="rId886" display="https://ggzy.hzctc.hangzhou.gov.cn/AfficheShow/Home?AfficheID=a5504ae1-bd2c-4047-8dde-a66109f50ff4&amp;IsInner=0&amp;IsHistory=0&amp;ModuleID=28"/>
    <hyperlink ref="S360" r:id="rId887" display="https://ggzy.hzctc.hangzhou.gov.cn/AfficheShow/Home?AfficheID=9a9725ad-33ce-4b54-9c65-9e40b679b3f4&amp;IsInner=0&amp;IsHistory=0&amp;ModuleID=28"/>
    <hyperlink ref="S361" r:id="rId888" display="https://ggzy.hzctc.hangzhou.gov.cn/AfficheShow/Home?AfficheID=bdad7b43-5ee8-472c-be9a-d05fe1398818&amp;IsInner=0&amp;IsHistory=0&amp;ModuleID=28"/>
    <hyperlink ref="S359" r:id="rId889" display="https://ggzy.hzctc.hangzhou.gov.cn/AfficheShow/Home?AfficheID=5f64b42c-f8f5-4c1a-9376-8c8e0be43aa0&amp;IsInner=0&amp;IsHistory=0&amp;ModuleID=28"/>
    <hyperlink ref="S364" r:id="rId890" display="https://ggzy.hzctc.hangzhou.gov.cn/AfficheShow/Home?AfficheID=5B91FFDD-E423-4433-9BE8-877413DE75BE&amp;IsInner=0&amp;IsHistory=0&amp;ModuleID=28"/>
    <hyperlink ref="S349" r:id="rId891" display="https://ggzy.hzctc.hangzhou.gov.cn/AfficheShow/Home?AfficheID=e82dc025-f1ba-407c-b0b6-25693344767c&amp;IsInner=0&amp;IsHistory=0&amp;ModuleID=28"/>
    <hyperlink ref="S350" r:id="rId892" display="https://ggzy.hzctc.hangzhou.gov.cn/AfficheShow/Home?AfficheID=4f470c7e-0075-41c1-b75b-ecc92d61f0bb&amp;IsInner=0&amp;IsHistory=0&amp;ModuleID=28"/>
    <hyperlink ref="S348" r:id="rId893" display="https://ggzy.hzctc.hangzhou.gov.cn/AfficheShow/Home?AfficheID=6b01c2b6-eafb-4f0f-94b3-9edc1a6b66e4&amp;IsInner=0&amp;IsHistory=0&amp;ModuleID=28"/>
    <hyperlink ref="S347" r:id="rId894" display="https://ggzy.hzctc.hangzhou.gov.cn/AfficheShow/Home?AfficheID=add90323-1eac-415e-a994-3f51b1c58b47&amp;IsInner=0&amp;IsHistory=0&amp;ModuleID=28"/>
    <hyperlink ref="S353" r:id="rId895" display="https://ggzy.hzctc.hangzhou.gov.cn/AfficheShow/Home?AfficheID=6e73b76f-0b0d-4763-bcbc-f5b4cfd8b8b7&amp;IsInner=0&amp;IsHistory=0&amp;ModuleID=28"/>
    <hyperlink ref="S354" r:id="rId896" display="https://ggzy.hzctc.hangzhou.gov.cn/AfficheShow/Home?AfficheID=0affc4bf-bab4-4bad-859b-d39ef85a6a6f&amp;IsInner=0&amp;IsHistory=0&amp;ModuleID=28"/>
    <hyperlink ref="S341" r:id="rId897" display="https://ggzy.hzctc.hangzhou.gov.cn/AfficheShow/Home?AfficheID=7b460dc5-3ea3-44e4-a97c-38a2efc609a4&amp;IsInner=0&amp;IsHistory=0&amp;ModuleID=28"/>
    <hyperlink ref="S344" r:id="rId898" display="https://ggzy.hzctc.hangzhou.gov.cn/AfficheShow/Home?AfficheID=6c8ba26e-659e-4434-a412-5d01b32a5334&amp;IsInner=0&amp;IsHistory=0&amp;ModuleID=28"/>
    <hyperlink ref="S345" r:id="rId899" display="https://ggzy.hzctc.hangzhou.gov.cn/AfficheShow/Home?AfficheID=3a5cf9ef-fc32-4e2c-ac30-72269be152b6&amp;IsInner=0&amp;IsHistory=0&amp;ModuleID=28"/>
    <hyperlink ref="S584" r:id="rId900" display="https://ggzy.hzctc.hangzhou.gov.cn/AfficheShow/Home?AfficheID=b3162ff9-f0d5-4a32-922a-a8da297b2586&amp;IsInner=0&amp;IsHistory=0&amp;ModuleID=28"/>
    <hyperlink ref="S588" r:id="rId901" display="https://ggzy.hzctc.hangzhou.gov.cn/AfficheShow/Home?AfficheID=18303a97-efb7-4702-bb09-dd1e1dd1207e&amp;IsInner=0&amp;IsHistory=0&amp;ModuleID=28"/>
    <hyperlink ref="S589" r:id="rId902" display="https://ggzy.hzctc.hangzhou.gov.cn/AfficheShow/Home?AfficheID=319FA8EB-F470-4195-B3C4-6C01C474EAB5&amp;IsInner=0&amp;IsHistory=0&amp;ModuleID=28"/>
    <hyperlink ref="S590" r:id="rId903" display="https://ggzy.hzctc.hangzhou.gov.cn/AfficheShow/Home?AfficheID=52aab039-ed31-49c3-b023-ea8d65777178&amp;IsInner=0&amp;IsHistory=0&amp;ModuleID=28"/>
    <hyperlink ref="S591" r:id="rId904" display="https://ggzy.hzctc.hangzhou.gov.cn/AfficheShow/Home?AfficheID=a7493015-7a0a-432c-9227-9f898577184a&amp;IsInner=0&amp;IsHistory=0&amp;ModuleID=28"/>
    <hyperlink ref="S586" r:id="rId905" display="https://ggzy.hzctc.hangzhou.gov.cn/AfficheShow/Home?AfficheID=4e899091-ca21-4e66-9a15-3ce3225d154e&amp;IsInner=0&amp;IsHistory=0&amp;ModuleID=28"/>
    <hyperlink ref="S575" r:id="rId906" display="https://ggzy.hzctc.hangzhou.gov.cn/AfficheShow/Home?AfficheID=45fa51c9-47f1-43c4-a3c4-d53c2f79dccf&amp;IsInner=0&amp;IsHistory=0&amp;ModuleID=28"/>
    <hyperlink ref="S582" r:id="rId907" display="https://ggzy.hzctc.hangzhou.gov.cn/AfficheShow/Home?AfficheID=45c4830e-57fc-4955-a4d0-42205f762145&amp;IsInner=0&amp;IsHistory=0&amp;ModuleID=28"/>
    <hyperlink ref="S579" r:id="rId908" display="https://ggzy.hzctc.hangzhou.gov.cn/AfficheShow/Home?AfficheID=381c7af6-a66e-49f9-8037-c4fa742f76c7&amp;IsInner=0&amp;IsHistory=0&amp;ModuleID=28"/>
    <hyperlink ref="S563" r:id="rId909" display="https://ggzy.hzctc.hangzhou.gov.cn/AfficheShow/Home?AfficheID=a7f2b3c1-f0dc-48f1-bbe8-c69588c2c60f&amp;IsInner=0&amp;IsHistory=0&amp;ModuleID=28"/>
    <hyperlink ref="S564" r:id="rId910" display="https://ggzy.hzctc.hangzhou.gov.cn/AfficheShow/Home?AfficheID=da564ca8-698b-44d3-b0d1-e6dc47c163cf&amp;IsInner=0&amp;IsHistory=0&amp;ModuleID=28"/>
    <hyperlink ref="S562" r:id="rId911" display="https://ggzy.hzctc.hangzhou.gov.cn/AfficheShow/Home?AfficheID=0f063e49-cd5a-4576-94e3-cd83ebc8db1a&amp;IsInner=0&amp;IsHistory=0&amp;ModuleID=28"/>
    <hyperlink ref="S571" r:id="rId912" display="https://ggzy.hzctc.hangzhou.gov.cn/AfficheShow/Home?AfficheID=97641a66-b5fe-41a8-81fb-814ec7687bb6&amp;IsInner=0&amp;IsHistory=0&amp;ModuleID=28"/>
    <hyperlink ref="S572" r:id="rId913" display="https://ggzy.hzctc.hangzhou.gov.cn/AfficheShow/Home?AfficheID=c1359c63-de67-4f72-a319-5f964ce6af13&amp;IsInner=0&amp;IsHistory=0&amp;ModuleID=28"/>
    <hyperlink ref="S573" r:id="rId914" display="https://ggzy.hzctc.hangzhou.gov.cn/AfficheShow/Home?AfficheID=67b434fd-d820-43b4-b910-89544fa2643d&amp;IsInner=0&amp;IsHistory=0&amp;ModuleID=28"/>
    <hyperlink ref="S568" r:id="rId915" display="https://ggzy.hzctc.hangzhou.gov.cn/AfficheShow/Home?AfficheID=548AE996-4BF1-4004-B390-BD8342FEC897&amp;IsInner=0&amp;IsHistory=0&amp;ModuleID=28"/>
    <hyperlink ref="S552" r:id="rId916" display="https://ggzy.hzctc.hangzhou.gov.cn/AfficheShow/Home?AfficheID=d3c951d8-92ea-4438-9d99-d512ea02e9d9&amp;IsInner=0&amp;IsHistory=0&amp;ModuleID=28"/>
    <hyperlink ref="S550" r:id="rId917" display="https://ggzy.hzctc.hangzhou.gov.cn/AfficheShow/Home?AfficheID=9FD36C5B-D052-4DD5-B402-70B48B80BF78&amp;IsInner=0&amp;IsHistory=0&amp;ModuleID=28"/>
    <hyperlink ref="S559" r:id="rId918" display="https://ggzy.hzctc.hangzhou.gov.cn/AfficheShow/Home?AfficheID=c7fb6b52-4adf-4082-b92b-f580d9f1d749&amp;IsInner=0&amp;IsHistory=0&amp;ModuleID=28"/>
    <hyperlink ref="S560" r:id="rId919" display="https://ggzy.hzctc.hangzhou.gov.cn/AfficheShow/Home?AfficheID=c712ea85-8011-4eb9-876d-ac95767d8b8f&amp;IsInner=0&amp;IsHistory=0&amp;ModuleID=28"/>
    <hyperlink ref="S558" r:id="rId920" display="https://ggzy.hzctc.hangzhou.gov.cn/AfficheShow/Home?AfficheID=64a24985-5346-406b-b8a2-ce432f78d6a6&amp;IsInner=0&amp;IsHistory=0&amp;ModuleID=28"/>
    <hyperlink ref="S557" r:id="rId921" display="https://ggzy.hzctc.hangzhou.gov.cn/AfficheShow/Home?AfficheID=173bc4cb-440c-47b5-aaeb-194e8efa8096&amp;IsInner=0&amp;IsHistory=0&amp;ModuleID=28"/>
    <hyperlink ref="S553" r:id="rId922" display="https://ggzy.hzctc.hangzhou.gov.cn/AfficheShow/Home?AfficheID=61425da6-02d4-4784-84ae-26c224f336c1&amp;IsInner=0&amp;IsHistory=0&amp;ModuleID=28"/>
    <hyperlink ref="S555" r:id="rId923" display="https://ggzy.hzctc.hangzhou.gov.cn/AfficheShow/Home?AfficheID=3dfc6262-191c-4d78-8877-4cbafe3bcc3f&amp;IsInner=0&amp;IsHistory=0&amp;ModuleID=28"/>
    <hyperlink ref="S554" r:id="rId924" display="https://ggzy.hzctc.hangzhou.gov.cn/AfficheShow/Home?AfficheID=5b8b05ec-18f2-4679-aeb5-6808c5d7a51f&amp;IsInner=0&amp;IsHistory=0&amp;ModuleID=28"/>
    <hyperlink ref="S556" r:id="rId925" display="https://ggzy.hzctc.hangzhou.gov.cn/AfficheShow/Home?AfficheID=ec9fdbcb-bada-443a-9371-76d89114ef5f&amp;IsInner=0&amp;IsHistory=0&amp;ModuleID=28"/>
    <hyperlink ref="S512" r:id="rId926" display="https://ggzy.hzctc.hangzhou.gov.cn/AfficheShow/Home?AfficheID=7f5bdb82-c50a-4004-82da-fcdc2622f6fb&amp;IsInner=0&amp;IsHistory=0&amp;ModuleID=28"/>
    <hyperlink ref="S513" r:id="rId927" display="https://ggzy.hzctc.hangzhou.gov.cn/AfficheShow/Home?AfficheID=8faef68e-cff1-4f84-b27d-fb324c9d2f93&amp;IsInner=0&amp;IsHistory=0&amp;ModuleID=28"/>
    <hyperlink ref="S510" r:id="rId928" display="https://ggzy.hzctc.hangzhou.gov.cn/AfficheShow/Home?AfficheID=DDAF56B9-FF58-42AE-9C61-34B9BE4AE0D3&amp;IsInner=0&amp;IsHistory=0&amp;ModuleID=28"/>
    <hyperlink ref="S511" r:id="rId817" display="https://ggzy.hzctc.hangzhou.gov.cn/AfficheShow/Home?AfficheID=cf1c6f8f-be40-44c4-8620-0d16b599b657&amp;IsInner=0&amp;IsHistory=0&amp;ModuleID=28"/>
    <hyperlink ref="S531" r:id="rId929" display="https://ggzy.hzctc.hangzhou.gov.cn/AfficheShow/Home?AfficheID=c9db10fe-0162-46f3-aac9-2086e46832dc&amp;IsInner=0&amp;IsHistory=0&amp;ModuleID=28"/>
    <hyperlink ref="S509" r:id="rId930" display="https://ggzy.hzctc.hangzhou.gov.cn/AfficheShow/Home?AfficheID=765d0397-d1e2-415f-83b8-6df4a7dbeefe&amp;IsInner=0&amp;IsHistory=0&amp;ModuleID=28"/>
    <hyperlink ref="S524" r:id="rId931" display="https://ggzy.hzctc.hangzhou.gov.cn/AfficheShow/Home?AfficheID=b772a33e-3462-47b5-9e85-ef1175096ca7&amp;IsInner=0&amp;IsHistory=0&amp;ModuleID=28"/>
    <hyperlink ref="S522" r:id="rId932" display="https://ggzy.hzctc.hangzhou.gov.cn/AfficheShow/Home?AfficheID=7ac3b241-8cc6-4d82-8bf5-4e7c88658f1a&amp;IsInner=0&amp;IsHistory=0&amp;ModuleID=28"/>
    <hyperlink ref="S526" r:id="rId933" display="https://ggzy.hzctc.hangzhou.gov.cn/AfficheShow/Home?AfficheID=0785bc85-b531-4810-8c61-376dc6f46dc8&amp;IsInner=0&amp;IsHistory=0&amp;ModuleID=28"/>
    <hyperlink ref="S528" r:id="rId934" display="https://ggzy.hzctc.hangzhou.gov.cn/AfficheShow/Home?AfficheID=9c49494f-f8e1-4a64-a8ae-e2065d34e549&amp;IsInner=0&amp;IsHistory=0&amp;ModuleID=28"/>
    <hyperlink ref="S523" r:id="rId935" display="https://ggzy.hzctc.hangzhou.gov.cn/AfficheShow/Home?AfficheID=663d2980-c435-4cbe-a375-67ced5dc9e44&amp;IsInner=0&amp;IsHistory=0&amp;ModuleID=28"/>
    <hyperlink ref="S527" r:id="rId936" display="https://ggzy.hzctc.hangzhou.gov.cn/AfficheShow/Home?AfficheID=d2b1e182-5ef9-4a6b-8325-4ae49c97aafd&amp;IsInner=0&amp;IsHistory=0&amp;ModuleID=28"/>
    <hyperlink ref="S532" r:id="rId937" display="https://ggzy.hzctc.hangzhou.gov.cn/AfficheShow/Home?AfficheID=80709606-20cf-4c67-9c35-0ce780465a95&amp;IsInner=0&amp;IsHistory=0&amp;ModuleID=28"/>
    <hyperlink ref="S530" r:id="rId938" display="https://ggzy.hzctc.hangzhou.gov.cn/AfficheShow/Home?AfficheID=accee524-406a-4be3-bc17-7d0834bf8428&amp;IsInner=0&amp;IsHistory=0&amp;ModuleID=28"/>
    <hyperlink ref="S529" r:id="rId939" display="https://ggzy.hzctc.hangzhou.gov.cn/AfficheShow/Home?AfficheID=85a5229a-8e7e-4213-95b7-ee16bd9de784&amp;IsInner=0&amp;IsHistory=0&amp;ModuleID=28"/>
    <hyperlink ref="S525" r:id="rId940" display="https://ggzy.hzctc.hangzhou.gov.cn/AfficheShow/Home?AfficheID=42f6917d-1abc-4478-903b-4149adc4c23b&amp;IsInner=0&amp;IsHistory=0&amp;ModuleID=28"/>
    <hyperlink ref="S533" r:id="rId941" display="https://ggzy.hzctc.hangzhou.gov.cn/AfficheShow/Home?AfficheID=E385CF36-B0F9-41FA-A633-28418D392040&amp;IsInner=0&amp;IsHistory=0&amp;ModuleID=28"/>
    <hyperlink ref="S534" r:id="rId836" display="https://ggzy.hzctc.hangzhou.gov.cn/AfficheShow/Home?AfficheID=b8c9bfdd-8d71-43bd-a51a-fd439ace2fe3&amp;IsInner=0&amp;IsHistory=0&amp;ModuleID=28"/>
    <hyperlink ref="S521" r:id="rId942" display="https://ggzy.hzctc.hangzhou.gov.cn/AfficheShow/Home?AfficheID=c8efcfa2-315b-47e1-9f27-7f8609738cb2&amp;IsInner=0&amp;IsHistory=0&amp;ModuleID=28"/>
    <hyperlink ref="S519" r:id="rId943" display="https://ggzy.hzctc.hangzhou.gov.cn/AfficheShow/Home?AfficheID=17c758ca-f07b-4527-b7b0-c24b484ec49c&amp;IsInner=0&amp;IsHistory=0&amp;ModuleID=28"/>
    <hyperlink ref="S517" r:id="rId944" display="https://ggzy.hzctc.hangzhou.gov.cn/AfficheShow/Home?AfficheID=2028773c-098f-42ab-9111-c4bd1ea652d7&amp;IsInner=0&amp;IsHistory=0&amp;ModuleID=28"/>
    <hyperlink ref="S520" r:id="rId945" display="https://ggzy.hzctc.hangzhou.gov.cn/AfficheShow/Home?AfficheID=9d670fbd-599a-403c-80c2-c12716f8f888&amp;IsInner=0&amp;IsHistory=0&amp;ModuleID=28"/>
    <hyperlink ref="S518" r:id="rId946" display="https://ggzy.hzctc.hangzhou.gov.cn/AfficheShow/Home?AfficheID=3aed0e19-6b5e-4b2f-b51b-bfd00636d564&amp;IsInner=0&amp;IsHistory=0&amp;ModuleID=28"/>
    <hyperlink ref="S515" r:id="rId947" display="https://ggzy.hzctc.hangzhou.gov.cn/AfficheShow/Home?AfficheID=8013d329-e851-4910-891b-7a3a3e1d404b&amp;IsInner=0&amp;IsHistory=0&amp;ModuleID=28"/>
    <hyperlink ref="S516" r:id="rId948" display="https://ggzy.hzctc.hangzhou.gov.cn/AfficheShow/Home?AfficheID=cddede5f-063e-470d-8476-2bdb5ad9355b&amp;IsInner=0&amp;IsHistory=0&amp;ModuleID=28"/>
    <hyperlink ref="S514" r:id="rId949" display="https://ggzy.hzctc.hangzhou.gov.cn/AfficheShow/Home?AfficheID=4638f1d8-1156-49b6-882b-06bc91dae452&amp;IsInner=0&amp;IsHistory=0&amp;ModuleID=28"/>
    <hyperlink ref="S254" r:id="rId950" display="https://ggzy.hzctc.hangzhou.gov.cn/AfficheShow/Home?AfficheID=57793fab-e13e-41c9-81b9-0b0916fc037c&amp;IsInner=0&amp;IsHistory=0&amp;ModuleID=28"/>
    <hyperlink ref="S253" r:id="rId951" display="https://ggzy.hzctc.hangzhou.gov.cn/AfficheShow/Home?AfficheID=d09ff2bd-3e40-41c4-8a47-f009bdfcb0a1&amp;IsInner=0&amp;IsHistory=0&amp;ModuleID=28"/>
    <hyperlink ref="S260" r:id="rId952" display="https://ggzy.hzctc.hangzhou.gov.cn/AfficheShow/Home?AfficheID=46a8b317-1dba-4839-aa1e-e73848e01b5b&amp;IsInner=0&amp;IsHistory=0&amp;ModuleID=28"/>
    <hyperlink ref="S261" r:id="rId953" display="https://ggzy.hzctc.hangzhou.gov.cn/AfficheShow/Home?AfficheID=9eb88271-90e1-426d-a332-fdc467493001&amp;IsInner=0&amp;IsHistory=0&amp;ModuleID=28"/>
    <hyperlink ref="S264" r:id="rId954" display="https://ggzy.hzctc.hangzhou.gov.cn/AfficheShow/Home?AfficheID=3e189ecf-3f65-4a9d-8507-141b9045880d&amp;IsInner=0&amp;IsHistory=0&amp;ModuleID=28"/>
    <hyperlink ref="S263" r:id="rId955" display="https://ggzy.hzctc.hangzhou.gov.cn/AfficheShow/Home?AfficheID=f388f058-a9ed-4fe1-918b-99712dcabb1a&amp;IsInner=0&amp;IsHistory=0&amp;ModuleID=28"/>
    <hyperlink ref="S268" r:id="rId956" display="https://ggzy.hzctc.hangzhou.gov.cn/AfficheShow/Home?AfficheID=fba6a5ea-05b7-4ac1-be68-bd9f92afb936&amp;IsInner=0&amp;IsHistory=0&amp;ModuleID=28"/>
    <hyperlink ref="S265" r:id="rId957" display="https://ggzy.hzctc.hangzhou.gov.cn/AfficheShow/Home?AfficheID=40b61f64-c195-4783-806e-9769907b89c1&amp;IsInner=0&amp;IsHistory=0&amp;ModuleID=28"/>
    <hyperlink ref="S267" r:id="rId958" display="https://ggzy.hzctc.hangzhou.gov.cn/AfficheShow/Home?AfficheID=8da9f52a-eb96-4c04-949a-c9edf71a294b&amp;IsInner=0&amp;IsHistory=0&amp;ModuleID=28"/>
    <hyperlink ref="S266" r:id="rId959" display="https://ggzy.hzctc.hangzhou.gov.cn/AfficheShow/Home?AfficheID=282077fa-cd2a-4b12-a544-aa65141e75a6&amp;IsInner=0&amp;IsHistory=0&amp;ModuleID=28"/>
    <hyperlink ref="S262" r:id="rId960" display="https://ggzy.hzctc.hangzhou.gov.cn/AfficheShow/Home?AfficheID=44929458-89a7-4950-ac0b-4b80c81a4244&amp;IsInner=0&amp;IsHistory=0&amp;ModuleID=28"/>
    <hyperlink ref="S258" r:id="rId961" display="https://ggzy.hzctc.hangzhou.gov.cn/AfficheShow/Home?AfficheID=ecf31e2e-8cf9-46c9-b219-a60eb1953c77&amp;IsInner=0&amp;IsHistory=0&amp;ModuleID=28"/>
    <hyperlink ref="S259" r:id="rId962" display="https://ggzy.hzctc.hangzhou.gov.cn/AfficheShow/Home?AfficheID=3d728136-c320-470c-8473-178f24910947&amp;IsInner=0&amp;IsHistory=0&amp;ModuleID=28"/>
    <hyperlink ref="S257" r:id="rId963" display="https://ggzy.hzctc.hangzhou.gov.cn/AfficheShow/Home?AfficheID=36b24cb6-daf4-4aca-bd27-ddcfb961c9b3&amp;IsInner=0&amp;IsHistory=0&amp;ModuleID=28"/>
    <hyperlink ref="S255" r:id="rId964" display="https://ggzy.hzctc.hangzhou.gov.cn/AfficheShow/Home?AfficheID=cfa9ae0d-02c0-4053-8306-e0e55d200aac&amp;IsInner=0&amp;IsHistory=0&amp;ModuleID=28"/>
    <hyperlink ref="S256" r:id="rId965" display="https://ggzy.hzctc.hangzhou.gov.cn/AfficheShow/Home?AfficheID=e4fb56a4-4138-4c4a-9bbf-e0b63da5ea3a&amp;IsInner=0&amp;IsHistory=0&amp;ModuleID=28"/>
    <hyperlink ref="S237" r:id="rId966" display="https://ggzy.hzctc.hangzhou.gov.cn/AfficheShow/Home?AfficheID=5a87be85-57cd-42d1-ac1f-e8556d221452&amp;IsInner=0&amp;IsHistory=0&amp;ModuleID=28"/>
    <hyperlink ref="S232" r:id="rId967" display="https://ggzy.hzctc.hangzhou.gov.cn/AfficheShow/Home?AfficheID=879d3dc2-16b9-4f1d-901b-e78d58c46e1b&amp;IsInner=0&amp;IsHistory=0&amp;ModuleID=28"/>
    <hyperlink ref="S236" r:id="rId968" display="https://ggzy.hzctc.hangzhou.gov.cn/AfficheShow/Home?AfficheID=c05c1074-ed42-42e5-924b-6859ce7be4e8&amp;IsInner=0&amp;IsHistory=0&amp;ModuleID=28"/>
    <hyperlink ref="S233" r:id="rId969" display="https://ggzy.hzctc.hangzhou.gov.cn/AfficheShow/Home?AfficheID=36fa5cd9-6db8-4ed0-8acd-748febeed9a0&amp;IsInner=0&amp;IsHistory=0&amp;ModuleID=28"/>
    <hyperlink ref="S234" r:id="rId970" display="https://ggzy.hzctc.hangzhou.gov.cn/AfficheShow/Home?AfficheID=92204517-f71b-4047-99f8-94d3f7db55f6&amp;IsInner=0&amp;IsHistory=0&amp;ModuleID=28"/>
    <hyperlink ref="S235" r:id="rId971" display="https://ggzy.hzctc.hangzhou.gov.cn/AfficheShow/Home?AfficheID=17e6756c-7259-46d2-81b0-8e98e1f5fd73&amp;IsInner=0&amp;IsHistory=0&amp;ModuleID=28"/>
    <hyperlink ref="S231" r:id="rId972" display="https://ggzy.hzctc.hangzhou.gov.cn/AfficheShow/Home?AfficheID=dfcd88c7-0d44-4955-931f-9c953a3c90e4&amp;IsInner=0&amp;IsHistory=0&amp;ModuleID=28"/>
    <hyperlink ref="S230" r:id="rId973" display="https://ggzy.hzctc.hangzhou.gov.cn/AfficheShow/Home?AfficheID=77b63ddc-7978-49d2-82f9-b5b6affcdf2b&amp;IsInner=0&amp;IsHistory=0&amp;ModuleID=28"/>
    <hyperlink ref="S252" r:id="rId974" display="https://ggzy.hzctc.hangzhou.gov.cn/AfficheShow/Home?AfficheID=fa9b4e5e-344a-4472-8806-cfbc05301c85&amp;IsInner=0&amp;IsHistory=0&amp;ModuleID=28"/>
    <hyperlink ref="S249" r:id="rId975" display="https://ggzy.hzctc.hangzhou.gov.cn/AfficheShow/Home?AfficheID=d513502d-7483-4adc-a181-4450c9062c25&amp;IsInner=0&amp;IsHistory=0&amp;ModuleID=28"/>
    <hyperlink ref="S244" r:id="rId976" display="https://ggzy.hzctc.hangzhou.gov.cn/AfficheShow/Home?AfficheID=e680b3ca-7a04-4e02-a132-777f09685547&amp;IsInner=0&amp;IsHistory=0&amp;ModuleID=28"/>
    <hyperlink ref="S250" r:id="rId977" display="https://ggzy.hzctc.hangzhou.gov.cn/AfficheShow/Home?AfficheID=da54c82e-4ca8-4227-bf64-81c55f35aa5b&amp;IsInner=0&amp;IsHistory=0&amp;ModuleID=28"/>
    <hyperlink ref="S248" r:id="rId978" display="https://ggzy.hzctc.hangzhou.gov.cn/AfficheShow/Home?AfficheID=dcb3da9f-31a1-4b5c-8bdc-2d62085154df&amp;IsInner=0&amp;IsHistory=0&amp;ModuleID=28"/>
    <hyperlink ref="S247" r:id="rId979" display="https://ggzy.hzctc.hangzhou.gov.cn/AfficheShow/Home?AfficheID=2da745c0-03b8-4f0c-9cbc-e2398e6fc6e4&amp;IsInner=0&amp;IsHistory=0&amp;ModuleID=28"/>
    <hyperlink ref="S245" r:id="rId980" display="https://ggzy.hzctc.hangzhou.gov.cn/AfficheShow/Home?AfficheID=58558C11-7043-4703-ADAA-A4852DA38B0B&amp;IsInner=0&amp;IsHistory=0&amp;ModuleID=28"/>
    <hyperlink ref="S246" r:id="rId981" display="https://ggzy.hzctc.hangzhou.gov.cn/AfficheShow/Home?AfficheID=c79bad2a-5591-493a-aff1-4548cf4067b8&amp;IsInner=0&amp;IsHistory=0&amp;ModuleID=28"/>
    <hyperlink ref="S251" r:id="rId982" display="https://ggzy.hzctc.hangzhou.gov.cn/AfficheShow/Home?AfficheID=be53fd9b-de1b-4b03-bdb7-cf9032986f19&amp;IsInner=0&amp;IsHistory=0&amp;ModuleID=28"/>
    <hyperlink ref="S239" r:id="rId983" display="https://ggzy.hzctc.hangzhou.gov.cn/AfficheShow/Home?AfficheID=d9baf11e-7364-4da4-8f0c-a5e9e96e2cd6&amp;IsInner=0&amp;IsHistory=0&amp;ModuleID=28"/>
    <hyperlink ref="S243" r:id="rId984" display="https://ggzy.hzctc.hangzhou.gov.cn/AfficheShow/Home?AfficheID=a34e8767-54c3-4e89-b37d-2626e2626ff3&amp;IsInner=0&amp;IsHistory=0&amp;ModuleID=28"/>
    <hyperlink ref="S242" r:id="rId985" display="https://ggzy.hzctc.hangzhou.gov.cn/AfficheShow/Home?AfficheID=0393e13d-2937-4e11-9460-3ffd47d6cd66&amp;IsInner=0&amp;IsHistory=0&amp;ModuleID=28"/>
    <hyperlink ref="S238" r:id="rId986" display="https://ggzy.hzctc.hangzhou.gov.cn/AfficheShow/Home?AfficheID=5b6074ee-bf2b-46b3-8721-85896983374d&amp;IsInner=0&amp;IsHistory=0&amp;ModuleID=28"/>
    <hyperlink ref="S215" r:id="rId987" display="https://ggzy.hzctc.hangzhou.gov.cn/AfficheShow/Home?AfficheID=0afe76e0-001c-4284-af8a-1012ed901147&amp;IsInner=0&amp;IsHistory=0&amp;ModuleID=28"/>
    <hyperlink ref="S211" r:id="rId988" display="https://ggzy.hzctc.hangzhou.gov.cn/AfficheShow/Home?AfficheID=0654ccb3-1f1a-4485-8cfe-7a76fdad4a5c&amp;IsInner=0&amp;IsHistory=0&amp;ModuleID=28"/>
    <hyperlink ref="S212" r:id="rId989" display="https://ggzy.hzctc.hangzhou.gov.cn/AfficheShow/Home?AfficheID=b783f6e7-b540-45e6-a653-94035ff91918&amp;IsInner=0&amp;IsHistory=0&amp;ModuleID=28"/>
    <hyperlink ref="S224" r:id="rId990" display="https://ggzy.hzctc.hangzhou.gov.cn/AfficheShow/Home?AfficheID=ffa96948-53ea-4fd7-83e4-0c1dbb0fae66&amp;IsInner=0&amp;IsHistory=0&amp;ModuleID=28"/>
    <hyperlink ref="S213" r:id="rId991" display="https://ggzy.hzctc.hangzhou.gov.cn/AfficheShow/Home?AfficheID=82b6d55f-a5f1-40a5-b68e-063a453cb3ff&amp;IsInner=0&amp;IsHistory=0&amp;ModuleID=28"/>
    <hyperlink ref="S214" r:id="rId992" display="https://ggzy.hzctc.hangzhou.gov.cn/AfficheShow/Home?AfficheID=cb927a12-a294-4917-8a71-c558d5332727&amp;IsInner=0&amp;IsHistory=0&amp;ModuleID=28"/>
    <hyperlink ref="S210" r:id="rId993" display="https://ggzy.hzctc.hangzhou.gov.cn/AfficheShow/Home?AfficheID=91e0f1e2-280d-4cb5-9148-06d715c314d6&amp;IsInner=0&amp;IsHistory=0&amp;ModuleID=28"/>
    <hyperlink ref="S227" r:id="rId994" display="https://ggzy.hzctc.hangzhou.gov.cn/AfficheShow/Home?AfficheID=0348aa3d-fd33-4b3a-bd90-82ee6a2363c6&amp;IsInner=0&amp;IsHistory=0&amp;ModuleID=28"/>
    <hyperlink ref="S228" r:id="rId995" display="https://ggzy.hzctc.hangzhou.gov.cn/AfficheShow/Home?AfficheID=ab849422-3d83-4141-8d1e-8931dad2ea89&amp;IsInner=0&amp;IsHistory=0&amp;ModuleID=28"/>
    <hyperlink ref="S226" r:id="rId996" display="https://ggzy.hzctc.hangzhou.gov.cn/AfficheShow/Home?AfficheID=cccbd1ae-a56f-4ed4-b609-d19114eb20d7&amp;IsInner=0&amp;IsHistory=0&amp;ModuleID=28"/>
    <hyperlink ref="S225" r:id="rId997" display="https://ggzy.hzctc.hangzhou.gov.cn/AfficheShow/Home?AfficheID=d7b1c636-e0be-43d0-8b3d-f1a1623a3cb4&amp;IsInner=0&amp;IsHistory=0&amp;ModuleID=28"/>
    <hyperlink ref="S229" r:id="rId998" display="https://ggzy.hzctc.hangzhou.gov.cn/AfficheShow/Home?AfficheID=12cac114-f5c1-434c-8c0d-bfdd8a681738&amp;IsInner=0&amp;IsHistory=0&amp;ModuleID=28"/>
    <hyperlink ref="S216" r:id="rId999" display="https://ggzy.hzctc.hangzhou.gov.cn/AfficheShow/Home?AfficheID=a4207433-8536-4eda-8dea-19ade230efae&amp;IsInner=0&amp;IsHistory=0&amp;ModuleID=28"/>
    <hyperlink ref="S220" r:id="rId1000" display="https://ggzy.hzctc.hangzhou.gov.cn/AfficheShow/Home?AfficheID=5b4331a3-6a1a-46d8-9d4e-efd8e0e8f3a9&amp;IsInner=0&amp;IsHistory=0&amp;ModuleID=28"/>
    <hyperlink ref="S219" r:id="rId1001" display="https://ggzy.hzctc.hangzhou.gov.cn/AfficheShow/Home?AfficheID=4428891b-6854-4114-96c8-e3cc6e19c8a1&amp;IsInner=0&amp;IsHistory=0&amp;ModuleID=28"/>
    <hyperlink ref="S222" r:id="rId1002" display="https://ggzy.hzctc.hangzhou.gov.cn/AfficheShow/Home?AfficheID=4a5f4c95-ef89-4032-bdf6-e181333ccf2e&amp;IsInner=0&amp;IsHistory=0&amp;ModuleID=28"/>
    <hyperlink ref="S223" r:id="rId1003" display="https://ggzy.hzctc.hangzhou.gov.cn/AfficheShow/Home?AfficheID=292d1a20-8345-4769-8da2-76d2a49e29df&amp;IsInner=0&amp;IsHistory=0&amp;ModuleID=28"/>
    <hyperlink ref="S221" r:id="rId1004" display="https://ggzy.hzctc.hangzhou.gov.cn/AfficheShow/Home?AfficheID=fc3bd09b-7bd7-4d08-a3bf-159a9b5ec11c&amp;IsInner=0&amp;IsHistory=0&amp;ModuleID=28"/>
    <hyperlink ref="S217" r:id="rId1005" display="https://ggzy.hzctc.hangzhou.gov.cn/AfficheShow/Home?AfficheID=78ccc0c2-eaed-43a7-8bdf-7cd763472550&amp;IsInner=0&amp;IsHistory=0&amp;ModuleID=28"/>
    <hyperlink ref="S218" r:id="rId1006" display="https://ggzy.hzctc.hangzhou.gov.cn/AfficheShow/Home?AfficheID=a00cf55c-1e54-47d2-8d8b-5516c82d96ab&amp;IsInner=0&amp;IsHistory=0&amp;ModuleID=28"/>
    <hyperlink ref="S194" r:id="rId1007" display="https://ggzy.hzctc.hangzhou.gov.cn/AfficheShow/Home?AfficheID=7bdff518-06f2-44a6-8c60-dfea3277355e&amp;IsInner=0&amp;IsHistory=0&amp;ModuleID=28"/>
    <hyperlink ref="S193" r:id="rId1008" display="https://ggzy.hzctc.hangzhou.gov.cn/AfficheShow/Home?AfficheID=64c51536-0dc3-4e4e-b75a-5edabc4caf3c&amp;IsInner=0&amp;IsHistory=0&amp;ModuleID=28"/>
    <hyperlink ref="S192" r:id="rId1009" display="https://ggzy.hzctc.hangzhou.gov.cn/AfficheShow/Home?AfficheID=3a2df6b4-ef7d-4b22-969b-5c723842e2ed&amp;IsInner=0&amp;IsHistory=0&amp;ModuleID=28"/>
    <hyperlink ref="S203" r:id="rId1010" display="https://ggzy.hzctc.hangzhou.gov.cn/AfficheShow/Home?AfficheID=4b729f5d-0506-4500-af4d-b7f7f5de7319&amp;IsInner=0&amp;IsHistory=0&amp;ModuleID=28"/>
    <hyperlink ref="S204" r:id="rId1011" display="https://ggzy.hzctc.hangzhou.gov.cn/AfficheShow/Home?AfficheID=14460818-a5ec-4aed-bd4b-8fabaafd4012&amp;IsInner=0&amp;IsHistory=0&amp;ModuleID=28"/>
    <hyperlink ref="S205" r:id="rId1012" display="https://ggzy.hzctc.hangzhou.gov.cn/AfficheShow/Home?AfficheID=B144D894-4BE9-4EC7-971E-2883DD294989&amp;IsInner=0&amp;IsHistory=0&amp;ModuleID=28"/>
    <hyperlink ref="S206" r:id="rId1013" display="https://ggzy.hzctc.hangzhou.gov.cn/AfficheShow/Home?AfficheID=6436B9C6-CF91-4684-AC52-7353283EB148&amp;IsInner=0&amp;IsHistory=0&amp;ModuleID=28"/>
    <hyperlink ref="S208" r:id="rId1014" display="https://ggzy.hzctc.hangzhou.gov.cn/AfficheShow/Home?AfficheID=68fe67ab-f0c4-4a5a-a0e7-38e0d20c3a0e&amp;IsInner=0&amp;IsHistory=0&amp;ModuleID=28"/>
    <hyperlink ref="S207" r:id="rId1015" display="https://ggzy.hzctc.hangzhou.gov.cn/AfficheShow/Home?AfficheID=6a418b6e-a7fc-4827-8b9b-ad4e0f99ced6&amp;IsInner=0&amp;IsHistory=0&amp;ModuleID=28"/>
    <hyperlink ref="S209" r:id="rId1016" display="https://ggzy.hzctc.hangzhou.gov.cn/AfficheShow/Home?AfficheID=f3c35a7f-9df5-49bd-a2a2-42214aaad25a&amp;IsInner=0&amp;IsHistory=0&amp;ModuleID=28"/>
    <hyperlink ref="S198" r:id="rId1017" display="https://ggzy.hzctc.hangzhou.gov.cn/AfficheShow/Home?AfficheID=a2e6e80e-a9fb-4988-b767-95c54c343f3d&amp;IsInner=0&amp;IsHistory=0&amp;ModuleID=28"/>
    <hyperlink ref="S202" r:id="rId1018" display="https://ggzy.hzctc.hangzhou.gov.cn/AfficheShow/Home?AfficheID=7fe5ec66-2c20-4603-b65f-c86e692796e5&amp;IsInner=0&amp;IsHistory=0&amp;ModuleID=28"/>
    <hyperlink ref="S197" r:id="rId1019" display="https://ggzy.hzctc.hangzhou.gov.cn/AfficheShow/Home?AfficheID=34cee09a-7794-4c1f-803a-f39768a2c0e1&amp;IsInner=0&amp;IsHistory=0&amp;ModuleID=28"/>
    <hyperlink ref="S200" r:id="rId1020" display="https://ggzy.hzctc.hangzhou.gov.cn/AfficheShow/Home?AfficheID=75344440-32d5-4db0-be93-f452262e5579&amp;IsInner=0&amp;IsHistory=0&amp;ModuleID=28"/>
    <hyperlink ref="S199" r:id="rId1021" display="https://ggzy.hzctc.hangzhou.gov.cn/AfficheShow/Home?AfficheID=0c84132f-02d8-41e8-ae27-48c3b41b8dc3&amp;IsInner=0&amp;IsHistory=0&amp;ModuleID=28"/>
    <hyperlink ref="S201" r:id="rId1022" display="https://ggzy.hzctc.hangzhou.gov.cn/AfficheShow/Home?AfficheID=22063a6b-2b6d-41db-b943-074a8b241ca6&amp;IsInner=0&amp;IsHistory=0&amp;ModuleID=28"/>
    <hyperlink ref="S195" r:id="rId1023" display="https://ggzy.hzctc.hangzhou.gov.cn/AfficheShow/Home?AfficheID=12bcd224-5dbb-4056-a164-e4368790a9ab&amp;IsInner=0&amp;IsHistory=0&amp;ModuleID=28"/>
    <hyperlink ref="S196" r:id="rId1024" display="https://ggzy.hzctc.hangzhou.gov.cn/AfficheShow/Home?AfficheID=cec007c9-597c-44c1-aea7-dcff5a8d6eb9&amp;IsInner=0&amp;IsHistory=0&amp;ModuleID=28"/>
    <hyperlink ref="S178" r:id="rId1025" display="https://ggzy.hzctc.hangzhou.gov.cn/AfficheShow/Home?AfficheID=258d4276-d9fc-4ea7-a203-92562ae53e6c&amp;IsInner=0&amp;IsHistory=0&amp;ModuleID=28"/>
    <hyperlink ref="S177" r:id="rId1026" display="https://ggzy.hzctc.hangzhou.gov.cn/AfficheShow/Home?AfficheID=697bb549-b7f4-46d3-9189-2d47ce69e5ea&amp;IsInner=0&amp;IsHistory=0&amp;ModuleID=28"/>
    <hyperlink ref="S187" r:id="rId1027" display="https://ggzy.hzctc.hangzhou.gov.cn/AfficheShow/Home?AfficheID=ffe7477b-1a31-47ed-a764-3295ee8cbb1a&amp;IsInner=0&amp;IsHistory=0&amp;ModuleID=28"/>
    <hyperlink ref="S191" r:id="rId1028" display="https://ggzy.hzctc.hangzhou.gov.cn/AfficheShow/Home?AfficheID=eabf502e-d58f-4256-9fce-d3e9704fba41&amp;IsInner=0&amp;IsHistory=0&amp;ModuleID=28"/>
    <hyperlink ref="S190" r:id="rId1029" display="https://ggzy.hzctc.hangzhou.gov.cn/AfficheShow/Home?AfficheID=32f152cf-0cd1-493f-8aa5-2e45eb6b39ac&amp;IsInner=0&amp;IsHistory=0&amp;ModuleID=28"/>
    <hyperlink ref="S189" r:id="rId1030" display="https://ggzy.hzctc.hangzhou.gov.cn/AfficheShow/Home?AfficheID=b2436fdc-4e0c-4da2-a900-765dc901119d&amp;IsInner=0&amp;IsHistory=0&amp;ModuleID=28"/>
    <hyperlink ref="S188" r:id="rId1031" display="https://ggzy.hzctc.hangzhou.gov.cn/AfficheShow/Home?AfficheID=ca7d55a8-480b-4dfe-a8a5-7402f675aba5&amp;IsInner=0&amp;IsHistory=0&amp;ModuleID=28"/>
    <hyperlink ref="S184" r:id="rId1032" display="https://ggzy.hzctc.hangzhou.gov.cn/AfficheShow/Home?AfficheID=6526090b-5f1e-40f4-a455-ca9d485a5a41&amp;IsInner=0&amp;IsHistory=0&amp;ModuleID=28"/>
    <hyperlink ref="S186" r:id="rId1033" display="https://ggzy.hzctc.hangzhou.gov.cn/AfficheShow/Home?AfficheID=ba7df1e4-7263-450e-9044-070e975b3fa4&amp;IsInner=0&amp;IsHistory=0&amp;ModuleID=28"/>
    <hyperlink ref="S182" r:id="rId1034" display="https://ggzy.hzctc.hangzhou.gov.cn/AfficheShow/Home?AfficheID=5496ab81-e106-466c-ad37-e07fede82598&amp;IsInner=0&amp;IsHistory=0&amp;ModuleID=28"/>
    <hyperlink ref="S185" r:id="rId1035" display="https://ggzy.hzctc.hangzhou.gov.cn/AfficheShow/Home?AfficheID=432c8ac0-7439-4d11-a7c9-39539db8e5e3&amp;IsInner=0&amp;IsHistory=0&amp;ModuleID=28"/>
    <hyperlink ref="S183" r:id="rId1036" display="https://ggzy.hzctc.hangzhou.gov.cn/AfficheShow/Home?AfficheID=f6e0fa39-700f-4f81-b55f-72b432a66a6a&amp;IsInner=0&amp;IsHistory=0&amp;ModuleID=28"/>
    <hyperlink ref="S181" r:id="rId1037" display="https://ggzy.hzctc.hangzhou.gov.cn/AfficheShow/Home?AfficheID=f9bfb0e0-5137-4b93-84dd-b938515f27bb&amp;IsInner=0&amp;IsHistory=0&amp;ModuleID=28"/>
    <hyperlink ref="S179" r:id="rId1038" display="https://ggzy.hzctc.hangzhou.gov.cn/AfficheShow/Home?AfficheID=9f87090c-b9b6-4e7f-a982-61912a1e6ae0&amp;IsInner=0&amp;IsHistory=0&amp;ModuleID=28"/>
    <hyperlink ref="S180" r:id="rId1039" display="https://ggzy.hzctc.hangzhou.gov.cn/AfficheShow/Home?AfficheID=0c939e97-e537-4dff-b0e8-ffc268cc3c6a&amp;IsInner=0&amp;IsHistory=0&amp;ModuleID=28"/>
    <hyperlink ref="S158" r:id="rId1040" display="https://ggzy.hzctc.hangzhou.gov.cn/AfficheShow/Home?AfficheID=6f44d671-4e63-4bf6-bc15-861a87291a97&amp;IsInner=0&amp;IsHistory=0&amp;ModuleID=28"/>
    <hyperlink ref="S160" r:id="rId1041" display="https://ggzy.hzctc.hangzhou.gov.cn/AfficheShow/Home?AfficheID=d331df08-1d07-4536-a90d-91edd5506670&amp;IsInner=0&amp;IsHistory=0&amp;ModuleID=28"/>
    <hyperlink ref="S159" r:id="rId1042" display="https://ggzy.hzctc.hangzhou.gov.cn/AfficheShow/Home?AfficheID=883bd27f-69da-442d-9e16-3287e37f8d11&amp;IsInner=0&amp;IsHistory=0&amp;ModuleID=28"/>
    <hyperlink ref="S157" r:id="rId1043" display="https://ggzy.hzctc.hangzhou.gov.cn/AfficheShow/Home?AfficheID=0a1dd40f-238b-457d-bb58-7b5d3fb290de&amp;IsInner=0&amp;IsHistory=0&amp;ModuleID=28"/>
    <hyperlink ref="S176" r:id="rId1044" display="https://ggzy.hzctc.hangzhou.gov.cn/AfficheShow/Home?AfficheID=774b078d-71c5-4955-940e-7522c22361c8&amp;IsInner=0&amp;IsHistory=0&amp;ModuleID=28"/>
    <hyperlink ref="S170" r:id="rId1045" display="https://ggzy.hzctc.hangzhou.gov.cn/AfficheShow/Home?AfficheID=364cabe4-7153-4abd-ad7d-a8307f3d7b0a&amp;IsInner=0&amp;IsHistory=0&amp;ModuleID=28"/>
    <hyperlink ref="S174" r:id="rId1046" display="https://ggzy.hzctc.hangzhou.gov.cn/AfficheShow/Home?AfficheID=528194cd-ecf7-486c-afc5-b09cf72b2f51&amp;IsInner=0&amp;IsHistory=0&amp;ModuleID=28"/>
    <hyperlink ref="S171" r:id="rId1047" display="https://ggzy.hzctc.hangzhou.gov.cn/AfficheShow/Home?AfficheID=0BA9BD54-A62E-4031-957D-6B14766C10D9&amp;IsInner=0&amp;IsHistory=0&amp;ModuleID=28"/>
    <hyperlink ref="S172" r:id="rId1048" display="https://ggzy.hzctc.hangzhou.gov.cn/AfficheShow/Home?AfficheID=64391e2e-5bca-4677-8504-c8197ac722fb&amp;IsInner=0&amp;IsHistory=0&amp;ModuleID=28"/>
    <hyperlink ref="S173" r:id="rId1049" display="https://ggzy.hzctc.hangzhou.gov.cn/AfficheShow/Home?AfficheID=91b27ab4-d104-4c53-99ea-d88430140d73&amp;IsInner=0&amp;IsHistory=0&amp;ModuleID=28"/>
    <hyperlink ref="S175" r:id="rId1050" display="https://ggzy.hzctc.hangzhou.gov.cn/AfficheShow/Home?AfficheID=668f80ae-ff2f-44cb-9e16-8e57dc05e9dd&amp;IsInner=0&amp;IsHistory=0&amp;ModuleID=28"/>
    <hyperlink ref="S166" r:id="rId1051" display="https://ggzy.hzctc.hangzhou.gov.cn/AfficheShow/Home?AfficheID=889d825a-d912-4ac1-bfe7-5f24c2176dd5&amp;IsInner=0&amp;IsHistory=0&amp;ModuleID=28"/>
    <hyperlink ref="S167" r:id="rId1052" display="https://ggzy.hzctc.hangzhou.gov.cn/AfficheShow/Home?AfficheID=b82138ad-3b84-4ec3-9e53-85792ddc038e&amp;IsInner=0&amp;IsHistory=0&amp;ModuleID=28"/>
    <hyperlink ref="S165" r:id="rId1053" display="https://ggzy.hzctc.hangzhou.gov.cn/AfficheShow/Home?AfficheID=ce900e48-2b97-412d-86d2-23449ca10826&amp;IsInner=0&amp;IsHistory=0&amp;ModuleID=28"/>
    <hyperlink ref="S168" r:id="rId1054" display="https://ggzy.hzctc.hangzhou.gov.cn/AfficheShow/Home?AfficheID=9660c94a-9154-4fbd-a78a-519fb6567c91&amp;IsInner=0&amp;IsHistory=0&amp;ModuleID=28"/>
    <hyperlink ref="S164" r:id="rId1055" display="https://ggzy.hzctc.hangzhou.gov.cn/AfficheShow/Home?AfficheID=1f4cce5c-998b-4942-836d-c1edc66c36b9&amp;IsInner=0&amp;IsHistory=0&amp;ModuleID=28"/>
    <hyperlink ref="S163" r:id="rId1056" display="https://ggzy.hzctc.hangzhou.gov.cn/AfficheShow/Home?AfficheID=200a16e4-fbc0-4a2e-9502-0fbe7e2e9111&amp;IsInner=0&amp;IsHistory=0&amp;ModuleID=28"/>
    <hyperlink ref="S162" r:id="rId1057" display="https://ggzy.hzctc.hangzhou.gov.cn/AfficheShow/Home?AfficheID=a78a45c9-c733-4405-8744-c53ad26b7d36&amp;IsInner=0&amp;IsHistory=0&amp;ModuleID=28"/>
    <hyperlink ref="S161" r:id="rId1058" display="https://ggzy.hzctc.hangzhou.gov.cn/AfficheShow/Home?AfficheID=6af30c86-a723-4f29-b959-e3495f909881&amp;IsInner=0&amp;IsHistory=0&amp;ModuleID=28"/>
    <hyperlink ref="S145" r:id="rId1059" display="https://ggzy.hzctc.hangzhou.gov.cn/AfficheShow/Home?AfficheID=a2cc67f6-f4ca-4920-9e2c-f4c39d9f7658&amp;IsInner=0&amp;IsHistory=0&amp;ModuleID=28"/>
    <hyperlink ref="S146" r:id="rId1060" display="https://ggzy.hzctc.hangzhou.gov.cn/AfficheShow/Home?AfficheID=99406738-7593-491e-a83f-73b19273fe26&amp;IsInner=0&amp;IsHistory=0&amp;ModuleID=28"/>
    <hyperlink ref="S144" r:id="rId1061" display="https://ggzy.hzctc.hangzhou.gov.cn/AfficheShow/Home?AfficheID=d8ac6f5b-bd72-4774-9b36-507a605413c6&amp;IsInner=0&amp;IsHistory=0&amp;ModuleID=28"/>
    <hyperlink ref="S143" r:id="rId1062" display="https://ggzy.hzctc.hangzhou.gov.cn/AfficheShow/Home?AfficheID=ef5f17c7-d57b-4184-bb24-b449210952ca&amp;IsInner=0&amp;IsHistory=0&amp;ModuleID=28"/>
    <hyperlink ref="S156" r:id="rId1063" display="https://ggzy.hzctc.hangzhou.gov.cn/AfficheShow/Home?AfficheID=a88acf73-0efb-4561-b44e-6ea1d509b739&amp;IsInner=0&amp;IsHistory=0&amp;ModuleID=28"/>
    <hyperlink ref="S154" r:id="rId1064" display="https://ggzy.hzctc.hangzhou.gov.cn/AfficheShow/Home?AfficheID=0445430a-aea9-4cea-b023-7566a8f59b28&amp;IsInner=0&amp;IsHistory=0&amp;ModuleID=28"/>
    <hyperlink ref="S155" r:id="rId1065" display="https://ggzy.hzctc.hangzhou.gov.cn/AfficheShow/Home?AfficheID=8ea75b69-a910-4b30-afb3-508636c94555&amp;IsInner=0&amp;IsHistory=0&amp;ModuleID=28"/>
    <hyperlink ref="S152" r:id="rId1066" display="https://ggzy.hzctc.hangzhou.gov.cn/AfficheShow/Home?AfficheID=ff78abe1-1321-4410-ba55-5fe092585ea6&amp;IsInner=0&amp;IsHistory=0&amp;ModuleID=28"/>
    <hyperlink ref="S153" r:id="rId1067" display="https://ggzy.hzctc.hangzhou.gov.cn/AfficheShow/Home?AfficheID=EFA2F88D-DC15-468E-BF35-09FC34D0E7BB&amp;IsInner=0&amp;IsHistory=0&amp;ModuleID=28"/>
    <hyperlink ref="S148" r:id="rId1068" display="https://ggzy.hzctc.hangzhou.gov.cn/AfficheShow/Home?AfficheID=67BBE43F-54E1-439D-B40C-A83856DD7B47&amp;IsInner=0&amp;IsHistory=0&amp;ModuleID=28"/>
    <hyperlink ref="S150" r:id="rId1069" display="https://ggzy.hzctc.hangzhou.gov.cn/AfficheShow/Home?AfficheID=5f87dc8b-ce22-4c24-b8ac-dbb91ded134a&amp;IsInner=0&amp;IsHistory=0&amp;ModuleID=28"/>
    <hyperlink ref="S151" r:id="rId1070" display="https://ggzy.hzctc.hangzhou.gov.cn/AfficheShow/Home?AfficheID=e214caa5-7556-4ea2-8163-06e0849e6be0&amp;IsInner=0&amp;IsHistory=0&amp;ModuleID=28"/>
    <hyperlink ref="S149" r:id="rId1071" display="https://ggzy.hzctc.hangzhou.gov.cn/AfficheShow/Home?AfficheID=20fe1f2d-e655-4718-bd23-819dee79d76e&amp;IsInner=0&amp;IsHistory=0&amp;ModuleID=28"/>
    <hyperlink ref="S147" r:id="rId1072" display="https://ggzy.hzctc.hangzhou.gov.cn/AfficheShow/Home?AfficheID=45c73c27-c4f7-48c5-b605-7be160c7406f&amp;IsInner=0&amp;IsHistory=0&amp;ModuleID=28"/>
    <hyperlink ref="S131" r:id="rId1073" display="https://ggzy.hzctc.hangzhou.gov.cn/AfficheShow/Home?AfficheID=cb500a35-ef61-4657-9443-1c65da6cfc3a&amp;IsInner=0&amp;IsHistory=0&amp;ModuleID=28"/>
    <hyperlink ref="S132" r:id="rId1074" display="https://ggzy.hzctc.hangzhou.gov.cn/AfficheShow/Home?AfficheID=5aab2b03-9148-4378-a1e3-1358a64762b8&amp;IsInner=0&amp;IsHistory=0&amp;ModuleID=28"/>
    <hyperlink ref="S137" r:id="rId1075" display="https://ggzy.hzctc.hangzhou.gov.cn/AfficheShow/Home?AfficheID=C94CE63F-31DD-4512-A803-B6A44D7FC072&amp;IsInner=0&amp;IsHistory=0&amp;ModuleID=28"/>
    <hyperlink ref="S138" r:id="rId1076" display="https://ggzy.hzctc.hangzhou.gov.cn/AfficheShow/Home?AfficheID=8D568DAE-27D4-499D-B25C-22790A205E70&amp;IsInner=0&amp;IsHistory=0&amp;ModuleID=28"/>
    <hyperlink ref="S139" r:id="rId1077" display="https://ggzy.hzctc.hangzhou.gov.cn/AfficheShow/Home?AfficheID=b5beea96-6756-4ba6-8128-7c2ab6d766e4&amp;IsInner=0&amp;IsHistory=0&amp;ModuleID=28"/>
    <hyperlink ref="S140" r:id="rId1078" display="https://ggzy.hzctc.hangzhou.gov.cn/AfficheShow/Home?AfficheID=e3d62fc0-f11a-498b-8209-928f2b52339e&amp;IsInner=0&amp;IsHistory=0&amp;ModuleID=28"/>
    <hyperlink ref="S142" r:id="rId1079" display="https://ggzy.hzctc.hangzhou.gov.cn/AfficheShow/Home?AfficheID=02abfb51-5a07-4ecb-a71d-474a2c42207c&amp;IsInner=0&amp;IsHistory=0&amp;ModuleID=28"/>
    <hyperlink ref="S141" r:id="rId1080" display="https://ggzy.hzctc.hangzhou.gov.cn/AfficheShow/Home?AfficheID=dcfccfb0-8e1d-4926-93d8-3ad4cc378d96&amp;IsInner=0&amp;IsHistory=0&amp;ModuleID=28"/>
    <hyperlink ref="S136" r:id="rId1081" display="https://ggzy.hzctc.hangzhou.gov.cn/AfficheShow/Home?AfficheID=85034bfe-2642-4e7e-b1fe-84cd52b07085&amp;IsInner=0&amp;IsHistory=0&amp;ModuleID=28"/>
    <hyperlink ref="S135" r:id="rId1082" display="https://ggzy.hzctc.hangzhou.gov.cn/AfficheShow/Home?AfficheID=9259852e-4720-441e-a111-9386d079fb10&amp;IsInner=0&amp;IsHistory=0&amp;ModuleID=28"/>
    <hyperlink ref="S134" r:id="rId1083" display="https://ggzy.hzctc.hangzhou.gov.cn/AfficheShow/Home?AfficheID=430142EF-1C07-4070-A9EC-B99D7F84D7E6&amp;IsInner=0&amp;IsHistory=0&amp;ModuleID=28"/>
    <hyperlink ref="S133" r:id="rId1084" display="https://ggzy.hzctc.hangzhou.gov.cn/AfficheShow/Home?AfficheID=3726c945-1dd4-4f63-ac8d-c7957c1919b9&amp;IsInner=0&amp;IsHistory=0&amp;ModuleID=28"/>
    <hyperlink ref="S98" r:id="rId1085" display="https://ggzy.hzctc.hangzhou.gov.cn/AfficheShow/Home?AfficheID=a6f0b994-d5f5-41e8-9646-6610a6a540d8&amp;IsInner=0&amp;IsHistory=0&amp;ModuleID=28"/>
    <hyperlink ref="S99" r:id="rId1086" display="https://ggzy.hzctc.hangzhou.gov.cn/AfficheShow/Home?AfficheID=7fbce84f-61d2-4633-9d82-6f1858c6abf6&amp;IsInner=0&amp;IsHistory=0&amp;ModuleID=28"/>
    <hyperlink ref="S104" r:id="rId1087" display="https://ggzy.hzctc.hangzhou.gov.cn/AfficheShow/Home?AfficheID=e07431b8-fcd1-4063-9175-2cbda70a8437&amp;IsInner=0&amp;IsHistory=0&amp;ModuleID=28"/>
    <hyperlink ref="S97" r:id="rId1088" display="https://ggzy.hzctc.hangzhou.gov.cn/AfficheShow/Home?AfficheID=2198f823-7525-4b7f-af77-4dc785ba2b72&amp;IsInner=0&amp;IsHistory=0&amp;ModuleID=28"/>
    <hyperlink ref="S105" r:id="rId1089" display="https://ggzy.hzctc.hangzhou.gov.cn/AfficheShow/Home?AfficheID=07F59DFF-1DD3-4C64-9525-82F8332FA5F5&amp;IsInner=0&amp;IsHistory=0&amp;ModuleID=28"/>
    <hyperlink ref="S106" r:id="rId1090" display="https://ggzy.hzctc.hangzhou.gov.cn/AfficheShow/Home?AfficheID=C976D0A7-7CA0-4BF8-9263-02FD546248FE&amp;IsInner=0&amp;IsHistory=0&amp;ModuleID=28"/>
    <hyperlink ref="S107" r:id="rId1091" display="https://ggzy.hzctc.hangzhou.gov.cn/AfficheShow/Home?AfficheID=4ff32ce1-5b8a-4d00-a2f2-e15bbc6c4e7b&amp;IsInner=0&amp;IsHistory=0&amp;ModuleID=28"/>
    <hyperlink ref="S108" r:id="rId1092" display="https://ggzy.hzctc.hangzhou.gov.cn/AfficheShow/Home?AfficheID=3483967c-7c0f-4f10-95c9-c5500402d080&amp;IsInner=0&amp;IsHistory=0&amp;ModuleID=28"/>
    <hyperlink ref="S110" r:id="rId1093" display="https://ggzy.hzctc.hangzhou.gov.cn/AfficheShow/Home?AfficheID=e7f7150b-3ad7-4558-8cea-8f213989f580&amp;IsInner=0&amp;IsHistory=0&amp;ModuleID=28"/>
    <hyperlink ref="S114" r:id="rId1094" display="https://ggzy.hzctc.hangzhou.gov.cn/AfficheShow/Home?AfficheID=1d62d3fc-bb8d-47b0-8673-21747ee41a7c&amp;IsInner=0&amp;IsHistory=0&amp;ModuleID=28"/>
    <hyperlink ref="S111" r:id="rId1095" display="https://ggzy.hzctc.hangzhou.gov.cn/AfficheShow/Home?AfficheID=caf70458-8bb8-421f-9cb7-21f4e5102487&amp;IsInner=0&amp;IsHistory=0&amp;ModuleID=28"/>
    <hyperlink ref="S109" r:id="rId1096" display="https://ggzy.hzctc.hangzhou.gov.cn/AfficheShow/Home?AfficheID=59eee68d-ced6-4504-89aa-4a1027f2e332&amp;IsInner=0&amp;IsHistory=0&amp;ModuleID=28"/>
    <hyperlink ref="S112" r:id="rId1097" display="https://ggzy.hzctc.hangzhou.gov.cn/AfficheShow/Home?AfficheID=6bde1f9d-814a-495e-9b97-b022b416d07a&amp;IsInner=0&amp;IsHistory=0&amp;ModuleID=28"/>
    <hyperlink ref="S113" r:id="rId1098" display="https://ggzy.hzctc.hangzhou.gov.cn/AfficheShow/Home?AfficheID=bd7a6fe5-0b6e-4da1-a16b-47458f85b592&amp;IsInner=0&amp;IsHistory=0&amp;ModuleID=28"/>
    <hyperlink ref="S103" r:id="rId1099" display="https://ggzy.hzctc.hangzhou.gov.cn/AfficheShow/Home?AfficheID=9a1bf7d4-38c7-4708-b279-512c1f636d11&amp;IsInner=0&amp;IsHistory=0&amp;ModuleID=28"/>
    <hyperlink ref="S102" r:id="rId1100" display="https://ggzy.hzctc.hangzhou.gov.cn/AfficheShow/Home?AfficheID=7449a7ce-cb24-4032-b279-98d60172474e&amp;IsInner=0&amp;IsHistory=0&amp;ModuleID=28"/>
    <hyperlink ref="S100" r:id="rId1101" display="https://ggzy.hzctc.hangzhou.gov.cn/AfficheShow/Home?AfficheID=b89f11e6-68e8-4b59-b7f0-324b76139da7&amp;IsInner=0&amp;IsHistory=0&amp;ModuleID=28"/>
    <hyperlink ref="S86" r:id="rId1102" display="https://ggzy.hzctc.hangzhou.gov.cn/AfficheShow/Home?AfficheID=1cafe84b-655e-4bef-a956-d5c0ce3ba2a2&amp;IsInner=0&amp;IsHistory=0&amp;ModuleID=28"/>
    <hyperlink ref="S84" r:id="rId1103" display="https://ggzy.hzctc.hangzhou.gov.cn/AfficheShow/Home?AfficheID=bee9c388-b0e0-4575-a5ad-345bc1538d23&amp;IsInner=0&amp;IsHistory=0&amp;ModuleID=28"/>
    <hyperlink ref="S85" r:id="rId1104" display="https://ggzy.hzctc.hangzhou.gov.cn/AfficheShow/Home?AfficheID=0d955412-944d-415f-9bc8-ed2a87101cdd&amp;IsInner=0&amp;IsHistory=0&amp;ModuleID=28"/>
    <hyperlink ref="S91" r:id="rId1105" display="https://ggzy.hzctc.hangzhou.gov.cn/AfficheShow/Home?AfficheID=9aa54ff8-badb-4f3c-a4ea-eb57e9bab66e&amp;IsInner=0&amp;IsHistory=0&amp;ModuleID=28"/>
    <hyperlink ref="S92" r:id="rId1106" display="https://ggzy.hzctc.hangzhou.gov.cn/AfficheShow/Home?AfficheID=42cd9c91-7e12-4168-b7a3-55c0736940e4&amp;IsInner=0&amp;IsHistory=0&amp;ModuleID=28"/>
    <hyperlink ref="S94" r:id="rId1107" display="https://ggzy.hzctc.hangzhou.gov.cn/AfficheShow/Home?AfficheID=0f9df1d4-4d97-4d9a-9a79-e539a30a8ea5&amp;IsInner=0&amp;IsHistory=0&amp;ModuleID=28"/>
    <hyperlink ref="S95" r:id="rId1108" display="https://ggzy.hzctc.hangzhou.gov.cn/AfficheShow/Home?AfficheID=f977cbad-690b-4f06-a5be-0f06b8ff926f&amp;IsInner=0&amp;IsHistory=0&amp;ModuleID=28"/>
    <hyperlink ref="S96" r:id="rId1109" display="https://ggzy.hzctc.hangzhou.gov.cn/AfficheShow/Home?AfficheID=4e779db6-4782-4b11-93a5-5763a07f2711&amp;IsInner=0&amp;IsHistory=0&amp;ModuleID=28"/>
    <hyperlink ref="S93" r:id="rId1110" display="https://ggzy.hzctc.hangzhou.gov.cn/AfficheShow/Home?AfficheID=21107022-f6b3-497d-9ac3-d4729d40e2c4&amp;IsInner=0&amp;IsHistory=0&amp;ModuleID=28"/>
    <hyperlink ref="S90" r:id="rId1111" display="https://ggzy.hzctc.hangzhou.gov.cn/AfficheShow/Home?AfficheID=18a9b3f7-fbbc-4069-8ec7-abda6752fe68&amp;IsInner=0&amp;IsHistory=0&amp;ModuleID=28"/>
    <hyperlink ref="S89" r:id="rId1112" display="https://ggzy.hzctc.hangzhou.gov.cn/AfficheShow/Home?AfficheID=db857469-9852-4bd4-a9ae-327569d29322&amp;IsInner=0&amp;IsHistory=0&amp;ModuleID=28"/>
    <hyperlink ref="S88" r:id="rId1113" display="https://ggzy.hzctc.hangzhou.gov.cn/AfficheShow/Home?AfficheID=4b4a94b9-e2a0-4281-b24f-b04058b06ac0&amp;IsInner=0&amp;IsHistory=0&amp;ModuleID=28"/>
    <hyperlink ref="S87" r:id="rId1114" display="https://ggzy.hzctc.hangzhou.gov.cn/AfficheShow/Home?AfficheID=931d0e1f-874b-476a-8e66-9819996f41a9&amp;IsInner=0&amp;IsHistory=0&amp;ModuleID=28"/>
    <hyperlink ref="S72" r:id="rId1115" display="https://ggzy.hzctc.hangzhou.gov.cn/AfficheShow/Home?AfficheID=60b45e72-4c89-492c-89e6-b498a9d18d1d&amp;IsInner=0&amp;IsHistory=0&amp;ModuleID=28"/>
    <hyperlink ref="S77" r:id="rId1116" display="https://ggzy.hzctc.hangzhou.gov.cn/AfficheShow/Home?AfficheID=bc099c42-5a0a-453d-a682-6bb8161baa9e&amp;IsInner=0&amp;IsHistory=0&amp;ModuleID=28"/>
    <hyperlink ref="S78" r:id="rId1117" display="https://ggzy.hzctc.hangzhou.gov.cn/AfficheShow/Home?AfficheID=42cbd373-10c8-4794-beef-2f66092e53ca&amp;IsInner=0&amp;IsHistory=0&amp;ModuleID=28"/>
    <hyperlink ref="S79" r:id="rId1118" display="https://ggzy.hzctc.hangzhou.gov.cn/AfficheShow/Home?AfficheID=01bdfd4c-8a7b-48ee-8dc7-376e2829d815&amp;IsInner=0&amp;IsHistory=0&amp;ModuleID=28"/>
    <hyperlink ref="S80" r:id="rId1119" display="https://ggzy.hzctc.hangzhou.gov.cn/AfficheShow/Home?AfficheID=d0750eb5-7bc9-40c6-9005-f8da6f2be177&amp;IsInner=0&amp;IsHistory=0&amp;ModuleID=28"/>
    <hyperlink ref="S83" r:id="rId1120" display="https://ggzy.hzctc.hangzhou.gov.cn/AfficheShow/Home?AfficheID=1210138e-60d4-4c11-bbf3-931cb395ce8d&amp;IsInner=0&amp;IsHistory=0&amp;ModuleID=28"/>
    <hyperlink ref="S81" r:id="rId1121" display="https://ggzy.hzctc.hangzhou.gov.cn/AfficheShow/Home?AfficheID=4e02c03b-82c2-4278-a30c-1a468a9ff5db&amp;IsInner=0&amp;IsHistory=0&amp;ModuleID=28"/>
    <hyperlink ref="S82" r:id="rId1122" display="https://ggzy.hzctc.hangzhou.gov.cn/AfficheShow/Home?AfficheID=835c9424-f279-456b-87cd-0e9d968e783a&amp;IsInner=0&amp;IsHistory=0&amp;ModuleID=28"/>
    <hyperlink ref="S76" r:id="rId1123" display="https://ggzy.hzctc.hangzhou.gov.cn/AfficheShow/Home?AfficheID=befeff05-c0a2-469d-9320-d8b64c5770d3&amp;IsInner=0&amp;IsHistory=0&amp;ModuleID=28"/>
    <hyperlink ref="S75" r:id="rId1124" display="https://ggzy.hzctc.hangzhou.gov.cn/AfficheShow/Home?AfficheID=9cc4ab15-358a-4849-b34b-85095f9862d2&amp;IsInner=0&amp;IsHistory=0&amp;ModuleID=28"/>
    <hyperlink ref="S74" r:id="rId1125" display="https://ggzy.hzctc.hangzhou.gov.cn/AfficheShow/Home?AfficheID=912a8219-ccf7-4533-b831-7de7a53b47df&amp;IsInner=0&amp;IsHistory=0&amp;ModuleID=28"/>
    <hyperlink ref="S73" r:id="rId1126" display="https://ggzy.hzctc.hangzhou.gov.cn/AfficheShow/Home?AfficheID=11c34d2c-eb5a-4b86-937e-fb2de4ebd55e&amp;IsInner=0&amp;IsHistory=0&amp;ModuleID=28"/>
    <hyperlink ref="S66" r:id="rId1127" display="https://ggzy.hzctc.hangzhou.gov.cn/AfficheShow/Home?AfficheID=c61df3b6-d489-4e01-ae35-ca5e3682df82&amp;IsInner=0&amp;IsHistory=0&amp;ModuleID=28"/>
    <hyperlink ref="S69" r:id="rId1128" display="https://ggzy.hzctc.hangzhou.gov.cn/AfficheShow/Home?AfficheID=07E87C83-88B7-43B5-A56F-223EFC632620&amp;IsInner=0&amp;IsHistory=0&amp;ModuleID=28"/>
    <hyperlink ref="S70" r:id="rId1129" display="https://ggzy.hzctc.hangzhou.gov.cn/AfficheShow/Home?AfficheID=d44eace0-cb8f-403d-9d5d-ee8e04476dd2&amp;IsInner=0&amp;IsHistory=0&amp;ModuleID=28"/>
    <hyperlink ref="S71" r:id="rId1130" display="https://ggzy.hzctc.hangzhou.gov.cn/AfficheShow/Home?AfficheID=8c50703e-6e02-482f-85c1-f2eb74df75dd&amp;IsInner=0&amp;IsHistory=0&amp;ModuleID=28"/>
    <hyperlink ref="S68" r:id="rId1131" display="https://ggzy.hzctc.hangzhou.gov.cn/AfficheShow/Home?AfficheID=a762ea69-b26c-408a-b2f0-a0b695c4fb9e&amp;IsInner=0&amp;IsHistory=0&amp;ModuleID=28"/>
    <hyperlink ref="S67" r:id="rId1132" display="https://ggzy.hzctc.hangzhou.gov.cn/AfficheShow/Home?AfficheID=a22c5270-4be3-45e3-8c8a-a9843aa357e5&amp;IsInner=0&amp;IsHistory=0&amp;ModuleID=28"/>
    <hyperlink ref="S51" r:id="rId1133" display="https://ggzy.hzctc.hangzhou.gov.cn/AfficheShow/Home?AfficheID=77b55098-aac8-42a2-996c-29a6f40e3896&amp;IsInner=0&amp;IsHistory=0&amp;ModuleID=28"/>
    <hyperlink ref="S52" r:id="rId1134" display="https://ggzy.hzctc.hangzhou.gov.cn/AfficheShow/Home?AfficheID=33893c9d-6a7e-4003-b42c-e45440faf2c6&amp;IsInner=0&amp;IsHistory=0&amp;ModuleID=28"/>
    <hyperlink ref="S50" r:id="rId1135" display="https://ggzy.hzctc.hangzhou.gov.cn/AfficheShow/Home?AfficheID=e939d1cb-0e0b-42d3-a5de-0fb453cfac39&amp;IsInner=0&amp;IsHistory=0&amp;ModuleID=28"/>
    <hyperlink ref="S60" r:id="rId1136" display="https://ggzy.hzctc.hangzhou.gov.cn/AfficheShow/Home?AfficheID=0ffc9894-dd11-4aa4-9402-48c9c58085bc&amp;IsInner=0&amp;IsHistory=0&amp;ModuleID=28"/>
    <hyperlink ref="S62" r:id="rId1137" display="https://ggzy.hzctc.hangzhou.gov.cn/AfficheShow/Home?AfficheID=7bd9205b-1d89-4699-bdd9-68b495fa8b3d&amp;IsInner=0&amp;IsHistory=0&amp;ModuleID=28"/>
    <hyperlink ref="S64" r:id="rId1138" display="https://ggzy.hzctc.hangzhou.gov.cn/AfficheShow/Home?AfficheID=e4557587-5afd-495d-91db-a150da713ab5&amp;IsInner=0&amp;IsHistory=0&amp;ModuleID=28"/>
    <hyperlink ref="S61" r:id="rId1139" display="https://ggzy.hzctc.hangzhou.gov.cn/AfficheShow/Home?AfficheID=08e61f4f-cdb9-4da6-a1d4-d2b346ee4ed5&amp;IsInner=0&amp;IsHistory=0&amp;ModuleID=28"/>
    <hyperlink ref="S63" r:id="rId1140" display="https://ggzy.hzctc.hangzhou.gov.cn/AfficheShow/Home?AfficheID=3e687f7f-2d36-4059-87f0-19422c40d427&amp;IsInner=0&amp;IsHistory=0&amp;ModuleID=28"/>
    <hyperlink ref="S65" r:id="rId1141" display="https://ggzy.hzctc.hangzhou.gov.cn/AfficheShow/Home?AfficheID=05121912-0976-480c-a6d9-0456838dc7bf&amp;IsInner=0&amp;IsHistory=0&amp;ModuleID=28"/>
    <hyperlink ref="S59" r:id="rId1142" display="https://ggzy.hzctc.hangzhou.gov.cn/AfficheShow/Home?AfficheID=4e4c0d56-cd05-4179-a427-6992387fd981&amp;IsInner=0&amp;IsHistory=0&amp;ModuleID=28"/>
    <hyperlink ref="S54" r:id="rId1143" display="https://ggzy.hzctc.hangzhou.gov.cn/AfficheShow/Home?AfficheID=3487AB98-52D9-4965-83BE-054A02FF7593&amp;IsInner=0&amp;IsHistory=0&amp;ModuleID=28"/>
    <hyperlink ref="S58" r:id="rId1144" display="https://ggzy.hzctc.hangzhou.gov.cn/AfficheShow/Home?AfficheID=41d890bd-d118-4d28-a234-eaab0db0e584&amp;IsInner=0&amp;IsHistory=0&amp;ModuleID=28"/>
    <hyperlink ref="S57" r:id="rId1145" display="https://ggzy.hzctc.hangzhou.gov.cn/AfficheShow/Home?AfficheID=5ade1a7e-f716-4621-b417-d47eb7b322d8&amp;IsInner=0&amp;IsHistory=0&amp;ModuleID=28"/>
    <hyperlink ref="S56" r:id="rId1146" display="https://ggzy.hzctc.hangzhou.gov.cn/AfficheShow/Home?AfficheID=df15b06f-1ec1-432e-8677-3e7e26e7b960&amp;IsInner=0&amp;IsHistory=0&amp;ModuleID=28"/>
    <hyperlink ref="S53" r:id="rId1147" display="https://ggzy.hzctc.hangzhou.gov.cn/AfficheShow/Home?AfficheID=dad28d56-de28-4b64-b626-4d2ebbfdef82&amp;IsInner=0&amp;IsHistory=0&amp;ModuleID=28"/>
    <hyperlink ref="S2" r:id="rId1148" display="https://ggzy.hzctc.hangzhou.gov.cn/AfficheShow/Home?AfficheID=79369994-4e89-4158-9e98-5a535b500070&amp;IsInner=0&amp;IsHistory=0&amp;ModuleID=28"/>
    <hyperlink ref="S40" r:id="rId1149" display="https://ggzy.hzctc.hangzhou.gov.cn/AfficheShow/Home?AfficheID=c704ff9b-dd95-469a-9f97-8aa32bd89f54&amp;IsInner=0&amp;IsHistory=0&amp;ModuleID=28"/>
    <hyperlink ref="S44" r:id="rId607" display="https://ggzy.hzctc.hangzhou.gov.cn/AfficheShow/Home?AfficheID=2df9556e-03a9-4cbb-9e93-739615f73e47&amp;IsInner=0&amp;IsHistory=0&amp;ModuleID=28"/>
    <hyperlink ref="S38" r:id="rId1150" display="https://ggzy.hzctc.hangzhou.gov.cn/AfficheShow/Home?AfficheID=64981356-6876-4162-8721-57caf5b5011f&amp;IsInner=0&amp;IsHistory=0&amp;ModuleID=28"/>
    <hyperlink ref="S39" r:id="rId1151" display="https://ggzy.hzctc.hangzhou.gov.cn/AfficheShow/Home?AfficheID=f5541038-6289-41aa-a630-ac29bff6c6b0&amp;IsInner=0&amp;IsHistory=0&amp;ModuleID=28"/>
    <hyperlink ref="S37" r:id="rId1152" display="https://ggzy.hzctc.hangzhou.gov.cn/AfficheShow/Home?AfficheID=d8fa9594-136c-40c8-b11a-d54010691ef6&amp;IsInner=0&amp;IsHistory=0&amp;ModuleID=28"/>
    <hyperlink ref="S45" r:id="rId1153" display="https://ggzy.hzctc.hangzhou.gov.cn/AfficheShow/Home?AfficheID=e9393631-8ba3-44aa-ab3b-54e7ba88e9ff&amp;IsInner=0&amp;IsHistory=0&amp;ModuleID=28"/>
    <hyperlink ref="S46" r:id="rId1154" display="https://ggzy.hzctc.hangzhou.gov.cn/AfficheShow/Home?AfficheID=34261764-2d73-4744-904c-a4aa448b199a&amp;IsInner=0&amp;IsHistory=0&amp;ModuleID=28"/>
    <hyperlink ref="S47" r:id="rId1155" display="https://ggzy.hzctc.hangzhou.gov.cn/AfficheShow/Home?AfficheID=0b7f9a72-9291-430f-ad19-8f0196c2c58d&amp;IsInner=0&amp;IsHistory=0&amp;ModuleID=28"/>
    <hyperlink ref="S48" r:id="rId1156" display="https://ggzy.hzctc.hangzhou.gov.cn/AfficheShow/Home?AfficheID=1e17025c-5464-437d-b5d6-38925e43bb43&amp;IsInner=0&amp;IsHistory=0&amp;ModuleID=28"/>
    <hyperlink ref="S43" r:id="rId1157" display="https://ggzy.hzctc.hangzhou.gov.cn/AfficheShow/Home?AfficheID=20c69a70-54f5-4e15-ad7f-0fdba6a12b8a&amp;IsInner=0&amp;IsHistory=0&amp;ModuleID=28"/>
    <hyperlink ref="S41" r:id="rId1158" display="https://ggzy.hzctc.hangzhou.gov.cn/AfficheShow/Home?AfficheID=2c88c5e3-f605-4977-9283-1551a2f7d8f7&amp;IsInner=0&amp;IsHistory=0&amp;ModuleID=28"/>
    <hyperlink ref="S329" r:id="rId1159" display="https://ggzy.hzctc.hangzhou.gov.cn/AfficheShow/Home?AfficheID=54c4acb4-876d-47cf-8a7c-0f1fce0bcf26&amp;IsInner=0&amp;IsHistory=0&amp;ModuleID=28"/>
    <hyperlink ref="S326" r:id="rId1160" display="https://ggzy.hzctc.hangzhou.gov.cn/AfficheShow/Home?AfficheID=b4b85237-fd82-481a-ab01-62b2f509921e&amp;IsInner=0&amp;IsHistory=0&amp;ModuleID=28"/>
    <hyperlink ref="S327" r:id="rId1161" display="https://ggzy.hzctc.hangzhou.gov.cn/AfficheShow/Home?AfficheID=b9c40439-73d1-486c-b019-6ca10cc8586c&amp;IsInner=0&amp;IsHistory=0&amp;ModuleID=28"/>
    <hyperlink ref="S333" r:id="rId1162" display="https://ggzy.hzctc.hangzhou.gov.cn/AfficheShow/Home?AfficheID=5a56f88c-44cc-4690-bac1-0b2f1358ae15&amp;IsInner=0&amp;IsHistory=0&amp;ModuleID=28"/>
    <hyperlink ref="S337" r:id="rId1163" display="https://ggzy.hzctc.hangzhou.gov.cn/AfficheShow/Home?AfficheID=f68149d2-a46c-4a09-ac41-cc46e5f9643b&amp;IsInner=0&amp;IsHistory=0&amp;ModuleID=28"/>
    <hyperlink ref="S338" r:id="rId1164" display="https://ggzy.hzctc.hangzhou.gov.cn/AfficheShow/Home?AfficheID=6fa83319-9dc8-447f-9bff-b0032be9abb5&amp;IsInner=0&amp;IsHistory=0&amp;ModuleID=28"/>
    <hyperlink ref="S339" r:id="rId1165" display="https://ggzy.hzctc.hangzhou.gov.cn/AfficheShow/Home?AfficheID=370ff0ea-f6fe-4334-8d74-ddcfa2311900&amp;IsInner=0&amp;IsHistory=0&amp;ModuleID=28"/>
    <hyperlink ref="S331" r:id="rId1166" display="https://ggzy.hzctc.hangzhou.gov.cn/AfficheShow/Home?AfficheID=2b999aaa-03d9-4df7-955d-ded51a204e91&amp;IsInner=0&amp;IsHistory=0&amp;ModuleID=28"/>
    <hyperlink ref="S332" r:id="rId1167" display="https://ggzy.hzctc.hangzhou.gov.cn/AfficheShow/Home?AfficheID=119278ab-d9b1-46b2-9279-1c2501812ef6&amp;IsInner=0&amp;IsHistory=0&amp;ModuleID=28"/>
    <hyperlink ref="S316" r:id="rId1168" display="https://ggzy.hzctc.hangzhou.gov.cn/AfficheShow/Home?AfficheID=5e5b4ba9-b5a7-415f-960d-70b7c10bfb89&amp;IsInner=0&amp;IsHistory=0&amp;ModuleID=28"/>
    <hyperlink ref="S320" r:id="rId1169" display="https://ggzy.hzctc.hangzhou.gov.cn/AfficheShow/Home?AfficheID=4211e6cc-0ee3-4a01-b869-1bfb76dcd7f7&amp;IsInner=0&amp;IsHistory=0&amp;ModuleID=28"/>
    <hyperlink ref="S298" r:id="rId1170" display="https://ggzy.hzctc.hangzhou.gov.cn/AfficheShow/Home?AfficheID=0ae73e8e-aa03-4711-9ca3-eb954a090a17&amp;IsInner=0&amp;IsHistory=0&amp;ModuleID=28"/>
    <hyperlink ref="S297" r:id="rId1171" display="https://ggzy.hzctc.hangzhou.gov.cn/AfficheShow/Home?AfficheID=8d7d71f5-3317-4c0c-bb5e-4ff487f00030&amp;IsInner=0&amp;IsHistory=0&amp;ModuleID=28"/>
    <hyperlink ref="S310" r:id="rId1172" display="https://ggzy.hzctc.hangzhou.gov.cn/AfficheShow/Home?AfficheID=da71c265-5a85-425c-b076-e69e19629500&amp;IsInner=0&amp;IsHistory=0&amp;ModuleID=28"/>
    <hyperlink ref="S311" r:id="rId1173" display="https://ggzy.hzctc.hangzhou.gov.cn/AfficheShow/Home?AfficheID=06e2fae0-78a6-4897-928d-3883273d9825&amp;IsInner=0&amp;IsHistory=0&amp;ModuleID=28"/>
    <hyperlink ref="S308" r:id="rId1174" display="https://ggzy.hzctc.hangzhou.gov.cn/AfficheShow/Home?AfficheID=d0d58c9b-0f8e-412e-a355-13ea896c28a2&amp;IsInner=0&amp;IsHistory=0&amp;ModuleID=28"/>
    <hyperlink ref="S303" r:id="rId1175" display="https://ggzy.hzctc.hangzhou.gov.cn/AfficheShow/Home?AfficheID=1644fc63-b2b3-414b-8816-1fe69ac012c4&amp;IsInner=0&amp;IsHistory=0&amp;ModuleID=28"/>
    <hyperlink ref="S307" r:id="rId1176" display="https://ggzy.hzctc.hangzhou.gov.cn/AfficheShow/Home?AfficheID=14fab0e3-88c1-4fd5-8444-0e52f765247a&amp;IsInner=0&amp;IsHistory=0&amp;ModuleID=28"/>
    <hyperlink ref="S284" r:id="rId1177" display="https://ggzy.hzctc.hangzhou.gov.cn/AfficheShow/Home?AfficheID=86d5bd3e-5bd2-4c46-8196-5f9422cae2f4&amp;IsInner=0&amp;IsHistory=0&amp;ModuleID=28"/>
    <hyperlink ref="S282" r:id="rId1178" display="https://ggzy.hzctc.hangzhou.gov.cn/AfficheShow/Home?AfficheID=3588d066-9d4c-4db4-a9ac-3955e52b2d2c&amp;IsInner=0&amp;IsHistory=0&amp;ModuleID=28"/>
    <hyperlink ref="S293" r:id="rId1179" display="https://ggzy.hzctc.hangzhou.gov.cn/AfficheShow/Home?AfficheID=81a7874f-7948-4a8b-babe-b34f9b0b73a4&amp;IsInner=0&amp;IsHistory=0&amp;ModuleID=28"/>
    <hyperlink ref="S287" r:id="rId1180" display="https://ggzy.hzctc.hangzhou.gov.cn/AfficheShow/Home?AfficheID=e7cd1a53-0257-4196-a94c-904b899e4bd0&amp;IsInner=0&amp;IsHistory=0&amp;ModuleID=28"/>
    <hyperlink ref="S286" r:id="rId1181" display="https://ggzy.hzctc.hangzhou.gov.cn/AfficheShow/Home?AfficheID=cedd4b96-0797-4d25-a1ba-de44f7cae1e9&amp;IsInner=0&amp;IsHistory=0&amp;ModuleID=28"/>
    <hyperlink ref="S285" r:id="rId1182" display="https://ggzy.hzctc.hangzhou.gov.cn/AfficheShow/Home?AfficheID=a744accc-0ebb-4605-9bdd-5d4727a225e6&amp;IsInner=0&amp;IsHistory=0&amp;ModuleID=28"/>
    <hyperlink ref="S269" r:id="rId1183" display="https://ggzy.hzctc.hangzhou.gov.cn/AfficheShow/Home?AfficheID=f0669a3f-4c5d-4425-99f8-cbafdfc37777&amp;IsInner=0&amp;IsHistory=0&amp;ModuleID=28"/>
    <hyperlink ref="S31" r:id="rId1184" display="https://ggzy.hzctc.hangzhou.gov.cn/AfficheShow/Home?AfficheID=5ded8ec6-e1f0-42db-ac76-9af5d489ef56&amp;IsInner=0&amp;IsHistory=0&amp;ModuleID=28"/>
    <hyperlink ref="S32" r:id="rId1185" display="https://ggzy.hzctc.hangzhou.gov.cn/AfficheShow/Home?AfficheID=8afddc9e-9fbd-4b75-b91c-6e008cb512ad&amp;IsInner=0&amp;IsHistory=0&amp;ModuleID=28"/>
    <hyperlink ref="S28" r:id="rId1186" display="https://ggzy.hzctc.hangzhou.gov.cn/AfficheShow/Home?AfficheID=e5be7679-b2e1-4d94-8e10-75a5aad41ae9&amp;IsInner=0&amp;IsHistory=0&amp;ModuleID=28"/>
    <hyperlink ref="S14" r:id="rId1187" display="https://ggzy.hzctc.hangzhou.gov.cn/AfficheShow/Home?AfficheID=4073b10d-c4cc-4f7d-8bb4-acb327d950ca&amp;IsInner=0&amp;IsHistory=0&amp;ModuleID=28"/>
    <hyperlink ref="S381" r:id="rId1188" display="https://ggzy.hzctc.hangzhou.gov.cn/AfficheShow/Home?AfficheID=e55bbb2e-c7fc-4c10-acf6-6cf76fd44726&amp;IsInner=0&amp;IsHistory=0&amp;ModuleID=28"/>
    <hyperlink ref="S357" r:id="rId1189" display="https://ggzy.hzctc.hangzhou.gov.cn/AfficheShow/Home?AfficheID=ef0ac827-76f0-4823-b17d-8448fd12fe61&amp;IsInner=0&amp;IsHistory=0&amp;ModuleID=28"/>
    <hyperlink ref="S16" r:id="rId1190" display="https://ggzy.hzctc.hangzhou.gov.cn/AfficheShow/Home?AfficheID=0C21DB91-149D-463F-BD6E-3C41F9D8ED0B&amp;IsInner=0&amp;IsHistory=0&amp;ModuleID=28"/>
    <hyperlink ref="P393" r:id="rId1191" display="https://ggzy.hzctc.hangzhou.gov.cn/OpenBidRecord/Index?id=7B8D57CA-40CE-4561-B3FF-2AB3AB9CCD86&amp;tenderID=2A848CC7-14A8-40D5-92D2-08920CB5926D&amp;ModuleID=486"/>
    <hyperlink ref="P776" r:id="rId1192" display="https://ggzy.hzctc.hangzhou.gov.cn/OpenBidRecord/Index?id=B31CA558-89E9-419A-94CB-12EC76003143&amp;tenderID=4FFBB540-08EA-46E2-AF40-C439EFF14E8C&amp;ModuleID=486"/>
    <hyperlink ref="P777" r:id="rId1193" display="https://ggzy.hzctc.hangzhou.gov.cn/OpenBidRecord/Index?id=D0884D55-4256-4DE5-965F-C67B1DB6AA26&amp;tenderID=8B296A63-73E3-4CC1-91DD-6636D82237EF&amp;ModuleID=486"/>
    <hyperlink ref="P778" r:id="rId1194" display="https://ggzy.hzctc.hangzhou.gov.cn/OpenBidRecord/Index?id=F4E3391A-2237-4720-B937-F1820A8FF383&amp;tenderID=9B023624-DEB7-4C05-9FD6-9ECA7B49F395&amp;ModuleID=486"/>
    <hyperlink ref="P779" r:id="rId1195" display="https://ggzy.hzctc.hangzhou.gov.cn/OpenBidRecord/Index?id=B0C9F64D-2B90-4296-84E6-8FF806C41517&amp;tenderID=2616d9d9-33e6-472a-9913-c938c547281f&amp;ModuleID=486"/>
    <hyperlink ref="P775" r:id="rId1196" display="https://ggzy.hzctc.hangzhou.gov.cn/OpenBidRecord/Index?id=5E939DA5-15E0-4411-8537-60CA4CFA9C73&amp;tenderID=186f34d7-09bd-47e0-91f8-fccb26773478&amp;ModuleID=486"/>
    <hyperlink ref="P751" r:id="rId1197" display="https://ggzy.hzctc.hangzhou.gov.cn/OpenBidRecord/Index?id=82F36D85-F706-494D-BF2F-C6A8F7AD8AE3&amp;tenderID=0E6175B5-69FB-40A5-8DA0-F68C457140E5&amp;ModuleID=486"/>
    <hyperlink ref="P749" r:id="rId1198" display="https://ggzy.hzctc.hangzhou.gov.cn/OpenBidRecord/Index?id=C90654E7-1CE9-487D-8412-56FB8501C2B0&amp;tenderID=44136847-C43F-4783-9EA2-AF0E8207E990&amp;ModuleID=486"/>
    <hyperlink ref="P757" r:id="rId1199" display="https://ggzy.hzctc.hangzhou.gov.cn/OpenBidRecord/Index?id=C0A3D1C8-4DB8-45FA-ADB8-E2F117E18C8C&amp;tenderID=C9994CDB-C8E1-40D7-8348-6D4193726D00&amp;ModuleID=486"/>
    <hyperlink ref="P744" r:id="rId1200" display="https://ggzy.hzctc.hangzhou.gov.cn/OpenBidRecord/Index?id=CDA541AF-643A-4F54-9CA0-742787ADF2EA&amp;tenderID=883608FF-3BCD-4BA9-B4B5-25D9782471D9&amp;ModuleID=486"/>
    <hyperlink ref="P743" r:id="rId1201" display="https://ggzy.hzctc.hangzhou.gov.cn/OpenBidRecord/Index?id=A27CC741-54FF-4872-853D-3E93315645D0&amp;tenderID=6478984d-fe0f-4986-95ab-6c6951ee97f0&amp;ModuleID=486"/>
    <hyperlink ref="P741" r:id="rId1202" display="https://ggzy.hzctc.hangzhou.gov.cn/OpenBidRecord/Index?id=A47FE8EB-00A5-4DD1-81F4-886E8A33647A&amp;tenderID=43072E69-6316-404E-B7C3-98FC83A433C1&amp;ModuleID=486"/>
    <hyperlink ref="P742" r:id="rId1203" display="https://ggzy.hzctc.hangzhou.gov.cn/OpenBidRecord/Index?id=22C8B781-43A2-41DE-B297-269C1B9FB51C&amp;tenderID=46EA6F39-0E34-43E7-AA83-A7BCB1B5058F&amp;ModuleID=486"/>
    <hyperlink ref="P747" r:id="rId1204" display="https://ggzy.hzctc.hangzhou.gov.cn/OpenBidRecord/Index?id=0919D733-D501-4D89-A775-3D1F278F71FD&amp;tenderID=0E3C8CBE-324D-40BB-843F-1EF97F047EAE&amp;ModuleID=486"/>
    <hyperlink ref="P735" r:id="rId1205" display="https://ggzy.hzctc.hangzhou.gov.cn/OpenBidRecord/Index?id=B6A0F982-13D1-4919-BDD7-FEC07681CACC&amp;tenderID=55D6C465-F07F-4BFB-98D1-FE45C74DAB14&amp;ModuleID=486"/>
    <hyperlink ref="P734" r:id="rId1206" display="https://ggzy.hzctc.hangzhou.gov.cn/OpenBidRecord/Index?id=13635684-F67C-4B45-9B62-329934B6AEBC&amp;tenderID=225033B5-FE0A-4B58-B395-F0EF025B91E6&amp;ModuleID=486"/>
    <hyperlink ref="P737" r:id="rId1207" display="https://ggzy.hzctc.hangzhou.gov.cn/OpenBidRecord/Index?id=A466F4C3-B3A8-499D-80F4-986CCF5B5771&amp;tenderID=74A0C636-8D34-4520-B314-CC3B41FAFAF0&amp;ModuleID=486"/>
    <hyperlink ref="P738" r:id="rId1208" display="https://ggzy.hzctc.hangzhou.gov.cn/OpenBidRecord/Index?id=B1034F1C-1DA2-47F3-B0B7-D5164D6BF010&amp;tenderID=91880716-8E11-40BA-8A5E-418CF2DB1696&amp;ModuleID=486"/>
    <hyperlink ref="P725" r:id="rId1209" display="https://ggzy.hzctc.hangzhou.gov.cn/OpenBidRecord/Index?id=D3507ACA-2DE8-4C73-A6B4-0F27B1E8D543&amp;tenderID=9A2E6DC0-69E3-4E28-968D-F068C2CAB855&amp;ModuleID=486"/>
    <hyperlink ref="P726" r:id="rId1210" display="https://ggzy.hzctc.hangzhou.gov.cn/OpenBidRecord/Index?id=6D28366C-64CD-4BBC-9A71-3A7A4C7832E2&amp;tenderID=693CF492-EF33-4746-9746-A06B038319F3&amp;ModuleID=486"/>
    <hyperlink ref="P712" r:id="rId1211" display="https://ggzy.hzctc.hangzhou.gov.cn/OpenBidRecord/Index?id=90CEFA8F-7B1D-47E1-BEC1-35BFEF67E66D&amp;tenderID=C7908C53-A2F6-46C5-979F-D1128B80FFE4&amp;ModuleID=486"/>
    <hyperlink ref="P713" r:id="rId1212" display="https://ggzy.hzctc.hangzhou.gov.cn/OpenBidRecord/Index?id=794F6D40-181A-4F47-A361-9607775154EB&amp;tenderID=C599F9A4-DD5D-4D74-A179-2FF3A47AD7AF&amp;ModuleID=486"/>
    <hyperlink ref="P714" r:id="rId1213" display="https://ggzy.hzctc.hangzhou.gov.cn/OpenBidRecord/Index?id=D776630D-5E04-4A0B-852C-C98AF60556AB&amp;tenderID=6B3EEE0B-A407-4A70-949B-F46295E0F2C7&amp;ModuleID=486"/>
    <hyperlink ref="P716" r:id="rId1214" display="https://ggzy.hzctc.hangzhou.gov.cn/OpenBidRecord/Index?id=E52B0B26-CBC0-4550-86C7-0DA9B61C037A&amp;tenderID=84204512-ec68-4d36-bce2-2d93d37f4740&amp;ModuleID=486"/>
    <hyperlink ref="P703" r:id="rId1215" display="https://ggzy.hzctc.hangzhou.gov.cn/OpenBidRecord/Index?id=E3A98C46-B6F3-4482-842F-03D0C281E722&amp;tenderID=ead9a6a9-a32d-450a-9479-5089bab91e99&amp;ModuleID=486"/>
    <hyperlink ref="P706" r:id="rId1216" display="https://ggzy.hzctc.hangzhou.gov.cn/OpenBidRecord/Index?id=AF774CA8-5E43-4E80-9A69-9B80159A83D6&amp;tenderID=dafdeade-8d72-4a8a-b121-064c633ed7d9&amp;ModuleID=486"/>
    <hyperlink ref="P693" r:id="rId1217" display="https://ggzy.hzctc.hangzhou.gov.cn/OpenBidRecord/Index?id=DD7CCEB0-DE3F-416D-837F-A4C7843E671E&amp;tenderID=A9626384-561A-4776-B526-C0CFAA48E285&amp;ModuleID=486"/>
    <hyperlink ref="P696" r:id="rId1218" display="https://ggzy.hzctc.hangzhou.gov.cn/OpenBidRecord/Index?id=FE6C6CAE-BF23-4CA6-A53A-50F4D588D148&amp;tenderID=323D3235-40DD-4867-8F2A-9AA8997E615B&amp;ModuleID=486"/>
    <hyperlink ref="P690" r:id="rId1219" display="https://ggzy.hzctc.hangzhou.gov.cn/OpenBidRecord/Index?id=7FDD9DCC-218C-458A-AF95-FC63EF95ABF0&amp;tenderID=1E261F60-BF30-4C53-A004-76846AEBAA52&amp;ModuleID=486"/>
    <hyperlink ref="P691" r:id="rId1220" display="https://ggzy.hzctc.hangzhou.gov.cn/OpenBidRecord/Index?id=09D9C777-B885-41E3-A016-F17207F8877E&amp;tenderID=88DCD440-F7BD-47E1-AF91-9B7A6E4805E4&amp;ModuleID=486"/>
    <hyperlink ref="P692" r:id="rId1221" display="https://ggzy.hzctc.hangzhou.gov.cn/OpenBidRecord/Index?id=6418A482-2522-4E41-8BB2-CB41C93A98A6&amp;tenderID=3208ECE9-DAEB-4199-896F-79E62C0F771B&amp;ModuleID=486"/>
    <hyperlink ref="P689" r:id="rId1222" display="https://ggzy.hzctc.hangzhou.gov.cn/OpenBidRecord/Index?id=230E0B25-B192-4062-98C4-B9AF4906473C&amp;tenderID=EFDA5702-CAF5-4511-AC25-B7D1CAE871C8&amp;ModuleID=486"/>
    <hyperlink ref="P697" r:id="rId1223" display="https://ggzy.hzctc.hangzhou.gov.cn/OpenBidRecord/Index?id=20650349-CDF7-437F-803A-49651D9EFAC1&amp;tenderID=B1806E39-5A53-4D73-A2C5-D0E9358F9FEF&amp;ModuleID=486"/>
    <hyperlink ref="P666" r:id="rId1224" display="https://ggzy.hzctc.hangzhou.gov.cn/OpenBidRecord/Index?id=5A6EFC4D-2BA4-4A6A-B6E4-2CADAE2BED5F&amp;tenderID=A17F27A2-8710-43FF-887F-3A9EBD6B3CC0&amp;ModuleID=486"/>
    <hyperlink ref="P664" r:id="rId1225" display="https://ggzy.hzctc.hangzhou.gov.cn/OpenBidRecord/Index?id=349FB8C8-7AB2-4110-A008-75B50646ADB6&amp;tenderID=CF711231-6245-4454-BEA1-083B68525750&amp;ModuleID=486"/>
    <hyperlink ref="P665" r:id="rId1226" display="https://ggzy.hzctc.hangzhou.gov.cn/OpenBidRecord/Index?id=E4641D82-0AF6-4A00-AA67-212140FC8228&amp;tenderID=2D6E17D5-22A3-46A5-AF27-950C17FB86B9&amp;ModuleID=486"/>
    <hyperlink ref="P672" r:id="rId1227" display="https://ggzy.hzctc.hangzhou.gov.cn/OpenBidRecord/Index?id=C23F2F8E-ADA1-41B4-8960-C4BD6AE86148&amp;tenderID=BA953432-A4EA-45DF-B710-B3EBED345295&amp;ModuleID=486"/>
    <hyperlink ref="P673" r:id="rId1228" display="https://ggzy.hzctc.hangzhou.gov.cn/OpenBidRecord/Index?id=DADD258D-CB35-41AD-A625-99B53C819849&amp;tenderID=BEEA73C6-18ED-49DB-A732-1BBC9F336CA0&amp;ModuleID=486"/>
    <hyperlink ref="P668" r:id="rId1229" display="https://ggzy.hzctc.hangzhou.gov.cn/OpenBidRecord/Index?id=C0185CD2-9D4F-4E63-B625-8F62542362BB&amp;tenderID=277C9A65-45C0-43BC-A7F0-9E41CCB3BB08&amp;ModuleID=486"/>
    <hyperlink ref="P669" r:id="rId1230" display="https://ggzy.hzctc.hangzhou.gov.cn/OpenBidRecord/Index?id=81E8CE56-B92A-4711-A5A9-9DF7DF2E5515&amp;tenderID=56e54206-3513-4ecf-aa29-b8ad7f186eed&amp;ModuleID=486"/>
    <hyperlink ref="P655" r:id="rId1231" display="https://ggzy.hzctc.hangzhou.gov.cn/OpenBidRecord/Index?id=532908DA-5429-4A92-A917-CBD387AA9AA0&amp;tenderID=0DFE7733-86F7-47A6-B1C5-B4C920ED93F2&amp;ModuleID=486"/>
    <hyperlink ref="P656" r:id="rId1232" display="https://ggzy.hzctc.hangzhou.gov.cn/OpenBidRecord/Index?id=E6BBEACC-9858-41B4-ACFE-EDC32FE86AFD&amp;tenderID=B8ECAF1B-4284-49E2-9165-0A64D08B777E&amp;ModuleID=486"/>
    <hyperlink ref="P657" r:id="rId1233" display="https://ggzy.hzctc.hangzhou.gov.cn/OpenBidRecord/Index?id=22F5885C-ACCB-4E48-9445-66477E70FEFA&amp;tenderID=0D7459B2-E0FB-455C-A546-9BA782EF632A&amp;ModuleID=486"/>
    <hyperlink ref="P660" r:id="rId1234" display="https://ggzy.hzctc.hangzhou.gov.cn/OpenBidRecord/Index?id=44125298-B8C5-451D-ABF6-F820DD6DEC8C&amp;tenderID=55ea513d-3382-4788-ba93-80585a59b1ae&amp;ModuleID=486"/>
    <hyperlink ref="P643" r:id="rId1235" display="https://ggzy.hzctc.hangzhou.gov.cn/OpenBidRecord/Index?id=85CE077F-F2C0-4F61-A89E-7A8146CA7514&amp;tenderID=CEB087C0-6E4B-460B-BCA9-B75B0434774A&amp;ModuleID=486"/>
    <hyperlink ref="P644" r:id="rId1236" display="https://ggzy.hzctc.hangzhou.gov.cn/OpenBidRecord/Index?id=A53029B5-C42C-4B76-968B-1AADF48368CF&amp;tenderID=77C4356E-C6E6-4E24-B55B-B56BC972B6ED&amp;ModuleID=486"/>
    <hyperlink ref="P650" r:id="rId1237" display="https://ggzy.hzctc.hangzhou.gov.cn/OpenBidRecord/Index?id=8FF879F7-5FF9-4DDB-B959-1D7FD5F9C2BE&amp;tenderID=79c24511-e7a4-4225-ae00-f49a5a25ef22&amp;ModuleID=486"/>
    <hyperlink ref="P651" r:id="rId1238" display="https://ggzy.hzctc.hangzhou.gov.cn/OpenBidRecord/Index?id=5F1D2E15-3FB5-45CA-9558-68FE95A1DA7E&amp;tenderID=47DA9E9E-C221-4986-8D6B-7DF66BF6659D&amp;ModuleID=486"/>
    <hyperlink ref="P648" r:id="rId1239" display="https://ggzy.hzctc.hangzhou.gov.cn/OpenBidRecord/Index?id=53C33941-D7FD-4C81-A3C6-5F68F6CDEC9A&amp;tenderID=71ebaa63-60d1-436e-bb6b-5424332946b5&amp;ModuleID=486"/>
    <hyperlink ref="P631" r:id="rId1240" display="https://ggzy.hzctc.hangzhou.gov.cn/OpenBidRecord/Index?id=C802D94A-74FA-4CCB-9C2D-892A7518BD37&amp;tenderID=FF08B6F2-4C31-49E8-847B-7839358AB7DA&amp;ModuleID=486"/>
    <hyperlink ref="P632" r:id="rId1241" display="https://ggzy.hzctc.hangzhou.gov.cn/OpenBidRecord/Index?id=3F58B84D-7F6A-4032-BDB4-6456BF622F06&amp;tenderID=7a2d6164-4c56-4c20-859a-2273b31ace36&amp;ModuleID=486"/>
    <hyperlink ref="P626" r:id="rId1242" display="https://ggzy.hzctc.hangzhou.gov.cn/OpenBidRecord/Index?id=AE5FE40D-08AA-440B-A5F1-4373E1FCA975&amp;tenderID=D2FBCD24-CFDE-44FB-B334-332E40811CF7&amp;ModuleID=486"/>
    <hyperlink ref="P622" r:id="rId1243" display="https://ggzy.hzctc.hangzhou.gov.cn/OpenBidRecord/Index?id=0378D597-6733-42B5-9A38-F5EBB513D32C&amp;tenderID=CB36530A-3849-4E83-A059-9A48BF8C9C3A&amp;ModuleID=486"/>
    <hyperlink ref="P629" r:id="rId1244" display="https://ggzy.hzctc.hangzhou.gov.cn/OpenBidRecord/Index?id=B0D41C45-2F2D-45A2-B953-D207FD12AFA9&amp;tenderID=10908383-c46a-4bb7-92fe-d54dbcf71f9c&amp;ModuleID=486"/>
    <hyperlink ref="P628" r:id="rId1245" display="https://ggzy.hzctc.hangzhou.gov.cn/OpenBidRecord/Index?id=8D118856-EB98-4F56-8E43-A0A53323DB11&amp;tenderID=22B28F0D-FB1C-4D5E-9A14-49E0AA2CDF44&amp;ModuleID=486"/>
    <hyperlink ref="P617" r:id="rId1246" display="https://ggzy.hzctc.hangzhou.gov.cn/OpenBidRecord/Index?id=FFD8599C-1071-4F19-8A4D-9C14FADC6C4B&amp;tenderID=88BDAE4F-62B5-4830-936A-FD91E87DF0C2&amp;ModuleID=486"/>
    <hyperlink ref="P614" r:id="rId1247" display="https://ggzy.hzctc.hangzhou.gov.cn/OpenBidRecord/Index?id=F5C7E4E4-81A2-47A3-A435-AB31F99D1BBB&amp;tenderID=83F9D614-F9B6-4ADC-B4FC-91D984B1D4D6&amp;ModuleID=486"/>
    <hyperlink ref="P615" r:id="rId1248" display="https://ggzy.hzctc.hangzhou.gov.cn/OpenBidRecord/Index?id=D152E46B-2068-4713-ABF3-2E7D2F51E56C&amp;tenderID=64FE78AD-4DFE-441A-9471-EFBB6C7213A0&amp;ModuleID=486"/>
    <hyperlink ref="P605" r:id="rId1249" display="https://ggzy.hzctc.hangzhou.gov.cn/OpenBidRecord/Index?id=A73248E8-45CA-42CE-88C4-4097154ECA50&amp;tenderID=8C99ED77-944A-45BB-BB7F-0F9BDC1FB332&amp;ModuleID=486"/>
    <hyperlink ref="P610" r:id="rId1250" display="https://ggzy.hzctc.hangzhou.gov.cn/OpenBidRecord/Index?id=6F13E1AA-4BC9-4A31-91E4-9AB992C34F3B&amp;tenderID=D7968108-A86E-4921-A593-E02B24A6144D&amp;ModuleID=486"/>
    <hyperlink ref="P606" r:id="rId1251" display="https://ggzy.hzctc.hangzhou.gov.cn/OpenBidRecord/Index?id=4A6ECAA3-0E47-4F03-B50A-3A5B904D2566&amp;tenderID=FC5A3120-ED61-44ED-B266-20D2B039B74D&amp;ModuleID=486"/>
    <hyperlink ref="P603" r:id="rId1252" display="https://ggzy.hzctc.hangzhou.gov.cn/OpenBidRecord/Index?id=82FDC0E0-E5D4-467C-9660-16D6FF2000E6&amp;tenderID=4B71A7F7-2CCD-492F-AFBF-BD652111F828&amp;ModuleID=486"/>
    <hyperlink ref="P604" r:id="rId1253" display="https://ggzy.hzctc.hangzhou.gov.cn/OpenBidRecord/Index?id=6A9B854D-4B23-4FA3-B8E6-C15261B2491F&amp;tenderID=C8E69AB2-B2A4-4E6F-BE95-3EDEFCBD2E49&amp;ModuleID=486"/>
    <hyperlink ref="P611" r:id="rId1254" display="https://ggzy.hzctc.hangzhou.gov.cn/OpenBidRecord/Index?id=B263B754-2B0D-4D1B-B295-35B4C0539DE4&amp;tenderID=030AD25D-9A9C-4EEF-AC4B-24640BDBE150&amp;ModuleID=486"/>
    <hyperlink ref="P814" r:id="rId1255" display="https://ggzy.hzctc.hangzhou.gov.cn/OpenBidRecord/Index?id=81AED71A-68BE-45C8-99C2-B40221F753AE&amp;tenderID=4532A168-E430-4177-A684-B4EC81BCDEF3&amp;ModuleID=486"/>
    <hyperlink ref="P815" r:id="rId1256" display="https://ggzy.hzctc.hangzhou.gov.cn/OpenBidRecord/Index?id=2DF88BCF-8C36-4889-8D0E-E062BFE25EBD&amp;tenderID=D0B367CF-D2B3-48C2-A0C0-8B1A8480632F&amp;ModuleID=486"/>
    <hyperlink ref="P821" r:id="rId1257" display="https://ggzy.hzctc.hangzhou.gov.cn/OpenBidRecord/Index?id=0D845BE9-E5B9-4FBE-BDDE-FEE552EF5DF8&amp;tenderID=89C8EC80-E35F-456B-8E90-A1A8B423EC43&amp;ModuleID=486"/>
    <hyperlink ref="P818" r:id="rId1258" display="https://ggzy.hzctc.hangzhou.gov.cn/OpenBidRecord/Index?id=8382666D-297E-4C16-9854-8327C6DF5742&amp;tenderID=8b04a32a-5ec0-4caa-8e14-639643149958&amp;ModuleID=486"/>
    <hyperlink ref="P805" r:id="rId1259" display="https://ggzy.hzctc.hangzhou.gov.cn/OpenBidRecord/Index?id=AF3DD616-059D-4EA2-AAF2-963210B35386&amp;tenderID=213C32C2-4D03-46A6-A660-76AB6D37EA64&amp;ModuleID=486"/>
    <hyperlink ref="P806" r:id="rId1260" display="https://ggzy.hzctc.hangzhou.gov.cn/OpenBidRecord/Index?id=4529249E-CAEB-43D5-886F-08CA74E0F234&amp;tenderID=6757ED3B-B9CA-497E-ABFE-A1BBFC87D6C2&amp;ModuleID=486"/>
    <hyperlink ref="P807" r:id="rId1261" display="https://ggzy.hzctc.hangzhou.gov.cn/OpenBidRecord/Index?id=9CD6F261-E516-4D7E-BE8F-C36AC79C2949&amp;tenderID=586E8918-6818-44E8-BECA-794C3BCACDE7&amp;ModuleID=486"/>
    <hyperlink ref="P808" r:id="rId1262" display="https://ggzy.hzctc.hangzhou.gov.cn/OpenBidRecord/Index?id=8A059438-E2DD-43E3-AF86-A7D82A198A6E&amp;tenderID=5AA62A8E-6C21-40C0-B5A8-B78CACD639B0&amp;ModuleID=486"/>
    <hyperlink ref="P812" r:id="rId1263" display="https://ggzy.hzctc.hangzhou.gov.cn/OpenBidRecord/Index?id=AAF3319B-6FE4-4E63-AC48-1AA46F1325C2&amp;tenderID=CB8C44E4-DCC5-454B-BC37-A562D3522BF8&amp;ModuleID=486"/>
    <hyperlink ref="P803" r:id="rId1264" display="https://ggzy.hzctc.hangzhou.gov.cn/OpenBidRecord/Index?id=EB27BE54-7886-49F4-A414-5798A6F535D1&amp;tenderID=AD7FEB69-9203-4A1A-B6C8-25D4C9A3B4B9&amp;ModuleID=486"/>
    <hyperlink ref="P804" r:id="rId1265" display="https://ggzy.hzctc.hangzhou.gov.cn/OpenBidRecord/Index?id=6545DE9D-69DD-458D-9625-D8FFCFA1B617&amp;tenderID=0C68548B-7044-489D-9D0A-0D93D08570C4&amp;ModuleID=486"/>
    <hyperlink ref="P799" r:id="rId1266" display="https://ggzy.hzctc.hangzhou.gov.cn/OpenBidRecord/Index?id=E1B2335D-C6F4-4712-8E67-992AD877A2C9&amp;tenderID=F4253AFB-AB75-4E03-A07A-8F359EC7CF63&amp;ModuleID=486"/>
    <hyperlink ref="P800" r:id="rId1267" display="https://ggzy.hzctc.hangzhou.gov.cn/OpenBidRecord/Index?id=E2B49AF7-01C5-4A0A-AC84-157869CB6274&amp;tenderID=D697DF35-D0FC-4B1B-B5D3-D75EEE621CA0&amp;ModuleID=486"/>
    <hyperlink ref="P789" r:id="rId1268" display="https://ggzy.hzctc.hangzhou.gov.cn/OpenBidRecord/Index?id=30CDD286-A465-45C9-9464-6058E5954A4D&amp;tenderID=499CBDE4-4D16-473D-BD6D-5490FCDF0D01&amp;ModuleID=486"/>
    <hyperlink ref="P794" r:id="rId1269" display="https://ggzy.hzctc.hangzhou.gov.cn/OpenBidRecord/Index?id=4368CEF8-9E01-454D-AADC-53BC2594BB41&amp;tenderID=C54E00F8-639C-4A04-BDCB-2168066CCE82&amp;ModuleID=486"/>
    <hyperlink ref="P765" r:id="rId1270" display="https://ggzy.hzctc.hangzhou.gov.cn/OpenBidRecord/Index?id=163260F5-2567-4977-A0B1-9B08930EA940&amp;tenderID=D9D17D5C-A869-46CB-A307-F623100D91FB&amp;ModuleID=486"/>
    <hyperlink ref="P766" r:id="rId1271" display="https://ggzy.hzctc.hangzhou.gov.cn/OpenBidRecord/Index?id=17E0724F-2F87-4CE8-8B33-59898C04DCCB&amp;tenderID=ED0BF914-B1FD-46A5-826A-6843B557698B&amp;ModuleID=486"/>
    <hyperlink ref="P763" r:id="rId1272" display="https://ggzy.hzctc.hangzhou.gov.cn/OpenBidRecord/Index?id=B4CAAE8E-E79C-45F0-8CDB-6D35DDD3EF64&amp;tenderID=C7CEEAB8-DFCC-457C-838F-30C1998B0E2F&amp;ModuleID=486"/>
    <hyperlink ref="P764" r:id="rId1273" display="https://ggzy.hzctc.hangzhou.gov.cn/OpenBidRecord/Index?id=9C83BC68-BDCC-47FC-BDDA-75ED40D88FC3&amp;tenderID=4A5FC065-39B3-48E9-8F60-220179E2A650&amp;ModuleID=486"/>
    <hyperlink ref="P769" r:id="rId1274" display="https://ggzy.hzctc.hangzhou.gov.cn/OpenBidRecord/Index?id=C2CD811C-3894-47D7-8EF3-939A50EA7A1F&amp;tenderID=A113BB49-F04C-4389-A05D-17C07C68A92C&amp;ModuleID=486"/>
    <hyperlink ref="P771" r:id="rId1275" display="https://ggzy.hzctc.hangzhou.gov.cn/OpenBidRecord/Index?id=B31017B2-836F-4293-AECE-1EC966607C89&amp;tenderID=FE1FD4FA-26E3-4BEB-B531-DA873DE84784&amp;ModuleID=486"/>
    <hyperlink ref="P770" r:id="rId1276" display="https://ggzy.hzctc.hangzhou.gov.cn/OpenBidRecord/Index?id=BF0C17FA-FB26-4D48-ADB6-29ADE6674C3E&amp;tenderID=ccd2a02a-f25e-4700-abce-b31b59e313bd&amp;ModuleID=486"/>
    <hyperlink ref="P676" r:id="rId1277" display="https://ggzy.hzctc.hangzhou.gov.cn/OpenBidRecord/Index?id=52419A9B-5520-4FDD-8770-D94DF31C734E&amp;tenderID=70C69C63-8979-489E-897F-F996E1833B55&amp;ModuleID=486"/>
    <hyperlink ref="P687" r:id="rId1278" display="https://ggzy.hzctc.hangzhou.gov.cn/OpenBidRecord/Index?id=AB7EC866-8F28-4580-B185-9D41AC0EC882&amp;tenderID=D54A0B40-8C2E-4889-AC1F-33F985EE57D9&amp;ModuleID=486"/>
    <hyperlink ref="P688" r:id="rId1279" display="https://ggzy.hzctc.hangzhou.gov.cn/OpenBidRecord/Index?id=E97518AF-6158-4EE7-B4CA-796BEE0E0430&amp;tenderID=B0083F63-04A2-4497-B693-DEE8F64CCE23&amp;ModuleID=486"/>
    <hyperlink ref="P681" r:id="rId1280" display="https://ggzy.hzctc.hangzhou.gov.cn/OpenBidRecord/Index?id=883CBD0D-F21A-4E3F-89CC-777285FEF9DC&amp;tenderID=2fac839a-53be-4e83-8541-f8e53d62711b&amp;ModuleID=486"/>
    <hyperlink ref="P682" r:id="rId1281" display="https://ggzy.hzctc.hangzhou.gov.cn/OpenBidRecord/Index?id=D80287E5-5789-4987-8F9C-2AE1F22CE0FE&amp;tenderID=a37b6224-971a-44d9-85b2-24b7d84474cb&amp;ModuleID=486"/>
    <hyperlink ref="P592" r:id="rId1282" display="https://ggzy.hzctc.hangzhou.gov.cn/OpenBidRecord/Index?id=05A3B93B-AEE7-43BA-8BA1-3755AFEC900F&amp;tenderID=9D2E3D46-7E6B-4392-A910-078C1AF8A747&amp;ModuleID=486"/>
    <hyperlink ref="P537" r:id="rId1283" display="https://ggzy.hzctc.hangzhou.gov.cn/OpenBidRecord/Index?id=852309A1-ECC1-4D70-8B6D-3703F58112A5&amp;tenderID=163FAF10-4DD3-444C-BAFC-36E8C20CA413&amp;ModuleID=486"/>
    <hyperlink ref="P536" r:id="rId1284" display="https://ggzy.hzctc.hangzhou.gov.cn/OpenBidRecord/Index?id=66A54F06-26E3-45FF-9949-3E030EB1121E&amp;tenderID=BACF2416-E4C3-4926-BB05-1D191BC9B18C&amp;ModuleID=486"/>
    <hyperlink ref="P535" r:id="rId1285" display="https://ggzy.hzctc.hangzhou.gov.cn/OpenBidRecord/Index?id=8ECE638F-213D-4DB4-BDEE-D7E5808057EA&amp;tenderID=1BEBC01B-8629-4A6B-899F-75454FE4CAFF&amp;ModuleID=486"/>
    <hyperlink ref="P546" r:id="rId1286" display="https://ggzy.hzctc.hangzhou.gov.cn/OpenBidRecord/Index?id=F612A00C-FD53-4028-AA01-6AEE1668357F&amp;tenderID=0F18FD42-2CB0-46E6-A5D0-B34FC3ABC021&amp;ModuleID=486"/>
    <hyperlink ref="P496" r:id="rId1287" display="https://ggzy.hzctc.hangzhou.gov.cn/OpenBidRecord/Index?id=29B414D6-8325-465C-9012-65FB00137060&amp;tenderID=314cb88f-9ef8-4f5d-bb13-02f6ced3d3eb&amp;ModuleID=486"/>
    <hyperlink ref="P501" r:id="rId1288" display="https://ggzy.hzctc.hangzhou.gov.cn/OpenBidRecord/Index?id=1647E690-E8CE-436C-ADC7-7E9F0F70777F&amp;tenderID=D65B8263-6B1E-4A3E-B969-6407DCA992CD&amp;ModuleID=486"/>
    <hyperlink ref="P502" r:id="rId1289" display="https://ggzy.hzctc.hangzhou.gov.cn/OpenBidRecord/Index?id=CBB8332F-5973-44E5-B24B-3B15A4B85696&amp;tenderID=72D582E5-52E2-485C-90D7-FD4C04CF6933&amp;ModuleID=486"/>
    <hyperlink ref="P503" r:id="rId1290" display="https://ggzy.hzctc.hangzhou.gov.cn/OpenBidRecord/Index?id=DAD17C61-DDEE-437A-B984-90208C921858&amp;tenderID=128C3A6A-8D1C-4627-A3B5-EC6F61F32696&amp;ModuleID=486"/>
    <hyperlink ref="P498" r:id="rId1291" display="https://ggzy.hzctc.hangzhou.gov.cn/OpenBidRecord/Index?id=6F2E8854-0FB5-452A-A91F-B8BD75D7CD61&amp;tenderID=54397F63-C40E-415D-8561-EC8A9BF2CDFB&amp;ModuleID=486"/>
    <hyperlink ref="P482" r:id="rId1292" display="https://ggzy.hzctc.hangzhou.gov.cn/OpenBidRecord/Index?id=B87434A6-7FD2-4842-B3F6-381CD8CF63D5&amp;tenderID=7DE7CAAC-AFE0-4536-87E9-DB86D531E8CA&amp;ModuleID=486"/>
    <hyperlink ref="P483" r:id="rId1293" display="https://ggzy.hzctc.hangzhou.gov.cn/OpenBidRecord/Index?id=CE6BD3EB-89A7-447C-8ACF-6E556E7FF572&amp;tenderID=652e15ca-ac18-4000-bebf-912205dc14bc&amp;ModuleID=486"/>
    <hyperlink ref="P484" r:id="rId1294" display="https://ggzy.hzctc.hangzhou.gov.cn/OpenBidRecord/Index?id=97AF9D41-A994-4F12-9F1A-CA19BB0D8781&amp;tenderID=213B0E86-BE41-4F23-8E1C-2A0D3A77A71F&amp;ModuleID=486"/>
    <hyperlink ref="P466" r:id="rId1295" display="https://ggzy.hzctc.hangzhou.gov.cn/OpenBidRecord/Index?id=84AFC9C8-7ADF-48FD-B91A-1A7E28B4B3FE&amp;tenderID=32d9ff15-15a4-4635-b8f9-23729b7990bd&amp;ModuleID=486"/>
    <hyperlink ref="P463" r:id="rId1296" display="https://ggzy.hzctc.hangzhou.gov.cn/OpenBidRecord/Index?id=05453B11-8FBB-4BE9-B97A-2E393F352363&amp;tenderID=33EAB582-88B4-49B4-8AE9-04E7D3E1674C&amp;ModuleID=486"/>
    <hyperlink ref="P464" r:id="rId1297" display="https://ggzy.hzctc.hangzhou.gov.cn/OpenBidRecord/Index?id=D7F48D00-426C-4458-8838-62E49948AEBF&amp;tenderID=A7CCDF61-B868-499D-AF7B-980A990676F5&amp;ModuleID=486"/>
    <hyperlink ref="P465" r:id="rId1298" display="https://ggzy.hzctc.hangzhou.gov.cn/OpenBidRecord/Index?id=6812A5FE-1F90-43DE-B402-C5603A05A698&amp;tenderID=52C39998-1AAE-4DCA-9F5B-37145F46BD48&amp;ModuleID=486"/>
    <hyperlink ref="P471" r:id="rId1299" display="https://ggzy.hzctc.hangzhou.gov.cn/OpenBidRecord/Index?id=3498FF40-33AB-43C7-A9AF-7AF5C9E4896C&amp;tenderID=AB106968-7423-41DF-8183-1617FBF36146&amp;ModuleID=486"/>
    <hyperlink ref="P472" r:id="rId1300" display="https://ggzy.hzctc.hangzhou.gov.cn/OpenBidRecord/Index?id=36523704-887B-488C-8775-51981F20E591&amp;tenderID=8C11B5DC-DABC-45F2-9740-B75505F4F468&amp;ModuleID=486"/>
    <hyperlink ref="P473" r:id="rId1301" display="https://ggzy.hzctc.hangzhou.gov.cn/OpenBidRecord/Index?id=8AF547E1-B794-4C64-8944-2323D5E661BD&amp;tenderID=934A132F-E23A-4E18-AED5-66768FB60533&amp;ModuleID=486"/>
    <hyperlink ref="P467" r:id="rId1302" display="https://ggzy.hzctc.hangzhou.gov.cn/OpenBidRecord/Index?id=28014B17-5E15-45A9-BE4F-709292C288BB&amp;tenderID=9022bbea-97c1-49c6-bef5-7ed6f92ecf72&amp;ModuleID=486"/>
    <hyperlink ref="P447" r:id="rId1303" display="https://ggzy.hzctc.hangzhou.gov.cn/OpenBidRecord/Index?id=88A9B30D-9F0A-4102-A6C3-CA64B6522A56&amp;tenderID=0E5ABF47-6A38-47A4-ADC4-42E56B86987C&amp;ModuleID=486"/>
    <hyperlink ref="P446" r:id="rId1304" display="https://ggzy.hzctc.hangzhou.gov.cn/OpenBidRecord/Index?id=508E994F-A8D8-4B7A-A16A-5188F435CCB5&amp;tenderID=BB9CB72B-D1DB-43DF-9862-95700394F20A&amp;ModuleID=486"/>
    <hyperlink ref="P445" r:id="rId1305" display="https://ggzy.hzctc.hangzhou.gov.cn/OpenBidRecord/Index?id=C0C94ADB-4347-460B-96A0-55064E6B8BCE&amp;tenderID=8c6c7450-4180-425f-bed6-a0c959ed5045&amp;ModuleID=486"/>
    <hyperlink ref="P453" r:id="rId1306" display="https://ggzy.hzctc.hangzhou.gov.cn/OpenBidRecord/Index?id=33393979-C122-4450-A0BF-3C67CD31609A&amp;tenderID=b0a1adc3-a051-4e12-baca-a36c9ad32dbd&amp;ModuleID=486"/>
    <hyperlink ref="P437" r:id="rId1307" display="https://ggzy.hzctc.hangzhou.gov.cn/OpenBidRecord/Index?id=AA9BDF32-3F4B-4475-A323-3FCCC0CA074E&amp;tenderID=7FD0B615-7D7E-4764-A4F3-AAFDC45F79D7&amp;ModuleID=486"/>
    <hyperlink ref="P436" r:id="rId1308" display="https://ggzy.hzctc.hangzhou.gov.cn/OpenBidRecord/Index?id=38173CA6-7D76-4DF5-B786-DF3401E34F81&amp;tenderID=F32360A5-C93E-4DB4-B05A-2244CFF5B81A&amp;ModuleID=486"/>
    <hyperlink ref="P438" r:id="rId1309" display="https://ggzy.hzctc.hangzhou.gov.cn/OpenBidRecord/Index?id=1857C1C3-B4F4-4796-849B-532E321944AC&amp;tenderID=7FEA9890-343D-482D-8581-325DDF7DF846&amp;ModuleID=486"/>
    <hyperlink ref="P418" r:id="rId1310" display="https://ggzy.hzctc.hangzhou.gov.cn/OpenBidRecord/Index?id=4EBC6667-7352-46D5-AF03-A6276054DE52&amp;tenderID=C4F9BF02-7028-4DC7-B917-853F6D750A90&amp;ModuleID=486"/>
    <hyperlink ref="P409" r:id="rId1311" display="https://ggzy.hzctc.hangzhou.gov.cn/OpenBidRecord/Index?id=E00B7364-2C21-4185-9978-6C193C286FF9&amp;tenderID=5E011F59-7FE2-4860-A65D-75162940C38A&amp;ModuleID=486"/>
    <hyperlink ref="P408" r:id="rId1312" display="https://ggzy.hzctc.hangzhou.gov.cn/OpenBidRecord/Index?id=51D47483-930D-44F5-A076-2FCEF3719BC2&amp;tenderID=1181a2ff-6ec2-4628-9b15-728a42523c4e&amp;ModuleID=486"/>
    <hyperlink ref="P414" r:id="rId1313" display="https://ggzy.hzctc.hangzhou.gov.cn/OpenBidRecord/Index?id=66238E97-4644-4C42-BC39-3E834A3E7B1B&amp;tenderID=8ED2CE14-8CB6-4056-AADF-3C73D997DF40&amp;ModuleID=486"/>
    <hyperlink ref="P399" r:id="rId1314" display="https://ggzy.hzctc.hangzhou.gov.cn/OpenBidRecord/Index?id=94B98A64-A774-409F-801E-EB5D258A2649&amp;tenderID=CB99167D-01AD-4829-AE04-53EF1DE87574&amp;ModuleID=486"/>
    <hyperlink ref="P400" r:id="rId1315" display="https://ggzy.hzctc.hangzhou.gov.cn/OpenBidRecord/Index?id=8DFB8C55-4F73-4D9B-BAFE-BF620B39FAD0&amp;tenderID=360C3674-22B3-4449-8281-A093A2AF7FE5&amp;ModuleID=486"/>
    <hyperlink ref="P401" r:id="rId1316" display="https://ggzy.hzctc.hangzhou.gov.cn/OpenBidRecord/Index?id=29AA7919-D74C-4B0F-8B3F-7F0796819F3E&amp;tenderID=D84A5E26-29CC-436C-B9F6-15EB42E984F9&amp;ModuleID=486"/>
    <hyperlink ref="P402" r:id="rId1317" display="https://ggzy.hzctc.hangzhou.gov.cn/OpenBidRecord/Index?id=5497E5C7-C692-4D40-A0E5-80C1352BDF22&amp;tenderID=7CD3311D-ED90-49DF-8225-6EDFF6FC1CDA&amp;ModuleID=486"/>
    <hyperlink ref="P394" r:id="rId1318" display="https://ggzy.hzctc.hangzhou.gov.cn/OpenBidRecord/Index?id=5AF60DBD-2137-403D-A35D-DAE9B26435E4&amp;tenderID=523591d7-8529-4f43-8947-b99ff6493b45&amp;ModuleID=486"/>
    <hyperlink ref="P386" r:id="rId1319" display="https://ggzy.hzctc.hangzhou.gov.cn/OpenBidRecord/Index?id=AB97CAB4-CF11-4AB3-AE71-9CBC67E52A37&amp;tenderID=ACC1B61E-4560-4E1A-B6C0-693AE76B91F7&amp;ModuleID=486"/>
    <hyperlink ref="P387" r:id="rId1320" display="https://ggzy.hzctc.hangzhou.gov.cn/OpenBidRecord/Index?id=A7FA5C52-701F-48F1-BC38-D11AB2E6DB9D&amp;tenderID=542223A4-E855-46B8-A2F5-CFF4A07EC87A&amp;ModuleID=486"/>
    <hyperlink ref="P390" r:id="rId1321" display="https://ggzy.hzctc.hangzhou.gov.cn/OpenBidRecord/Index?id=E821A3D1-FD65-4E88-A426-00D85370CEBF&amp;tenderID=F983DF3B-7C0D-4057-87E4-8D29080B0997&amp;ModuleID=486"/>
    <hyperlink ref="P389" r:id="rId1322" display="https://ggzy.hzctc.hangzhou.gov.cn/OpenBidRecord/Index?id=3E823895-89A7-4053-B01E-387AF55DEE7C&amp;tenderID=C0906DFE-4CA9-4D36-8444-D38C959D89E7&amp;ModuleID=486"/>
    <hyperlink ref="P388" r:id="rId1323" display="https://ggzy.hzctc.hangzhou.gov.cn/OpenBidRecord/Index?id=14478EAB-841A-46E7-B6E7-E46F738F23C8&amp;tenderID=38ffad96-8c31-4658-91ff-2eb9f7a4b0c7&amp;ModuleID=486"/>
    <hyperlink ref="P374" r:id="rId1324" display="https://ggzy.hzctc.hangzhou.gov.cn/OpenBidRecord/Index?id=FD88B2C8-3704-44AF-B6BC-E5E32A7CC5F8&amp;tenderID=E29C8B39-8FA3-458D-B8C2-D51E1EE98A11&amp;ModuleID=486"/>
    <hyperlink ref="P375" r:id="rId1325" display="https://ggzy.hzctc.hangzhou.gov.cn/OpenBidRecord/Index?id=CC281FAD-98C5-48D8-BAFD-D9B64A8A48B4&amp;tenderID=7B73EDFD-E84C-460B-B2D6-17BBF3BEAA83&amp;ModuleID=486"/>
    <hyperlink ref="P377" r:id="rId1326" display="https://ggzy.hzctc.hangzhou.gov.cn/OpenBidRecord/Index?id=3ACBE56D-6127-46B9-AB69-AE3D4941EA7D&amp;tenderID=E2CDA122-A048-4D1A-B979-B05D0B730BCC&amp;ModuleID=486"/>
    <hyperlink ref="P385" r:id="rId1327" display="https://ggzy.hzctc.hangzhou.gov.cn/OpenBidRecord/Index?id=C17B1B9B-F26E-4426-958C-105CD76905BC&amp;tenderID=C0B78338-48EE-4384-B334-C7D3ED52DBB5&amp;ModuleID=486"/>
    <hyperlink ref="P384" r:id="rId1328" display="https://ggzy.hzctc.hangzhou.gov.cn/OpenBidRecord/Index?id=67613EAF-D735-4D23-BD34-D56665639E8E&amp;tenderID=562B22F7-EEBA-4B3E-A05B-3A9DD02E04E6&amp;ModuleID=486"/>
    <hyperlink ref="P382" r:id="rId1329" display="https://ggzy.hzctc.hangzhou.gov.cn/OpenBidRecord/Index?id=E13D331C-2EC8-4747-9455-9B2973930C2D&amp;tenderID=19EDE235-8E4D-4CC1-9AAA-608B6A2968CD&amp;ModuleID=486"/>
    <hyperlink ref="P381" r:id="rId1330" display="https://ggzy.hzctc.hangzhou.gov.cn/OpenBidRecord/Index?id=8E45A45F-3179-4463-AD60-DC08A1E249E9&amp;tenderID=2491B275-6064-4692-AA8C-87C06E630B02&amp;ModuleID=486"/>
    <hyperlink ref="P383" r:id="rId1331" display="https://ggzy.hzctc.hangzhou.gov.cn/OpenBidRecord/Index?id=280B5201-655D-4684-8F15-22D21CBDAD5B&amp;tenderID=491210E7-08E1-4A03-93C8-33DA9E72E594&amp;ModuleID=486"/>
    <hyperlink ref="P378" r:id="rId1332" display="https://ggzy.hzctc.hangzhou.gov.cn/OpenBidRecord/Index?id=8278D356-7AAA-47BD-94D1-AAD2DA3FE422&amp;tenderID=345492F0-E4FB-42ED-9858-4809850E0749&amp;ModuleID=486"/>
    <hyperlink ref="P379" r:id="rId1333" display="https://ggzy.hzctc.hangzhou.gov.cn/OpenBidRecord/Index?id=C063423F-1FC7-45A8-8D94-F07D22C6CDB0&amp;tenderID=B9BB240D-1297-4F08-8FCF-A6D2A1E23D5C&amp;ModuleID=486"/>
    <hyperlink ref="P380" r:id="rId1334" display="https://ggzy.hzctc.hangzhou.gov.cn/OpenBidRecord/Index?id=50466524-78C1-4CDB-AEB4-53A2269924CD&amp;tenderID=7B1EEB3D-9EB0-4E58-8C35-5FBD7463BE89&amp;ModuleID=486"/>
    <hyperlink ref="P376" r:id="rId1335" display="https://ggzy.hzctc.hangzhou.gov.cn/OpenBidRecord/Index?id=91A301E7-3551-4C3A-8C09-4316ED5F6DA2&amp;tenderID=C32AA14E-FA3F-49F7-9A24-4785A93DEAC8&amp;ModuleID=486"/>
    <hyperlink ref="P362" r:id="rId1336" display="https://ggzy.hzctc.hangzhou.gov.cn/OpenBidRecord/Index?id=2AF69E1F-648A-4788-A44F-E9375E64C330&amp;tenderID=C2C2D42C-CABA-4750-A1D7-77445483EF7C&amp;ModuleID=486"/>
    <hyperlink ref="P360" r:id="rId1337" display="https://ggzy.hzctc.hangzhou.gov.cn/OpenBidRecord/Index?id=DBE75358-5807-40BE-AAA7-CD5397D06126&amp;tenderID=6F6390D3-9F5A-4A7A-A632-3A11643963CD&amp;ModuleID=486"/>
    <hyperlink ref="P361" r:id="rId1338" display="https://ggzy.hzctc.hangzhou.gov.cn/OpenBidRecord/Index?id=9AA95DDC-1AAF-4C25-94B3-78A007E4042B&amp;tenderID=6766DD1C-7F38-4229-9C0A-B2173BEC7AEA&amp;ModuleID=486"/>
    <hyperlink ref="P359" r:id="rId1339" display="https://ggzy.hzctc.hangzhou.gov.cn/OpenBidRecord/Index?id=378EA2F7-C972-4072-9A32-CA7DBED2F7D6&amp;tenderID=59D4D182-2243-459E-9AC7-43B267E24480&amp;ModuleID=486"/>
    <hyperlink ref="P373" r:id="rId1340" display="https://ggzy.hzctc.hangzhou.gov.cn/OpenBidRecord/Index?id=E4AD3D4C-6C16-4386-BDE5-2712E1F23A69&amp;tenderID=21a1d97f-bf10-4bec-a7ab-2473dfc32fde&amp;ModuleID=486"/>
    <hyperlink ref="P371" r:id="rId1341" display="https://ggzy.hzctc.hangzhou.gov.cn/OpenBidRecord/Index?id=30C794D9-DF15-45ED-B051-B5A6019BDC3A&amp;tenderID=F140D5C4-57B6-4B3B-893A-39FC589DD19F&amp;ModuleID=486"/>
    <hyperlink ref="P372" r:id="rId1342" display="https://ggzy.hzctc.hangzhou.gov.cn/OpenBidRecord/Index?id=8B07C2D1-FE3D-4F71-B27F-23BAB2F73B01&amp;tenderID=CE73010F-B227-4418-8118-42D8283B586F&amp;ModuleID=486"/>
    <hyperlink ref="P370" r:id="rId1343" display="https://ggzy.hzctc.hangzhou.gov.cn/OpenBidRecord/Index?id=6233B25B-AFA0-41A9-B700-36A602E90D2A&amp;tenderID=E51650CB-8EDF-408F-B065-04AEFFBDFB93&amp;ModuleID=486"/>
    <hyperlink ref="P364" r:id="rId1344" display="https://ggzy.hzctc.hangzhou.gov.cn/OpenBidRecord/Index?id=8E44AF8D-CA95-435C-8FAF-5C21D04336A7&amp;tenderID=4989257D-C956-4F48-9DA3-F28E7C88968B&amp;ModuleID=486"/>
    <hyperlink ref="P368" r:id="rId1345" display="https://ggzy.hzctc.hangzhou.gov.cn/OpenBidRecord/Index?id=838650E0-1CD9-4F86-89E8-C4CF89302591&amp;tenderID=23de61e0-9690-438b-b53f-33e70ed398d1&amp;ModuleID=486"/>
    <hyperlink ref="P369" r:id="rId1346" display="https://ggzy.hzctc.hangzhou.gov.cn/OpenBidRecord/Index?id=E064ECA1-67CD-415C-8C64-679FFCFCF9DC&amp;tenderID=adcec3fb-613b-4d2f-b564-b8b4044d6f04&amp;ModuleID=486"/>
    <hyperlink ref="P365" r:id="rId1347" display="https://ggzy.hzctc.hangzhou.gov.cn/OpenBidRecord/Index?id=4FAFC570-3E0D-45ED-B4C0-414A47B9497C&amp;tenderID=B24C7F8D-F167-4B64-AE04-215D58182336&amp;ModuleID=486"/>
    <hyperlink ref="P366" r:id="rId1348" display="https://ggzy.hzctc.hangzhou.gov.cn/OpenBidRecord/Index?id=1C8E713A-468D-4B8D-9A7C-55805DED4A6E&amp;tenderID=8032C962-13AB-410E-96E7-DB163C6B21F8&amp;ModuleID=486"/>
    <hyperlink ref="P367" r:id="rId1349" display="https://ggzy.hzctc.hangzhou.gov.cn/OpenBidRecord/Index?id=6B0C9513-E6F9-4402-8702-92BF51EFBB6A&amp;tenderID=35A8293D-5537-4425-BC1C-67B08BABEE5E&amp;ModuleID=486"/>
    <hyperlink ref="P363" r:id="rId1350" display="https://ggzy.hzctc.hangzhou.gov.cn/OpenBidRecord/Index?id=1C1C82C0-DE02-4F6F-9A50-30E00F985F84&amp;tenderID=29F0A79B-5B0C-4C45-9DF2-517448A608F0&amp;ModuleID=486"/>
    <hyperlink ref="P349" r:id="rId1351" display="https://ggzy.hzctc.hangzhou.gov.cn/OpenBidRecord/Index?id=895202F0-A0CB-45BC-A460-51693BBEC767&amp;tenderID=4EE9F926-2729-4766-BDCC-5FAAA9DCDD23&amp;ModuleID=486"/>
    <hyperlink ref="P350" r:id="rId1352" display="https://ggzy.hzctc.hangzhou.gov.cn/OpenBidRecord/Index?id=A146811B-91F9-4252-A985-5479FC28B860&amp;tenderID=1D880170-4DDB-4E60-8244-78A9E2BF9B91&amp;ModuleID=486"/>
    <hyperlink ref="P348" r:id="rId1353" display="https://ggzy.hzctc.hangzhou.gov.cn/OpenBidRecord/Index?id=CC85993B-826F-4D23-BFE9-BAEC21B30F20&amp;tenderID=F265E303-B215-4194-A42D-3165BB4B04DF&amp;ModuleID=486"/>
    <hyperlink ref="P347" r:id="rId1354" display="https://ggzy.hzctc.hangzhou.gov.cn/OpenBidRecord/Index?id=6193751F-DFCE-411D-B2A3-A48DF2234B36&amp;tenderID=69319b3c-11df-4954-a1c8-57a746183c45&amp;ModuleID=486"/>
    <hyperlink ref="P353" r:id="rId1355" display="https://ggzy.hzctc.hangzhou.gov.cn/OpenBidRecord/Index?id=D9F3D13F-1044-4329-811B-B0DBE018CC72&amp;tenderID=A3CB2A09-ADEF-43E7-B65F-03C4B5035923&amp;ModuleID=486"/>
    <hyperlink ref="P354" r:id="rId1356" display="https://ggzy.hzctc.hangzhou.gov.cn/OpenBidRecord/Index?id=AB3E8BB8-89ED-4E4E-BF74-4EB5B8288ECA&amp;tenderID=F2B4C1D6-E83C-486F-B672-61D9F7B82C37&amp;ModuleID=486"/>
    <hyperlink ref="P357" r:id="rId1357" display="https://ggzy.hzctc.hangzhou.gov.cn/OpenBidRecord/Index?id=428F6C0D-D6AF-4C2E-8744-CC9253231976&amp;tenderID=FCD362B7-2A80-4615-A6B8-36BFE59A8107&amp;ModuleID=486"/>
    <hyperlink ref="P356" r:id="rId1358" display="https://ggzy.hzctc.hangzhou.gov.cn/OpenBidRecord/Index?id=9C06F1CF-6E80-4744-BADD-3D336A857939&amp;tenderID=F4342836-4807-469D-B5C4-6EF8B54E1311&amp;ModuleID=486"/>
    <hyperlink ref="P358" r:id="rId1359" display="https://ggzy.hzctc.hangzhou.gov.cn/OpenBidRecord/Index?id=ED17888F-3B81-4E63-9493-6D65244BF844&amp;tenderID=AE25C342-15B3-47F9-A49D-4103AF6E8104&amp;ModuleID=486"/>
    <hyperlink ref="P355" r:id="rId1360" display="https://ggzy.hzctc.hangzhou.gov.cn/OpenBidRecord/Index?id=00190868-520C-4DD8-9335-7B23FFC0AE82&amp;tenderID=CBBB94A7-9AD6-44ED-80D4-D84BF8DB83FB&amp;ModuleID=486"/>
    <hyperlink ref="P351" r:id="rId1361" display="https://ggzy.hzctc.hangzhou.gov.cn/OpenBidRecord/Index?id=DC5A2152-0BBD-4A6C-B942-9424110DA7D3&amp;tenderID=AB5FAD16-8F3E-4C53-AD03-0D500C7B858D&amp;ModuleID=486"/>
    <hyperlink ref="P352" r:id="rId1362" display="https://ggzy.hzctc.hangzhou.gov.cn/OpenBidRecord/Index?id=7B3563AF-41DC-478D-A8E0-29D8A7F518F3&amp;tenderID=29B2ED1A-C085-4BA9-816C-D55F288E5F6E&amp;ModuleID=486"/>
    <hyperlink ref="P341" r:id="rId1363" display="https://ggzy.hzctc.hangzhou.gov.cn/OpenBidRecord/Index?id=F484533D-F0DA-4C71-B1B7-863F7A81EC18&amp;tenderID=D5B7BEB9-2346-4597-AAC5-83056DFCA609&amp;ModuleID=486"/>
    <hyperlink ref="P340" r:id="rId1364" display="https://ggzy.hzctc.hangzhou.gov.cn/OpenBidRecord/Index?id=5EBBA677-8937-4A8B-8993-7FB758CB2701&amp;tenderID=11CE835B-9C91-4695-97CB-D908CF60656E&amp;ModuleID=486"/>
    <hyperlink ref="P344" r:id="rId1365" display="https://ggzy.hzctc.hangzhou.gov.cn/OpenBidRecord/Index?id=E683BF98-DDC1-443B-A204-2F04D8D137DD&amp;tenderID=7AD5EC7D-0336-43BE-8FE1-B75C66386320&amp;ModuleID=486"/>
    <hyperlink ref="P345" r:id="rId1366" display="https://ggzy.hzctc.hangzhou.gov.cn/OpenBidRecord/Index?id=8E94F48B-0600-46F5-B56F-1901095EF6F4&amp;tenderID=3f445841-0958-4a5c-a401-d5751ee90a11&amp;ModuleID=486"/>
    <hyperlink ref="P346" r:id="rId1367" display="https://ggzy.hzctc.hangzhou.gov.cn/OpenBidRecord/Index?id=1D45E6BB-8A89-456F-8184-5727F1D24780&amp;tenderID=57b34c78-cd9c-47f9-90c2-1f5e95f063a8&amp;ModuleID=486"/>
    <hyperlink ref="P343" r:id="rId1368" display="https://ggzy.hzctc.hangzhou.gov.cn/OpenBidRecord/Index?id=B4790CB4-E03E-4E52-A050-7AF53B658890&amp;tenderID=FB20E19C-2749-4F19-AB70-C9081AB9C457&amp;ModuleID=486"/>
    <hyperlink ref="P342" r:id="rId1369" display="https://ggzy.hzctc.hangzhou.gov.cn/OpenBidRecord/Index?id=554BAC7D-98DF-45F1-B3CC-6F6E66BB7E85&amp;tenderID=465CD469-C73B-4EB5-B13C-0CF795A7499B&amp;ModuleID=486"/>
    <hyperlink ref="P585" r:id="rId1370" display="https://ggzy.hzctc.hangzhou.gov.cn/OpenBidRecord/Index?id=52256E7E-2E2F-43EA-BD98-A00F68A6B97B&amp;tenderID=7ba0a4cf-3d03-4c78-b5f5-81621bfce6f7&amp;ModuleID=486"/>
    <hyperlink ref="P584" r:id="rId1371" display="https://ggzy.hzctc.hangzhou.gov.cn/OpenBidRecord/Index?id=6A6904EA-AE08-48EF-9D39-92FF415C000F&amp;tenderID=480E01FA-8B84-4321-9972-4B36BD1C4ACB&amp;ModuleID=486"/>
    <hyperlink ref="P583" r:id="rId1372" display="https://ggzy.hzctc.hangzhou.gov.cn/OpenBidRecord/Index?id=BE14AA68-BE3F-4B5F-8F4B-72146DD41E5F&amp;tenderID=C7C870C3-055E-401B-A5D6-F5836AAA9024&amp;ModuleID=486"/>
    <hyperlink ref="P588" r:id="rId1373" display="https://ggzy.hzctc.hangzhou.gov.cn/OpenBidRecord/Index?id=B3DBB96D-4962-42FA-AD03-46FB9A6DFD81&amp;tenderID=FFB14697-5756-49C4-A567-3427F825987C&amp;ModuleID=486"/>
    <hyperlink ref="P589" r:id="rId1374" display="https://ggzy.hzctc.hangzhou.gov.cn/OpenBidRecord/Index?id=6F523BF3-F143-416F-8454-38B8BEE578EC&amp;tenderID=4852A771-DAF3-4D6F-A45E-4F6E46A7250D&amp;ModuleID=486"/>
    <hyperlink ref="P590" r:id="rId1375" display="https://ggzy.hzctc.hangzhou.gov.cn/OpenBidRecord/Index?id=A0497357-A5ED-41D5-B830-3B5B792B9D73&amp;tenderID=D07311FD-4F10-46DA-9F02-ED529D3887C9&amp;ModuleID=486"/>
    <hyperlink ref="P591" r:id="rId1376" display="https://ggzy.hzctc.hangzhou.gov.cn/OpenBidRecord/Index?id=F441CA0D-80E9-4A4E-9E1B-171EECC6D949&amp;tenderID=31978891-13c3-40f8-a2f9-b8295b61aa39&amp;ModuleID=486"/>
    <hyperlink ref="P587" r:id="rId1377" display="https://ggzy.hzctc.hangzhou.gov.cn/OpenBidRecord/Index?id=6CA47735-7B33-40E9-B286-2436C23A0181&amp;tenderID=29b68456-5a73-43d6-9e71-e99e71297157&amp;ModuleID=486"/>
    <hyperlink ref="P586" r:id="rId1378" display="https://ggzy.hzctc.hangzhou.gov.cn/OpenBidRecord/Index?id=B98E0BE1-06C4-4B21-A7A6-2D01682A4FAA&amp;tenderID=6ba6cdb8-0279-49a7-b5d8-395195dc36eb&amp;ModuleID=486"/>
    <hyperlink ref="P576" r:id="rId1379" display="https://ggzy.hzctc.hangzhou.gov.cn/OpenBidRecord/Index?id=E857C5E5-84E9-4D89-A700-30585728A114&amp;tenderID=0effb8a6-5b63-4f4a-9d15-39a0bee628d5&amp;ModuleID=486"/>
    <hyperlink ref="P575" r:id="rId1380" display="https://ggzy.hzctc.hangzhou.gov.cn/OpenBidRecord/Index?id=58EEB41F-DC3B-4444-906F-5978BC631451&amp;tenderID=C955E55C-1AC9-4E68-B35C-84986BC9B3E9&amp;ModuleID=486"/>
    <hyperlink ref="P574" r:id="rId1381" display="https://ggzy.hzctc.hangzhou.gov.cn/OpenBidRecord/Index?id=02289464-D56B-4743-83FA-ADF9EA6F821B&amp;tenderID=cec14f5c-2be9-4da4-8c0d-3a4e6735fd62&amp;ModuleID=486"/>
    <hyperlink ref="P582" r:id="rId1382" display="https://ggzy.hzctc.hangzhou.gov.cn/OpenBidRecord/Index?id=32741A8A-8DE1-4869-A6B1-8DB2B298199B&amp;tenderID=10da98dd-c4b6-4152-9c3b-7e5e4d84da48&amp;ModuleID=486"/>
    <hyperlink ref="P581" r:id="rId1383" display="https://ggzy.hzctc.hangzhou.gov.cn/OpenBidRecord/Index?id=0C9C1721-9A93-41F1-8923-6DD7BB5CCD75&amp;tenderID=CB93803E-DF20-4FE2-9CB6-7F863154B860&amp;ModuleID=486"/>
    <hyperlink ref="P580" r:id="rId1384" display="https://ggzy.hzctc.hangzhou.gov.cn/OpenBidRecord/Index?id=B23FAF39-6092-4117-A53E-160406909F75&amp;tenderID=E5BED0CA-E31C-4CAE-A468-FEA3A976E540&amp;ModuleID=486"/>
    <hyperlink ref="P578" r:id="rId1385" display="https://ggzy.hzctc.hangzhou.gov.cn/OpenBidRecord/Index?id=F23A3575-9CF4-4DC7-A894-B37D3B28A770&amp;tenderID=A536C860-1560-4C63-BB3D-3951CC41CCF8&amp;ModuleID=486"/>
    <hyperlink ref="P577" r:id="rId1386" display="https://ggzy.hzctc.hangzhou.gov.cn/OpenBidRecord/Index?id=E71E7F02-88DB-4EC6-A49E-D69E8CD252C1&amp;tenderID=18E790E3-637B-4C72-9BA5-03EF3FD1C75C&amp;ModuleID=486"/>
    <hyperlink ref="P579" r:id="rId1387" display="https://ggzy.hzctc.hangzhou.gov.cn/OpenBidRecord/Index?id=5580FEDE-5752-4FE4-9529-6381C3208015&amp;tenderID=f0b865a0-6548-4403-9e3a-3e7f17352a34&amp;ModuleID=486"/>
    <hyperlink ref="P563" r:id="rId1388" display="https://ggzy.hzctc.hangzhou.gov.cn/OpenBidRecord/Index?id=BA93AD07-6B38-4EDC-964F-6509467C1E5E&amp;tenderID=9723736f-ac5b-4222-98d8-48760142ba08&amp;ModuleID=486"/>
    <hyperlink ref="P564" r:id="rId1389" display="https://ggzy.hzctc.hangzhou.gov.cn/OpenBidRecord/Index?id=A2E5004F-2D84-4C7B-9B79-D8E93CFCF510&amp;tenderID=80F4F0D9-62A9-4EE0-B25C-E3897867E5B2&amp;ModuleID=486"/>
    <hyperlink ref="P562" r:id="rId1390" display="https://ggzy.hzctc.hangzhou.gov.cn/OpenBidRecord/Index?id=1F29E00D-AC91-436E-9245-C39B6B6180F9&amp;tenderID=D981B834-9058-41E3-A764-FF1409978B02&amp;ModuleID=486"/>
    <hyperlink ref="P571" r:id="rId1391" display="https://ggzy.hzctc.hangzhou.gov.cn/OpenBidRecord/Index?id=78B21441-6F18-454E-80F5-000DEF6D498C&amp;tenderID=5588B223-EC78-4ACE-96E1-F9C68777D048&amp;ModuleID=486"/>
    <hyperlink ref="P569" r:id="rId1392" display="https://ggzy.hzctc.hangzhou.gov.cn/OpenBidRecord/Index?id=DF7CB228-9CB6-4660-B3D0-ADDC8E774555&amp;tenderID=06EB3B24-5AA4-4B2A-B532-099686B7493C&amp;ModuleID=486"/>
    <hyperlink ref="P570" r:id="rId1393" display="https://ggzy.hzctc.hangzhou.gov.cn/OpenBidRecord/Index?id=CBE66A85-CA55-4563-AE87-2AE616C1BF97&amp;tenderID=49B9D2CD-3C28-410E-8926-0F6743A85311&amp;ModuleID=486"/>
    <hyperlink ref="P572" r:id="rId1394" display="https://ggzy.hzctc.hangzhou.gov.cn/OpenBidRecord/Index?id=AB338A11-F619-4BAE-B733-020EEC5AD16E&amp;tenderID=62E63F67-469D-4B1E-88C7-165F17DE4B82&amp;ModuleID=486"/>
    <hyperlink ref="P573" r:id="rId1395" display="https://ggzy.hzctc.hangzhou.gov.cn/OpenBidRecord/Index?id=E1870F39-9F4C-4D80-AAA1-C161F3DBD907&amp;tenderID=9F8C5B08-E5ED-4B7C-9912-D34B00DF81D3&amp;ModuleID=486"/>
    <hyperlink ref="P567" r:id="rId1396" display="https://ggzy.hzctc.hangzhou.gov.cn/OpenBidRecord/Index?id=DD77A753-A14E-4CD4-BC6B-7D32D2CEF687&amp;tenderID=55674da4-ddc3-4a61-b0a0-ffdb486f7f34&amp;ModuleID=486"/>
    <hyperlink ref="P568" r:id="rId1397" display="https://ggzy.hzctc.hangzhou.gov.cn/OpenBidRecord/Index?id=AFFDB021-53FF-4533-9424-BEB630BEF05B&amp;tenderID=73D4A49E-0838-4DF3-8822-4F771AE1B207&amp;ModuleID=486"/>
    <hyperlink ref="P566" r:id="rId1398" display="https://ggzy.hzctc.hangzhou.gov.cn/OpenBidRecord/Index?id=01B49F2F-A708-4C94-8264-FD0549B756B5&amp;tenderID=2FAD027A-F971-46A2-97A5-CC977C2DE0EE&amp;ModuleID=486"/>
    <hyperlink ref="P565" r:id="rId1399" display="https://ggzy.hzctc.hangzhou.gov.cn/OpenBidRecord/Index?id=22963A19-E5F0-4FF0-8CD4-8FD599AE3F21&amp;tenderID=D3C8EFE4-A78E-44B6-B46A-915D4CD6D525&amp;ModuleID=486"/>
    <hyperlink ref="P552" r:id="rId1400" display="https://ggzy.hzctc.hangzhou.gov.cn/OpenBidRecord/Index?id=FEADABCC-6219-46DE-976D-EF64303347B6&amp;tenderID=E54F8451-FBF6-4BDE-97B6-6F681000B5E1&amp;ModuleID=486"/>
    <hyperlink ref="P551" r:id="rId1401" display="https://ggzy.hzctc.hangzhou.gov.cn/OpenBidRecord/Index?id=64CF26D2-FC04-4CA3-BB4B-D59CC57744F2&amp;tenderID=5ddc7430-9980-41ad-aade-aab028739032&amp;ModuleID=486"/>
    <hyperlink ref="P550" r:id="rId1402" display="https://ggzy.hzctc.hangzhou.gov.cn/OpenBidRecord/Index?id=E4742953-3487-4D0B-AF65-E15022060FFA&amp;tenderID=E5B08B61-2C90-4998-8F04-291F5469DE24&amp;ModuleID=486"/>
    <hyperlink ref="P561" r:id="rId1403" display="https://ggzy.hzctc.hangzhou.gov.cn/OpenBidRecord/Index?id=D8803246-C20E-4077-BB39-B9E3701CC641&amp;tenderID=711830E6-7A13-4FA1-AEF9-D494FF5869EC&amp;ModuleID=486"/>
    <hyperlink ref="P559" r:id="rId1404" display="https://ggzy.hzctc.hangzhou.gov.cn/OpenBidRecord/Index?id=A55C9280-0CFD-40C2-84C8-01AE802BBD8A&amp;tenderID=C461F65A-CD1E-4FBE-8ED0-438F1CD66125&amp;ModuleID=486"/>
    <hyperlink ref="P560" r:id="rId1405" display="https://ggzy.hzctc.hangzhou.gov.cn/OpenBidRecord/Index?id=15B540D6-D7BF-45B5-91C4-1C08070E5E1A&amp;tenderID=289EA216-24B8-4FB9-9D77-384039802760&amp;ModuleID=486"/>
    <hyperlink ref="P558" r:id="rId1406" display="https://ggzy.hzctc.hangzhou.gov.cn/OpenBidRecord/Index?id=3CD75B21-FF23-451A-B8B0-A835D16C00B2&amp;tenderID=3131B499-7394-43B4-9BEB-AE49603F3E78&amp;ModuleID=486"/>
    <hyperlink ref="P557" r:id="rId1407" display="https://ggzy.hzctc.hangzhou.gov.cn/OpenBidRecord/Index?id=A2BDEE71-67BD-44A1-9CE9-C2DBE8A445E6&amp;tenderID=3695A05F-58DD-4169-8837-F32B7A2E5C70&amp;ModuleID=486"/>
    <hyperlink ref="P553" r:id="rId1408" display="https://ggzy.hzctc.hangzhou.gov.cn/OpenBidRecord/Index?id=2ADDF63F-B497-4D8E-9465-F4D95EC8B69E&amp;tenderID=8867ABD0-9EED-4D18-A643-0913E1D2A8DC&amp;ModuleID=486"/>
    <hyperlink ref="P555" r:id="rId1409" display="https://ggzy.hzctc.hangzhou.gov.cn/OpenBidRecord/Index?id=D6AE80B1-F2BB-4961-88DE-CC5A51A6F45C&amp;tenderID=45FEFF49-5CA1-48F5-AC94-640A8F751A46&amp;ModuleID=486"/>
    <hyperlink ref="P554" r:id="rId1410" display="https://ggzy.hzctc.hangzhou.gov.cn/OpenBidRecord/Index?id=775CD1F4-F7BE-4E4E-A8AF-29AB1BE616FC&amp;tenderID=BF753EB0-CCF9-4B69-B2B6-A6590717460A&amp;ModuleID=486"/>
    <hyperlink ref="P556" r:id="rId1411" display="https://ggzy.hzctc.hangzhou.gov.cn/OpenBidRecord/Index?id=7EFE7B7E-B46C-4792-97C3-B25406205D52&amp;tenderID=1966ed82-3f86-43ff-9e46-0d4478b49873&amp;ModuleID=486"/>
    <hyperlink ref="P512" r:id="rId1412" display="https://ggzy.hzctc.hangzhou.gov.cn/OpenBidRecord/Index?id=2CF40179-8B57-4836-B62E-C2DC368ABB3D&amp;tenderID=4C93BBE4-11AC-42D8-9DFE-A39B7D5CF15B&amp;ModuleID=486"/>
    <hyperlink ref="P513" r:id="rId1413" display="https://ggzy.hzctc.hangzhou.gov.cn/OpenBidRecord/Index?id=101E09FD-3DC2-48E0-8C3A-F14015795270&amp;tenderID=69F0C1C9-0363-4B71-918A-58EECC5F2662&amp;ModuleID=486"/>
    <hyperlink ref="P510" r:id="rId1414" display="https://ggzy.hzctc.hangzhou.gov.cn/OpenBidRecord/Index?id=B6965FA1-61AC-4130-A9B9-8F7E3AC58310&amp;tenderID=B024C8F1-AC1C-4095-BE7E-9EA794BB5B4D&amp;ModuleID=486"/>
    <hyperlink ref="P511" r:id="rId1415" display="https://ggzy.hzctc.hangzhou.gov.cn/OpenBidRecord/Index?id=8731CFE4-E6CB-4D4B-8B9A-8DB9EEF93F2F&amp;tenderID=9216D5CA-2E94-42FE-978D-DC0EFE8079D4&amp;ModuleID=486"/>
    <hyperlink ref="P531" r:id="rId1416" display="https://ggzy.hzctc.hangzhou.gov.cn/OpenBidRecord/Index?id=C793B4D7-3040-4038-84DF-1D74CC8D6C51&amp;tenderID=1D3DC0F4-325C-4F58-8C88-A466809AC1E5&amp;ModuleID=486"/>
    <hyperlink ref="P509" r:id="rId1417" display="https://ggzy.hzctc.hangzhou.gov.cn/OpenBidRecord/Index?id=F5955565-6DE8-4768-95C6-F1451087DF62&amp;tenderID=15DB9492-1B11-4456-AA7F-CD3ADAC7D967&amp;ModuleID=486"/>
    <hyperlink ref="P524" r:id="rId1418" display="https://ggzy.hzctc.hangzhou.gov.cn/OpenBidRecord/Index?id=45B6E4CD-D40D-4C3D-AA34-FEE6E7F2E88A&amp;tenderID=68EFA40E-D2EC-4CFE-A669-47B96D02B5C9&amp;ModuleID=486"/>
    <hyperlink ref="P522" r:id="rId1419" display="https://ggzy.hzctc.hangzhou.gov.cn/OpenBidRecord/Index?id=8D1348C5-B8BB-433C-8CD8-CE5A15ED66E1&amp;tenderID=42D50086-B5E1-48B4-8321-A66ACA81AB2E&amp;ModuleID=486"/>
    <hyperlink ref="P526" r:id="rId1420" display="https://ggzy.hzctc.hangzhou.gov.cn/OpenBidRecord/Index?id=EEF6391C-3E0F-4AB2-9592-CC08C8224B6C&amp;tenderID=C02FD70B-B5C9-4F83-BB4C-804A2F5A71ED&amp;ModuleID=486"/>
    <hyperlink ref="P528" r:id="rId1421" display="https://ggzy.hzctc.hangzhou.gov.cn/OpenBidRecord/Index?id=7B035DC1-B6EE-4F12-A5ED-E42F0E80AB9E&amp;tenderID=D088A4BA-A5A9-4259-9F85-3D88D393CE63&amp;ModuleID=486"/>
    <hyperlink ref="P523" r:id="rId1422" display="https://ggzy.hzctc.hangzhou.gov.cn/OpenBidRecord/Index?id=9447939F-5A5B-4837-8652-F7E47A36181D&amp;tenderID=AB816FD7-3582-4E7E-9BF4-28E5E6BA2DBB&amp;ModuleID=486"/>
    <hyperlink ref="P527" r:id="rId1423" display="https://ggzy.hzctc.hangzhou.gov.cn/OpenBidRecord/Index?id=D7C2B5A6-CDAE-41EE-BC4D-13E34E6CCE70&amp;tenderID=C8E8C02A-E3FE-4F67-984E-CC0E0B4A292A&amp;ModuleID=486"/>
    <hyperlink ref="P532" r:id="rId1424" display="https://ggzy.hzctc.hangzhou.gov.cn/OpenBidRecord/Index?id=5E4A9617-7281-4C53-8AED-8E47CA46347A&amp;tenderID=E94D3653-CC09-452B-886A-5A3177ED1295&amp;ModuleID=486"/>
    <hyperlink ref="P530" r:id="rId1425" display="https://ggzy.hzctc.hangzhou.gov.cn/OpenBidRecord/Index?id=201B61CF-8360-464F-9EAC-2FE7CA827036&amp;tenderID=5287EC06-8766-477A-BEFA-2E479A0ECF59&amp;ModuleID=486"/>
    <hyperlink ref="P529" r:id="rId1426" display="https://ggzy.hzctc.hangzhou.gov.cn/OpenBidRecord/Index?id=EE300953-C648-455A-8814-79F90669E2B7&amp;tenderID=4771AF62-A9A4-479F-98EE-4D0529C87B09&amp;ModuleID=486"/>
    <hyperlink ref="P525" r:id="rId1427" display="https://ggzy.hzctc.hangzhou.gov.cn/OpenBidRecord/Index?id=EF109D28-E582-402F-AB52-77C31AC518DF&amp;tenderID=F9A77C29-2794-4D53-893F-AEBF61BAA6F1&amp;ModuleID=486"/>
    <hyperlink ref="P533" r:id="rId1428" display="https://ggzy.hzctc.hangzhou.gov.cn/OpenBidRecord/Index?id=F903C1E9-C76F-49E9-BCE9-9017944CF97C&amp;tenderID=9117A4A9-F5C9-499E-8DED-E0649FBC602E&amp;ModuleID=486"/>
    <hyperlink ref="P534" r:id="rId1429" display="https://ggzy.hzctc.hangzhou.gov.cn/OpenBidRecord/Index?id=DBC93F62-1DB8-4BF2-92B3-B7EDB3E48693&amp;tenderID=BDB0F320-7056-4477-A2B6-FD6365A86D57&amp;ModuleID=486"/>
    <hyperlink ref="P521" r:id="rId1430" display="https://ggzy.hzctc.hangzhou.gov.cn/OpenBidRecord/Index?id=F89F8EE9-5E08-441D-A271-2205696D80B3&amp;tenderID=19190916-C43F-4262-8F3E-9166F8FFD895&amp;ModuleID=486"/>
    <hyperlink ref="P519" r:id="rId1431" display="https://ggzy.hzctc.hangzhou.gov.cn/OpenBidRecord/Index?id=8D33992C-FF40-4EF7-9348-D34818663BC0&amp;tenderID=CB71AF5A-8775-4BA5-90A5-3F4A58117F2F&amp;ModuleID=486"/>
    <hyperlink ref="P517" r:id="rId1432" display="https://ggzy.hzctc.hangzhou.gov.cn/OpenBidRecord/Index?id=D4ACDB8B-0F01-4555-8FA8-5CEFD69191E9&amp;tenderID=FDDA350E-545C-45AD-B1FE-510E33179373&amp;ModuleID=486"/>
    <hyperlink ref="P520" r:id="rId1433" display="https://ggzy.hzctc.hangzhou.gov.cn/OpenBidRecord/Index?id=A15FC832-4AA0-4746-B947-45206F3C7604&amp;tenderID=B7BDC713-1F1E-4893-8C64-76BD3407EE17&amp;ModuleID=486"/>
    <hyperlink ref="P518" r:id="rId1434" display="https://ggzy.hzctc.hangzhou.gov.cn/OpenBidRecord/Index?id=02B7D274-8934-43AB-B6F2-D0D532CBE191&amp;tenderID=F4784DBC-0CCA-400E-9823-4396AC0EAC5F&amp;ModuleID=486"/>
    <hyperlink ref="P515" r:id="rId1435" display="https://ggzy.hzctc.hangzhou.gov.cn/OpenBidRecord/Index?id=2962B4E1-6D30-41D5-BB37-35A3E248D08F&amp;tenderID=94F3FCF9-BC17-4B74-98B8-12E0A5EA3D5B&amp;ModuleID=486"/>
    <hyperlink ref="P516" r:id="rId1436" display="https://ggzy.hzctc.hangzhou.gov.cn/OpenBidRecord/Index?id=776A5B58-9336-4A6B-83EB-7FF72899344C&amp;tenderID=A7E241F0-88B4-4D7A-B95F-143C1992D97A&amp;ModuleID=486"/>
    <hyperlink ref="P514" r:id="rId1437" display="https://ggzy.hzctc.hangzhou.gov.cn/OpenBidRecord/Index?id=719E1DD2-58C0-45FE-B1EA-507E1A7039BE&amp;tenderID=4785F246-F257-418A-90DE-7E9144ECF3BB&amp;ModuleID=486"/>
    <hyperlink ref="P254" r:id="rId1438" display="https://ggzy.hzctc.hangzhou.gov.cn/OpenBidRecord/Index?id=2E566613-F961-457A-A289-5A4447851BAB&amp;tenderID=4F055074-6A14-4B9A-8382-1A06D8195F40&amp;ModuleID=486"/>
    <hyperlink ref="P253" r:id="rId1439" display="https://ggzy.hzctc.hangzhou.gov.cn/OpenBidRecord/Index?id=238A2EC7-58CA-4482-B860-68617B5F0650&amp;tenderID=208B5F96-C693-4941-905E-25E9CA4BC934&amp;ModuleID=486"/>
    <hyperlink ref="P260" r:id="rId1440" display="https://ggzy.hzctc.hangzhou.gov.cn/OpenBidRecord/Index?id=7320EF0F-59C4-4241-AD2A-105C5962054B&amp;tenderID=DF85B9D4-9337-4BD1-A230-4E4292D2664B&amp;ModuleID=486"/>
    <hyperlink ref="P261" r:id="rId1441" display="https://ggzy.hzctc.hangzhou.gov.cn/OpenBidRecord/Index?id=3603046B-708D-4AC5-A808-E0DB24769669&amp;tenderID=075DC0B6-BB88-4C7C-8963-5C517C489294&amp;ModuleID=486"/>
    <hyperlink ref="P264" r:id="rId1442" display="https://ggzy.hzctc.hangzhou.gov.cn/OpenBidRecord/Index?id=20B4CDCA-970F-4387-8D1C-55963376AA87&amp;tenderID=3074BEC9-B392-44D7-80CF-EACAD3BDFAE5&amp;ModuleID=486"/>
    <hyperlink ref="P263" r:id="rId1443" display="https://ggzy.hzctc.hangzhou.gov.cn/OpenBidRecord/Index?id=74A6C24E-783B-4782-BAC2-ACEB4F984BF6&amp;tenderID=ABF8B6CB-16D3-48C9-A96C-B957D5C57EF5&amp;ModuleID=486"/>
    <hyperlink ref="P268" r:id="rId1444" display="https://ggzy.hzctc.hangzhou.gov.cn/OpenBidRecord/Index?id=2CA1F78B-8C9A-4C6E-A0FF-3AB76FF574E5&amp;tenderID=28A4509E-5599-4786-A57E-69AB6A25A670&amp;ModuleID=486"/>
    <hyperlink ref="P265" r:id="rId1445" display="https://ggzy.hzctc.hangzhou.gov.cn/OpenBidRecord/Index?id=995CBC01-23B6-4897-82FE-BF1A4D3C04DC&amp;tenderID=96142653-2299-44D7-91BB-F1BA8679BDB4&amp;ModuleID=486"/>
    <hyperlink ref="P267" r:id="rId1446" display="https://ggzy.hzctc.hangzhou.gov.cn/OpenBidRecord/Index?id=99619D8C-6CA3-4B64-80BE-1B2A18028339&amp;tenderID=B459783D-2B5C-41A0-80A4-1931C88F663F&amp;ModuleID=486"/>
    <hyperlink ref="P266" r:id="rId1447" display="https://ggzy.hzctc.hangzhou.gov.cn/OpenBidRecord/Index?id=6932192D-3A47-40C0-8A7C-D89ED9AD3094&amp;tenderID=C7F11E3D-8327-4C48-BBB9-26354B057483&amp;ModuleID=486"/>
    <hyperlink ref="P262" r:id="rId1448" display="https://ggzy.hzctc.hangzhou.gov.cn/OpenBidRecord/Index?id=239836E8-6818-47C6-8D22-AEFB51293C02&amp;tenderID=E971AB1F-DDB3-42FF-8E8D-C59D5B3E06C5&amp;ModuleID=486"/>
    <hyperlink ref="P258" r:id="rId1449" display="https://ggzy.hzctc.hangzhou.gov.cn/OpenBidRecord/Index?id=698384ED-7E7E-4C45-8368-DCDEFC108E6D&amp;tenderID=8C0CBF33-09F6-4656-9CCD-005FE5F37EB8&amp;ModuleID=486"/>
    <hyperlink ref="P259" r:id="rId1450" display="https://ggzy.hzctc.hangzhou.gov.cn/OpenBidRecord/Index?id=3EFBABD8-EB83-4965-B2A3-2BABB0E9779D&amp;tenderID=8EE974AD-85CF-4442-956E-7241F2F7E6C1&amp;ModuleID=486"/>
    <hyperlink ref="P257" r:id="rId1451" display="https://ggzy.hzctc.hangzhou.gov.cn/OpenBidRecord/Index?id=EFC2E9B1-354F-4689-BF52-69EC5282F274&amp;tenderID=3CD2BD80-66D3-490E-BDED-6D6458DCC608&amp;ModuleID=486"/>
    <hyperlink ref="P255" r:id="rId1452" display="https://ggzy.hzctc.hangzhou.gov.cn/OpenBidRecord/Index?id=D3239B19-A0B4-4B6E-B4E1-54E9C1BDA04B&amp;tenderID=67D63284-3870-498A-8328-90B41D8A81ED&amp;ModuleID=486"/>
    <hyperlink ref="P256" r:id="rId1453" display="https://ggzy.hzctc.hangzhou.gov.cn/OpenBidRecord/Index?id=42B3B9E2-B70F-4C4B-BE0B-C4590711AF67&amp;tenderID=fe04abf8-2985-4567-bdfc-a74efaf00f2d&amp;ModuleID=486"/>
    <hyperlink ref="P237" r:id="rId1454" display="https://ggzy.hzctc.hangzhou.gov.cn/OpenBidRecord/Index?id=8DFADF52-248D-4798-8CA1-19F2DD0D3508&amp;tenderID=6FEF4673-0D23-4499-8CAC-76BD8F1C3379&amp;ModuleID=486"/>
    <hyperlink ref="P232" r:id="rId1455" display="https://ggzy.hzctc.hangzhou.gov.cn/OpenBidRecord/Index?id=EB31C27C-7E54-4AEB-BCF9-ADE6FF8E2F03&amp;tenderID=6AD9F874-D86D-4B0B-9B60-ED0F7E298896&amp;ModuleID=486"/>
    <hyperlink ref="P236" r:id="rId1456" display="https://ggzy.hzctc.hangzhou.gov.cn/OpenBidRecord/Index?id=548A33DE-A3AC-44E8-9909-62CE30CA8AC0&amp;tenderID=0b282692-8c73-462a-83ec-0b52cbdf3e6a&amp;ModuleID=486"/>
    <hyperlink ref="P233" r:id="rId1457" display="https://ggzy.hzctc.hangzhou.gov.cn/OpenBidRecord/Index?id=175D6E25-31CC-426F-A451-F7F766737811&amp;tenderID=ae75522e-721e-4004-97a9-b2e1f941d98d&amp;ModuleID=486"/>
    <hyperlink ref="P234" r:id="rId1458" display="https://ggzy.hzctc.hangzhou.gov.cn/OpenBidRecord/Index?id=EDE74468-E8B0-459E-809D-5061DC022160&amp;tenderID=33c59ba6-4d6b-4a8d-99b0-76a01a6ed037&amp;ModuleID=486"/>
    <hyperlink ref="P235" r:id="rId1459" display="https://ggzy.hzctc.hangzhou.gov.cn/OpenBidRecord/Index?id=82C5190E-DBAE-4DCD-9731-AFF9C4434133&amp;tenderID=E4F525F6-8CB3-4C8B-A318-C4E742822AB3&amp;ModuleID=486"/>
    <hyperlink ref="P231" r:id="rId1460" display="https://ggzy.hzctc.hangzhou.gov.cn/OpenBidRecord/Index?id=57C7257F-CE09-49E6-B32F-57358B19B9EA&amp;tenderID=87812E94-A0E6-4277-B410-5FEBE61F84DF&amp;ModuleID=486"/>
    <hyperlink ref="P230" r:id="rId1461" display="https://ggzy.hzctc.hangzhou.gov.cn/OpenBidRecord/Index?id=3992CF42-475D-4CC4-8843-7071BF37446D&amp;tenderID=731E839B-899B-4CBD-94F9-C04B2B89AC98&amp;ModuleID=486"/>
    <hyperlink ref="P252" r:id="rId1462" display="https://ggzy.hzctc.hangzhou.gov.cn/OpenBidRecord/Index?id=0D5DBD5E-7ABA-4821-9ED1-53A364CBA430&amp;tenderID=B818BBC2-A83D-4D35-8987-6B8E7AF7398C&amp;ModuleID=486"/>
    <hyperlink ref="P249" r:id="rId1463" display="https://ggzy.hzctc.hangzhou.gov.cn/OpenBidRecord/Index?id=F1FDB36C-3AF8-49F5-A4F2-4A2226195FBF&amp;tenderID=E7372B12-50C6-4912-80A9-660F2C90805B&amp;ModuleID=486"/>
    <hyperlink ref="P244" r:id="rId1464" display="https://ggzy.hzctc.hangzhou.gov.cn/OpenBidRecord/Index?id=92DA88E2-65EB-4851-B438-A93207D9B6F7&amp;tenderID=B818B7A0-6136-4E7C-8D52-93ACDF0FAA0A&amp;ModuleID=486"/>
    <hyperlink ref="P250" r:id="rId1465" display="https://ggzy.hzctc.hangzhou.gov.cn/OpenBidRecord/Index?id=5E2E5149-8E92-4E3B-BC52-C9378AF69659&amp;tenderID=19EDA12E-18FD-4605-93D5-C9D9F50F839E&amp;ModuleID=486"/>
    <hyperlink ref="P248" r:id="rId1466" display="https://ggzy.hzctc.hangzhou.gov.cn/OpenBidRecord/Index?id=E75F787B-5499-475B-86B1-FB502A56C7CB&amp;tenderID=4ACC8224-080B-4B14-BD62-639BE1E03165&amp;ModuleID=486"/>
    <hyperlink ref="P247" r:id="rId1467" display="https://ggzy.hzctc.hangzhou.gov.cn/OpenBidRecord/Index?id=4A5E5465-1E88-46B7-9BD2-D2E637331B7D&amp;tenderID=2731E2B7-E4E4-4449-B4A6-CADCA0B47CED&amp;ModuleID=486"/>
    <hyperlink ref="P245" r:id="rId1468" display="https://ggzy.hzctc.hangzhou.gov.cn/OpenBidRecord/Index?id=A6B09D89-C6F8-4950-918E-74EA1B88D132&amp;tenderID=F78BFA8F-D987-485A-B235-801F68AF1820&amp;ModuleID=486"/>
    <hyperlink ref="P246" r:id="rId1469" display="https://ggzy.hzctc.hangzhou.gov.cn/OpenBidRecord/Index?id=024A709C-D6A0-4A11-9E2A-33D3D637FFB1&amp;tenderID=23F44480-62E1-4647-9866-3C9FE434618E&amp;ModuleID=486"/>
    <hyperlink ref="P251" r:id="rId1470" display="https://ggzy.hzctc.hangzhou.gov.cn/OpenBidRecord/Index?id=F661A839-59F3-47CF-A637-8B7DF194B4C2&amp;tenderID=D2CCB16C-5A48-46CE-A8AB-98F86790D537&amp;ModuleID=486"/>
    <hyperlink ref="P239" r:id="rId1471" display="https://ggzy.hzctc.hangzhou.gov.cn/OpenBidRecord/Index?id=B5B7CCE8-E7DA-4859-9DB0-318D52FF4DE7&amp;tenderID=940e18e2-2ff2-463c-af53-cf4d56064a27&amp;ModuleID=486"/>
    <hyperlink ref="P243" r:id="rId1472" display="https://ggzy.hzctc.hangzhou.gov.cn/OpenBidRecord/Index?id=D8F4AE0F-0753-4877-945A-773AE0A863BA&amp;tenderID=BCE1C2F5-7370-4258-928E-0E81FB3311CE&amp;ModuleID=486"/>
    <hyperlink ref="P242" r:id="rId1473" display="https://ggzy.hzctc.hangzhou.gov.cn/OpenBidRecord/Index?id=69118B49-7397-4970-9783-2391B09CC348&amp;tenderID=7009A49D-C654-4414-A89D-7A0E912F1158&amp;ModuleID=486"/>
    <hyperlink ref="P238" r:id="rId1474" display="https://ggzy.hzctc.hangzhou.gov.cn/OpenBidRecord/Index?id=B92B7A59-D8B6-4D33-9852-D6415A7EE622&amp;tenderID=C58339DA-D878-40B6-8C62-3E4EDB9B5CCC&amp;ModuleID=486"/>
    <hyperlink ref="P215" r:id="rId1475" display="https://ggzy.hzctc.hangzhou.gov.cn/OpenBidRecord/Index?id=CFD2746F-D515-4932-AEDA-291D9C7DA7B6&amp;tenderID=BD19DFB4-49A3-427D-A585-5DF8C52AB152&amp;ModuleID=486"/>
    <hyperlink ref="P211" r:id="rId1476" display="https://ggzy.hzctc.hangzhou.gov.cn/OpenBidRecord/Index?id=7DC9E758-59B1-47E0-94E7-E987B62221EE&amp;tenderID=ef4f9cda-5c61-42e2-9cd5-d3dfb0b6b649&amp;ModuleID=486"/>
    <hyperlink ref="P212" r:id="rId1477" display="https://ggzy.hzctc.hangzhou.gov.cn/OpenBidRecord/Index?id=0F24FAB4-AB41-4C12-B4D0-0A41E470F938&amp;tenderID=577cc71e-0fed-4d44-8cca-277fe475f4d5&amp;ModuleID=486"/>
    <hyperlink ref="P224" r:id="rId1478" display="https://ggzy.hzctc.hangzhou.gov.cn/OpenBidRecord/Index?id=117D017F-CDF9-43B2-9287-1D7B485C4EF9&amp;tenderID=0D38313C-5D28-4AA2-B189-5D90208CDADD&amp;ModuleID=486"/>
    <hyperlink ref="P213" r:id="rId1479" display="https://ggzy.hzctc.hangzhou.gov.cn/OpenBidRecord/Index?id=407585E1-CAEE-4CD2-B07D-BDF9F7061D9A&amp;tenderID=fd1d41de-b6f2-4b28-8eee-3007a8e88187&amp;ModuleID=486"/>
    <hyperlink ref="P214" r:id="rId1480" display="https://ggzy.hzctc.hangzhou.gov.cn/OpenBidRecord/Index?id=96C8CD23-0C43-43B5-896B-71B8BD793AD5&amp;tenderID=580b64af-3248-4d5e-9b63-a5e8b636a2ef&amp;ModuleID=486"/>
    <hyperlink ref="P210" r:id="rId1481" display="https://ggzy.hzctc.hangzhou.gov.cn/OpenBidRecord/Index?id=36384619-E51C-4E76-AB3E-D8F52E135E21&amp;tenderID=0FA08D0C-4CE6-4736-8DA9-B95B6CD1DBE5&amp;ModuleID=486"/>
    <hyperlink ref="P227" r:id="rId1482" display="https://ggzy.hzctc.hangzhou.gov.cn/OpenBidRecord/Index?id=931138E9-02AD-42E2-AA4B-3376290B1806&amp;tenderID=FF0E69DC-9D77-41A3-BFFA-9C01CAFAD82D&amp;ModuleID=486"/>
    <hyperlink ref="P228" r:id="rId1483" display="https://ggzy.hzctc.hangzhou.gov.cn/OpenBidRecord/Index?id=2ADF139C-6A92-417D-9974-7C9080A14C4E&amp;tenderID=B795C730-60C6-4D38-8B47-4D12C34BC0FB&amp;ModuleID=486"/>
    <hyperlink ref="P226" r:id="rId1484" display="https://ggzy.hzctc.hangzhou.gov.cn/OpenBidRecord/Index?id=E41662AD-A19D-421D-9AEF-AE3DB1FAB3A3&amp;tenderID=55CBDDB0-6968-44D7-991A-028FA607DE26&amp;ModuleID=486"/>
    <hyperlink ref="P225" r:id="rId1485" display="https://ggzy.hzctc.hangzhou.gov.cn/OpenBidRecord/Index?id=DFB265FE-B912-49B9-9701-922819F27746&amp;tenderID=7B63CFF4-9CD1-4763-A827-2571D19C95F8&amp;ModuleID=486"/>
    <hyperlink ref="P229" r:id="rId1486" display="https://ggzy.hzctc.hangzhou.gov.cn/OpenBidRecord/Index?id=0FBA953A-EF06-4ED8-B7E8-ADFD6635419F&amp;tenderID=8FDFFF4A-DA99-4862-A129-C1D2B1A2F606&amp;ModuleID=486"/>
    <hyperlink ref="P216" r:id="rId1487" display="https://ggzy.hzctc.hangzhou.gov.cn/OpenBidRecord/Index?id=547BD9FE-667D-4BC5-9247-AA2CE3E05018&amp;tenderID=3ED39EF7-BC94-43EC-BB9E-596B55316B1C&amp;ModuleID=486"/>
    <hyperlink ref="P220" r:id="rId1488" display="https://ggzy.hzctc.hangzhou.gov.cn/OpenBidRecord/Index?id=A882BDB1-7C43-4929-B36F-26C51618B33F&amp;tenderID=A921084C-44B2-4A47-9803-B7FFC14D9EA6&amp;ModuleID=486"/>
    <hyperlink ref="P219" r:id="rId1489" display="https://ggzy.hzctc.hangzhou.gov.cn/OpenBidRecord/Index?id=D0B35D92-9EED-40BC-A94F-BAE913C788FD&amp;tenderID=07474703-8BA6-4841-983A-863A9F537115&amp;ModuleID=486"/>
    <hyperlink ref="P222" r:id="rId1490" display="https://ggzy.hzctc.hangzhou.gov.cn/OpenBidRecord/Index?id=469881AF-EB3B-41AA-ABA2-792EDC220EC4&amp;tenderID=0E36E71D-63AE-4A91-8C2D-B90602F5DC11&amp;ModuleID=486"/>
    <hyperlink ref="P223" r:id="rId1491" display="https://ggzy.hzctc.hangzhou.gov.cn/OpenBidRecord/Index?id=A68792B5-C0C4-48D1-9C86-B0F3E81AFC00&amp;tenderID=15318484-BBAE-4DAD-8F49-320C62771D8D&amp;ModuleID=486"/>
    <hyperlink ref="P221" r:id="rId1492" display="https://ggzy.hzctc.hangzhou.gov.cn/OpenBidRecord/Index?id=CE627D55-A21B-4498-A588-F0337D302150&amp;tenderID=935FAD4F-0CEB-4E4B-931E-09C7FF8C4E0D&amp;ModuleID=486"/>
    <hyperlink ref="P217" r:id="rId1493" display="https://ggzy.hzctc.hangzhou.gov.cn/OpenBidRecord/Index?id=DBB7B228-CCE8-4FB3-9725-E2CC8F08092E&amp;tenderID=cfe9ceb5-8863-4c78-8d2a-905168aa6fd7&amp;ModuleID=486"/>
    <hyperlink ref="P218" r:id="rId1494" display="https://ggzy.hzctc.hangzhou.gov.cn/OpenBidRecord/Index?id=56BECCD4-C9F2-473C-BA25-12E122C03C82&amp;tenderID=dbe7fe00-20ea-4660-a2e5-82fda5d0fe2d&amp;ModuleID=486"/>
    <hyperlink ref="P194" r:id="rId1495" display="https://ggzy.hzctc.hangzhou.gov.cn/OpenBidRecord/Index?id=ADF7CCC1-5247-45DB-A53D-6F865DE60F89&amp;tenderID=12d7caac-be8a-44e7-b229-51a56821a31d&amp;ModuleID=486"/>
    <hyperlink ref="P193" r:id="rId1496" display="https://ggzy.hzctc.hangzhou.gov.cn/OpenBidRecord/Index?id=47D9102F-1952-4BF9-9C05-684390EA2F87&amp;tenderID=CB57302E-AD2D-493E-8A98-D57772961020&amp;ModuleID=486"/>
    <hyperlink ref="P192" r:id="rId1497" display="https://ggzy.hzctc.hangzhou.gov.cn/OpenBidRecord/Index?id=651DD334-495C-4761-BFA4-8EF0A9EC771E&amp;tenderID=9FCB909F-4F08-43B7-9D81-F9AE470A9F64&amp;ModuleID=486"/>
    <hyperlink ref="P203" r:id="rId1498" display="https://ggzy.hzctc.hangzhou.gov.cn/OpenBidRecord/Index?id=12BD6BD6-8145-4897-A890-B5340C7CC466&amp;tenderID=7C16E51A-D81D-4DB8-B8E5-B5EBC2670FA2&amp;ModuleID=486"/>
    <hyperlink ref="P204" r:id="rId1499" display="https://ggzy.hzctc.hangzhou.gov.cn/OpenBidRecord/Index?id=1F6318EC-4A45-4D20-A021-3E125CAB0938&amp;tenderID=0C9168FA-73CE-4CED-A265-67440F588E53&amp;ModuleID=486"/>
    <hyperlink ref="P205" r:id="rId1500" display="https://ggzy.hzctc.hangzhou.gov.cn/OpenBidRecord/Index?id=43229795-8A18-4B43-8520-13B8F111FBAA&amp;tenderID=65484CFB-1084-448F-978C-42C529A72D70&amp;ModuleID=486"/>
    <hyperlink ref="P206" r:id="rId1501" display="https://ggzy.hzctc.hangzhou.gov.cn/OpenBidRecord/Index?id=FDE49099-FE98-4944-AFC3-0D61E76A8DE7&amp;tenderID=23E442D9-3E37-4632-94C4-C9575648B749&amp;ModuleID=486"/>
    <hyperlink ref="P208" r:id="rId1502" display="https://ggzy.hzctc.hangzhou.gov.cn/OpenBidRecord/Index?id=7B93F705-2001-4054-9C11-CC2C90B4AED3&amp;tenderID=7B6E4309-41D0-4E3C-BFDD-04289528C5B1&amp;ModuleID=486"/>
    <hyperlink ref="P207" r:id="rId1503" display="https://ggzy.hzctc.hangzhou.gov.cn/OpenBidRecord/Index?id=84CEF7FC-0213-42A4-B65C-9A121FA95D5D&amp;tenderID=F2441FBC-BF98-4528-85F3-51D8FE9C2F7E&amp;ModuleID=486"/>
    <hyperlink ref="P209" r:id="rId1504" display="https://ggzy.hzctc.hangzhou.gov.cn/OpenBidRecord/Index?id=769FF6F9-8819-4369-9650-2E01D6FEB20E&amp;tenderID=7A1CD966-E8A8-4500-A79B-11A905F93D0D&amp;ModuleID=486"/>
    <hyperlink ref="P198" r:id="rId1505" display="https://ggzy.hzctc.hangzhou.gov.cn/OpenBidRecord/Index?id=999208C6-A379-4811-B673-9F842E9EDA0E&amp;tenderID=CB581F81-FBD7-4594-A232-B65CDD8A2A8A&amp;ModuleID=486"/>
    <hyperlink ref="P202" r:id="rId1506" display="https://ggzy.hzctc.hangzhou.gov.cn/OpenBidRecord/Index?id=667E9FDE-4822-491B-878A-3F2B27437455&amp;tenderID=C0445406-AE6C-4691-A59D-7B13E5155ABA&amp;ModuleID=486"/>
    <hyperlink ref="P197" r:id="rId1507" display="https://ggzy.hzctc.hangzhou.gov.cn/OpenBidRecord/Index?id=1D99927F-A95B-4AF9-8874-109DDB3EB993&amp;tenderID=4842986D-9ACB-4FEB-8936-20AD2B0E8D19&amp;ModuleID=486"/>
    <hyperlink ref="P200" r:id="rId1508" display="https://ggzy.hzctc.hangzhou.gov.cn/OpenBidRecord/Index?id=39AA94EE-498A-4932-8958-7DD7D887993C&amp;tenderID=895B42CD-8E70-4422-8966-8F04310FE498&amp;ModuleID=486"/>
    <hyperlink ref="P199" r:id="rId1509" display="https://ggzy.hzctc.hangzhou.gov.cn/OpenBidRecord/Index?id=CE8871AB-C430-48F7-8196-87682D5E9878&amp;tenderID=52F78988-8B21-48D8-A853-A3DA91CE984A&amp;ModuleID=486"/>
    <hyperlink ref="P201" r:id="rId1510" display="https://ggzy.hzctc.hangzhou.gov.cn/OpenBidRecord/Index?id=88AD3878-062A-46B4-90AB-159612E1D9B3&amp;tenderID=5304C220-F123-45A0-BC67-F667048F25F6&amp;ModuleID=486"/>
    <hyperlink ref="P195" r:id="rId1511" display="https://ggzy.hzctc.hangzhou.gov.cn/OpenBidRecord/Index?id=11253B90-5A38-4DCA-8511-186C6FD0A027&amp;tenderID=236eefc2-049e-4c81-a857-f22df77af785&amp;ModuleID=486"/>
    <hyperlink ref="P196" r:id="rId1512" display="https://ggzy.hzctc.hangzhou.gov.cn/OpenBidRecord/Index?id=6743C0D9-2E70-45E9-88D5-D506998E1BB0&amp;tenderID=c18e097a-6c9b-455a-9bd5-dc2f2851ffe5&amp;ModuleID=486"/>
    <hyperlink ref="P178" r:id="rId1513" display="https://ggzy.hzctc.hangzhou.gov.cn/OpenBidRecord/Index?id=208A6AA1-33BA-4233-918E-B5E68BD1DF9A&amp;tenderID=b3ed1568-9972-4391-aa50-c4072d34347a&amp;ModuleID=486"/>
    <hyperlink ref="P177" r:id="rId1514" display="https://ggzy.hzctc.hangzhou.gov.cn/OpenBidRecord/Index?id=92B5739A-50B4-4DD0-B719-B911BDC7CE17&amp;tenderID=F753DFDE-74AD-45C5-8967-15E496BFD532&amp;ModuleID=486"/>
    <hyperlink ref="P187" r:id="rId1515" display="https://ggzy.hzctc.hangzhou.gov.cn/OpenBidRecord/Index?id=E2815E8C-5408-4C4B-B4B6-AE4F35E5997F&amp;tenderID=3A4C9216-88B7-43C0-B334-A2533ADEBB3D&amp;ModuleID=486"/>
    <hyperlink ref="P191" r:id="rId1516" display="https://ggzy.hzctc.hangzhou.gov.cn/OpenBidRecord/Index?id=96F9B5CE-2ADD-4A52-A561-C4DD8D53BA5B&amp;tenderID=0A9C2744-3CAE-4C56-B7BA-8E67220FB66F&amp;ModuleID=486"/>
    <hyperlink ref="P190" r:id="rId1517" display="https://ggzy.hzctc.hangzhou.gov.cn/OpenBidRecord/Index?id=FAA36941-7349-4450-A481-C9B21AF5DD7D&amp;tenderID=6A3B11DC-5B33-47DE-8D35-711CAE617ED8&amp;ModuleID=486"/>
    <hyperlink ref="P189" r:id="rId1518" display="https://ggzy.hzctc.hangzhou.gov.cn/OpenBidRecord/Index?id=F5AE3B0C-9C91-47AA-BBB1-4A41B7712DEF&amp;tenderID=095F6E95-4588-48B8-94CE-77730F1A0628&amp;ModuleID=486"/>
    <hyperlink ref="P188" r:id="rId1519" display="https://ggzy.hzctc.hangzhou.gov.cn/OpenBidRecord/Index?id=874E7F43-0E0B-454C-9082-B1C8B56EE9EF&amp;tenderID=3FE3BD1B-0212-4F1F-AC25-7358948AF3AD&amp;ModuleID=486"/>
    <hyperlink ref="P184" r:id="rId1520" display="https://ggzy.hzctc.hangzhou.gov.cn/OpenBidRecord/Index?id=C13DA212-3B52-4CC2-9AF5-705621FA10C5&amp;tenderID=14E6BAAC-5585-4934-B8DF-54EB658CBB93&amp;ModuleID=486"/>
    <hyperlink ref="P186" r:id="rId1521" display="https://ggzy.hzctc.hangzhou.gov.cn/OpenBidRecord/Index?id=A7672D81-532C-44E3-A2C5-C1CC87FECFC4&amp;tenderID=60480EBE-7E5B-40A3-9D26-FC28E2555E64&amp;ModuleID=486"/>
    <hyperlink ref="P182" r:id="rId1522" display="https://ggzy.hzctc.hangzhou.gov.cn/OpenBidRecord/Index?id=18F734B4-FE3E-4E43-BCEF-7346042FCB19&amp;tenderID=DC3001A9-63E0-4282-A998-B41588F9C899&amp;ModuleID=486"/>
    <hyperlink ref="P185" r:id="rId1523" display="https://ggzy.hzctc.hangzhou.gov.cn/OpenBidRecord/Index?id=AE42F2DB-96B7-4F67-96D8-DF9CB5B38811&amp;tenderID=0EB0288B-28C2-4C30-B92A-B442FA4DD42C&amp;ModuleID=486"/>
    <hyperlink ref="P183" r:id="rId1524" display="https://ggzy.hzctc.hangzhou.gov.cn/OpenBidRecord/Index?id=8E6D32C8-B690-4C1B-AE23-72EE1389D2B7&amp;tenderID=F1BC818A-CA21-4DFA-B017-44F56F5A5C4D&amp;ModuleID=486"/>
    <hyperlink ref="P181" r:id="rId1525" display="https://ggzy.hzctc.hangzhou.gov.cn/OpenBidRecord/Index?id=1804612F-4935-4E2B-9D66-3B6FD9485EA9&amp;tenderID=4DD1050E-F571-425D-A5EE-AA33EF431872&amp;ModuleID=486"/>
    <hyperlink ref="P179" r:id="rId1526" display="https://ggzy.hzctc.hangzhou.gov.cn/OpenBidRecord/Index?id=D6AD9F1D-4C2A-4C6B-9F03-DBBA7F47FE57&amp;tenderID=cc81940e-19cb-43d7-8e41-2c4f63ffd73d&amp;ModuleID=486"/>
    <hyperlink ref="P180" r:id="rId1527" display="https://ggzy.hzctc.hangzhou.gov.cn/OpenBidRecord/Index?id=A4AE4B12-E54A-4B6B-A3DA-313A863863CB&amp;tenderID=242057B7-879B-4146-89F0-4962C725E94A&amp;ModuleID=486"/>
    <hyperlink ref="P158" r:id="rId1528" display="https://ggzy.hzctc.hangzhou.gov.cn/OpenBidRecord/Index?id=F76D3C18-9E12-4D22-95FB-17AEC0B77D51&amp;tenderID=22E34C36-93D2-46A9-853E-00BA41B7B8E2&amp;ModuleID=486"/>
    <hyperlink ref="P160" r:id="rId1529" display="https://ggzy.hzctc.hangzhou.gov.cn/OpenBidRecord/Index?id=860EEB15-52BF-42B0-8C2D-F3DE59EFAE12&amp;tenderID=78267c25-a29c-468b-8771-72ad6b510f4b&amp;ModuleID=486"/>
    <hyperlink ref="P159" r:id="rId1530" display="https://ggzy.hzctc.hangzhou.gov.cn/OpenBidRecord/Index?id=A3E75912-9E60-4269-BC58-6E7F20CB0523&amp;tenderID=4990A6F0-4580-4019-94C8-E221B1BFF214&amp;ModuleID=486"/>
    <hyperlink ref="P157" r:id="rId1531" display="https://ggzy.hzctc.hangzhou.gov.cn/OpenBidRecord/Index?id=66E33277-FB12-47F7-A31F-DC3E9F4CD42B&amp;tenderID=bd4ce330-24f4-48a0-a416-2325ccfc48ae&amp;ModuleID=486"/>
    <hyperlink ref="P176" r:id="rId1532" display="https://ggzy.hzctc.hangzhou.gov.cn/OpenBidRecord/Index?id=8EEB6A81-5F11-41AA-9302-F911922BC002&amp;tenderID=a43107cc-bd35-4315-9f91-5847337abfb7&amp;ModuleID=486"/>
    <hyperlink ref="P170" r:id="rId1533" display="https://ggzy.hzctc.hangzhou.gov.cn/OpenBidRecord/Index?id=78E8362A-A545-47CD-B3CD-271C9F8188C3&amp;tenderID=75b56256-f1f4-4cdf-8d9e-7537627d9ea9&amp;ModuleID=486"/>
    <hyperlink ref="P174" r:id="rId1534" display="https://ggzy.hzctc.hangzhou.gov.cn/OpenBidRecord/Index?id=E48AAC40-4CEA-42AC-B972-1083AFF5C86D&amp;tenderID=6770E11F-A4B1-4AEC-B402-FD079AD154E3&amp;ModuleID=486"/>
    <hyperlink ref="P171" r:id="rId1535" display="https://ggzy.hzctc.hangzhou.gov.cn/OpenBidRecord/Index?id=6A1E3FF4-B392-40E4-A2D1-49689E7C2B83&amp;tenderID=3083E21D-E72C-430D-AE7D-193519D4BDCF&amp;ModuleID=486"/>
    <hyperlink ref="P172" r:id="rId1536" display="https://ggzy.hzctc.hangzhou.gov.cn/OpenBidRecord/Index?id=B49C5081-B2A4-4048-85F0-EB81EE6EA619&amp;tenderID=681F4329-3CF6-49C4-A523-994AC027B267&amp;ModuleID=486"/>
    <hyperlink ref="P173" r:id="rId1537" display="https://ggzy.hzctc.hangzhou.gov.cn/OpenBidRecord/Index?id=60D2FF4C-0E98-469F-9D7D-5CAE95215AB1&amp;tenderID=A3D50864-3989-4B83-B3DB-722DFABFAAB6&amp;ModuleID=486"/>
    <hyperlink ref="P175" r:id="rId1538" display="https://ggzy.hzctc.hangzhou.gov.cn/OpenBidRecord/Index?id=DAED912C-6039-4A6E-9B14-106B69CF7B39&amp;tenderID=63776E22-65F2-4A6C-8D05-A82DFFA09E90&amp;ModuleID=486"/>
    <hyperlink ref="P166" r:id="rId1539" display="https://ggzy.hzctc.hangzhou.gov.cn/OpenBidRecord/Index?id=BAABB39F-A9DA-4BD6-9673-8B6138CAE304&amp;tenderID=4ECAB73A-D843-4201-9511-0AA65716A586&amp;ModuleID=486"/>
    <hyperlink ref="P167" r:id="rId1540" display="https://ggzy.hzctc.hangzhou.gov.cn/OpenBidRecord/Index?id=5B1B20CE-46D2-4ED8-81F0-BA8CF760C55F&amp;tenderID=891CBC60-4BBF-443E-AABD-3AC54E17C3C3&amp;ModuleID=486"/>
    <hyperlink ref="P165" r:id="rId1541" display="https://ggzy.hzctc.hangzhou.gov.cn/OpenBidRecord/Index?id=6870F489-B254-4640-AC8F-49E83B08BDA5&amp;tenderID=77D81704-6EFC-4130-8CF9-BBA52D71C531&amp;ModuleID=486"/>
    <hyperlink ref="P168" r:id="rId1542" display="https://ggzy.hzctc.hangzhou.gov.cn/OpenBidRecord/Index?id=6C596736-CD10-4A96-85CF-3BB8D3B94BED&amp;tenderID=9D3B9329-7668-45ED-850E-65756A7B324F&amp;ModuleID=486"/>
    <hyperlink ref="P164" r:id="rId1543" display="https://ggzy.hzctc.hangzhou.gov.cn/OpenBidRecord/Index?id=6EC5029E-7E9E-489A-A5F1-332504FB80DC&amp;tenderID=1F0BE4D9-7F1D-4251-BE84-3B60C3D28CBB&amp;ModuleID=486"/>
    <hyperlink ref="P163" r:id="rId1544" display="https://ggzy.hzctc.hangzhou.gov.cn/OpenBidRecord/Index?id=DB26D6FB-D5C8-43E1-BCE1-BA6FFD6AF426&amp;tenderID=9B5ABA80-B4AD-4487-AD16-892817C76BB6&amp;ModuleID=486"/>
    <hyperlink ref="P162" r:id="rId1545" display="https://ggzy.hzctc.hangzhou.gov.cn/OpenBidRecord/Index?id=C7058909-11C3-4C27-B611-5001F4DCBA87&amp;tenderID=70E8F1DC-193E-45E5-BA55-7679BE5E4826&amp;ModuleID=486"/>
    <hyperlink ref="P161" r:id="rId1546" display="https://ggzy.hzctc.hangzhou.gov.cn/OpenBidRecord/Index?id=DBB8F896-AA2D-4DD7-89BA-242333C1B2C2&amp;tenderID=20be1297-61c6-4d96-816f-ccc163be7eb1&amp;ModuleID=486"/>
    <hyperlink ref="P145" r:id="rId1547" display="https://ggzy.hzctc.hangzhou.gov.cn/OpenBidRecord/Index?id=1BEC98AB-F47D-4BA4-8647-98D2EE9BEE31&amp;tenderID=f357889b-8dd5-49e1-918e-9e12eafeb235&amp;ModuleID=486"/>
    <hyperlink ref="P146" r:id="rId1548" display="https://ggzy.hzctc.hangzhou.gov.cn/OpenBidRecord/Index?id=26517250-CBD7-40D1-A97C-BB7A1B6D4F45&amp;tenderID=1eb3b15f-48eb-4f39-8bef-89081027bf92&amp;ModuleID=486"/>
    <hyperlink ref="P144" r:id="rId1549" display="https://ggzy.hzctc.hangzhou.gov.cn/OpenBidRecord/Index?id=3A338D88-4AF3-4CE3-9E54-156C91CDDD2A&amp;tenderID=7930C071-1DA3-42AD-8F69-CA4F4D25372E&amp;ModuleID=486"/>
    <hyperlink ref="P143" r:id="rId1550" display="https://ggzy.hzctc.hangzhou.gov.cn/OpenBidRecord/Index?id=21E546A1-CF7D-4C19-8143-F5EFA6C9A9B5&amp;tenderID=18F6FDE4-BE20-463E-9BAD-93C71E5F8087&amp;ModuleID=486"/>
    <hyperlink ref="P156" r:id="rId1551" display="https://ggzy.hzctc.hangzhou.gov.cn/OpenBidRecord/Index?id=C682694B-0EDB-4BAA-8D19-0DC5549008AE&amp;tenderID=AF3419FE-E187-49D6-9518-2B15770A6270&amp;ModuleID=486"/>
    <hyperlink ref="P154" r:id="rId1552" display="https://ggzy.hzctc.hangzhou.gov.cn/OpenBidRecord/Index?id=2082B49A-DF39-49BB-9FC6-9C3D53D37A54&amp;tenderID=2317684F-F8E5-446E-A9FC-DA81591E42AD&amp;ModuleID=486"/>
    <hyperlink ref="P155" r:id="rId1553" display="https://ggzy.hzctc.hangzhou.gov.cn/OpenBidRecord/Index?id=D0F500CB-5211-4F8A-94BB-F41122716F76&amp;tenderID=F5BCE763-F5EE-41C5-9C6F-C9870012D3C0&amp;ModuleID=486"/>
    <hyperlink ref="P152" r:id="rId1554" display="https://ggzy.hzctc.hangzhou.gov.cn/OpenBidRecord/Index?id=234A1D69-A054-49FD-A1AD-E448FD67071C&amp;tenderID=9fb939dc-d256-4df6-8f65-1a30a49557d1&amp;ModuleID=486"/>
    <hyperlink ref="P153" r:id="rId1555" display="https://ggzy.hzctc.hangzhou.gov.cn/OpenBidRecord/Index?id=F95846CA-E2E9-4D04-904B-3F798D23A913&amp;tenderID=F10E1CE9-2706-4463-9E2E-21CC13419194&amp;ModuleID=486"/>
    <hyperlink ref="P148" r:id="rId1556" display="https://ggzy.hzctc.hangzhou.gov.cn/OpenBidRecord/Index?id=A20ABA3F-6716-40BC-8C10-0946B4BBEF26&amp;tenderID=2AE41339-9E65-40D8-9426-86BCCE4C9803&amp;ModuleID=486"/>
    <hyperlink ref="P150" r:id="rId1557" display="https://ggzy.hzctc.hangzhou.gov.cn/OpenBidRecord/Index?id=0348B27A-625D-4C6F-AEBC-0509AEDBE204&amp;tenderID=3b3562aa-b5b8-49c2-adb9-fb4a8004b837&amp;ModuleID=486"/>
    <hyperlink ref="P151" r:id="rId1558" display="https://ggzy.hzctc.hangzhou.gov.cn/OpenBidRecord/Index?id=24687F76-E0F8-4E8E-98E0-6E1CF394E5F5&amp;tenderID=9D940A3D-F460-4BBF-AA04-B03BC6AB136B&amp;ModuleID=486"/>
    <hyperlink ref="P149" r:id="rId1559" display="https://ggzy.hzctc.hangzhou.gov.cn/OpenBidRecord/Index?id=B080CE38-6C93-4EB9-8E81-7AC4096437A0&amp;tenderID=E8F0BF5F-5B2D-43D4-A6A3-84DF06285C05&amp;ModuleID=486"/>
    <hyperlink ref="P147" r:id="rId1560" display="https://ggzy.hzctc.hangzhou.gov.cn/OpenBidRecord/Index?id=F484DC95-0809-4CE6-BEC0-C222D8ED42BE&amp;tenderID=C8574A3D-5DE8-46BF-81B9-FE83A8D10E51&amp;ModuleID=486"/>
    <hyperlink ref="P131" r:id="rId1561" display="https://ggzy.hzctc.hangzhou.gov.cn/OpenBidRecord/Index?id=57AB74DB-5737-4B2C-8EDC-D45A97D82AAD&amp;tenderID=187152E6-2E96-46AD-8425-72DF76EE8D29&amp;ModuleID=486"/>
    <hyperlink ref="P132" r:id="rId1562" display="https://ggzy.hzctc.hangzhou.gov.cn/OpenBidRecord/Index?id=D53EE1E1-927D-41B1-B442-F409360F1F36&amp;tenderID=816E91DA-BD43-4ABF-B537-959F1BB8EEE6&amp;ModuleID=486"/>
    <hyperlink ref="P137" r:id="rId1563" display="https://ggzy.hzctc.hangzhou.gov.cn/OpenBidRecord/Index?id=74376FC2-FD01-4045-BF0A-656EC7BC8A3E&amp;tenderID=C2671E14-A098-4DC0-9C95-CED7B2358D91&amp;ModuleID=486"/>
    <hyperlink ref="P138" r:id="rId1564" display="https://ggzy.hzctc.hangzhou.gov.cn/OpenBidRecord/Index?id=6F1DB166-0D8B-474A-9066-6C8BFB683B3D&amp;tenderID=2544849C-4D62-4A10-B9EA-E8227744BB0B&amp;ModuleID=486"/>
    <hyperlink ref="P139" r:id="rId1565" display="https://ggzy.hzctc.hangzhou.gov.cn/OpenBidRecord/Index?id=23CFC7D9-9552-48A9-BFF0-7A951ABAFB7A&amp;tenderID=6e8fda1c-1c5a-4df4-8a4b-10102cefa6da&amp;ModuleID=486"/>
    <hyperlink ref="P140" r:id="rId1566" display="https://ggzy.hzctc.hangzhou.gov.cn/OpenBidRecord/Index?id=7FA85C7B-156B-4A59-B246-5F882E3543FD&amp;tenderID=a075c5d1-da0f-4e06-98ae-9e8672ef4c7d&amp;ModuleID=486"/>
    <hyperlink ref="P142" r:id="rId1567" display="https://ggzy.hzctc.hangzhou.gov.cn/OpenBidRecord/Index?id=B464CCAE-5E5D-4B3A-9766-93A64A1BB9C7&amp;tenderID=E26B0921-7AF9-489B-84AB-D5A308B17791&amp;ModuleID=486"/>
    <hyperlink ref="P141" r:id="rId1568" display="https://ggzy.hzctc.hangzhou.gov.cn/OpenBidRecord/Index?id=D9EDB72F-17B9-4F38-B511-7D38943CBBA3&amp;tenderID=2F1BAC5E-F814-4B2E-B1A5-811A63A20F01&amp;ModuleID=486"/>
    <hyperlink ref="P136" r:id="rId1569" display="https://ggzy.hzctc.hangzhou.gov.cn/OpenBidRecord/Index?id=3A59DBE1-57CA-4FC6-B384-59C3C707268B&amp;tenderID=B6829441-1635-4B3E-9A34-A4629430CFF0&amp;ModuleID=486"/>
    <hyperlink ref="P135" r:id="rId1570" display="https://ggzy.hzctc.hangzhou.gov.cn/OpenBidRecord/Index?id=431C69FB-44AB-46AD-9E77-AEBE282EDD04&amp;tenderID=991351C6-4C1E-4F39-993F-305E6C3364DA&amp;ModuleID=486"/>
    <hyperlink ref="P134" r:id="rId1571" display="https://ggzy.hzctc.hangzhou.gov.cn/OpenBidRecord/Index?id=80040C05-E565-4AFC-AE76-B0F88458396C&amp;tenderID=4988DBFC-76B7-42F6-9E3D-896703D40BDA&amp;ModuleID=486"/>
    <hyperlink ref="P133" r:id="rId1572" display="https://ggzy.hzctc.hangzhou.gov.cn/OpenBidRecord/Index?id=CEB9E9B7-E588-4C2D-AA84-7FAFD30CDEBC&amp;tenderID=39019B14-D5AC-430B-AE5D-DC707AF43E1A&amp;ModuleID=486"/>
    <hyperlink ref="P98" r:id="rId1573" display="https://ggzy.hzctc.hangzhou.gov.cn/OpenBidRecord/Index?id=85A93E64-4138-4D2F-ACD7-49C214591E10&amp;tenderID=788BE5B5-A800-4D3E-A932-D0ED291EEB06&amp;ModuleID=486"/>
    <hyperlink ref="P99" r:id="rId1574" display="https://ggzy.hzctc.hangzhou.gov.cn/OpenBidRecord/Index?id=985A614A-ED8E-4148-AEE1-767E0BB66F16&amp;tenderID=dbd350ec-9ae0-47e4-b73d-2820d2c227b7&amp;ModuleID=486"/>
    <hyperlink ref="P104" r:id="rId1575" display="https://ggzy.hzctc.hangzhou.gov.cn/OpenBidRecord/Index?id=37DFE51C-0A5F-4E8B-BA9E-E8632A5FEA95&amp;tenderID=95DA80F8-1633-4E2B-AA2F-CA5450B78190&amp;ModuleID=486"/>
    <hyperlink ref="P97" r:id="rId1576" display="https://ggzy.hzctc.hangzhou.gov.cn/OpenBidRecord/Index?id=DA1FCBE4-ECB7-4F19-AF06-84DF6CE608BE&amp;tenderID=493E9D62-D4C3-449A-91BF-121F46F5519C&amp;ModuleID=486"/>
    <hyperlink ref="P105" r:id="rId1577" display="https://ggzy.hzctc.hangzhou.gov.cn/OpenBidRecord/Index?id=E209EA22-0024-46F0-AFD5-87EDDA49BFF6&amp;tenderID=DAE69706-8D65-49F6-B6F3-B1449D285524&amp;ModuleID=486"/>
    <hyperlink ref="P106" r:id="rId1578" display="https://ggzy.hzctc.hangzhou.gov.cn/OpenBidRecord/Index?id=DB026B04-9B7F-4881-840B-6D2C4E191166&amp;tenderID=40D7ADB5-177D-448A-9968-5BB2E9CE9F61&amp;ModuleID=486"/>
    <hyperlink ref="P107" r:id="rId1579" display="https://ggzy.hzctc.hangzhou.gov.cn/OpenBidRecord/Index?id=44220710-A652-416F-AA21-AD1ADE80BD3E&amp;tenderID=0F67C00D-EC47-4EAF-B65D-80211A7605B1&amp;ModuleID=486"/>
    <hyperlink ref="P108" r:id="rId1580" display="https://ggzy.hzctc.hangzhou.gov.cn/OpenBidRecord/Index?id=65F7E346-88C0-4F7D-BA0F-5325491F98FE&amp;tenderID=811149DC-AA35-4879-815A-0DA6C23C35BF&amp;ModuleID=486"/>
    <hyperlink ref="P110" r:id="rId1581" display="https://ggzy.hzctc.hangzhou.gov.cn/OpenBidRecord/Index?id=C2FD9B64-FFFD-4EA9-A8DF-08FD256E7558&amp;tenderID=ff2a2dce-4bfd-4f86-85ad-ae98ed67b15f&amp;ModuleID=486"/>
    <hyperlink ref="P114" r:id="rId1582" display="https://ggzy.hzctc.hangzhou.gov.cn/OpenBidRecord/Index?id=1A9420B9-820E-45EB-A1B7-580DC47F0837&amp;tenderID=2C312240-A8FA-4F26-AC0A-6AFB1D0E43A6&amp;ModuleID=486"/>
    <hyperlink ref="P111" r:id="rId1583" display="https://ggzy.hzctc.hangzhou.gov.cn/OpenBidRecord/Index?id=5AA7BA8E-92AD-4E54-9421-95AC4F5CEC3D&amp;tenderID=ACE0885A-23F2-4F03-870E-32A4945B66B3&amp;ModuleID=486"/>
    <hyperlink ref="P109" r:id="rId1584" display="https://ggzy.hzctc.hangzhou.gov.cn/OpenBidRecord/Index?id=7367C341-A88B-477B-86F4-0166DEF53627&amp;tenderID=FC6A3958-EF16-4507-B757-DD03127EB449&amp;ModuleID=486"/>
    <hyperlink ref="P112" r:id="rId1585" display="https://ggzy.hzctc.hangzhou.gov.cn/OpenBidRecord/Index?id=F329E745-34E4-4F91-883A-77021D0143A8&amp;tenderID=CEF2AA5C-58A1-496C-9D40-436D9BDFF841&amp;ModuleID=486"/>
    <hyperlink ref="P113" r:id="rId1586" display="https://ggzy.hzctc.hangzhou.gov.cn/OpenBidRecord/Index?id=74C3F103-6775-446F-AA79-7808FD967A5D&amp;tenderID=56BD2B0C-5369-4EEF-A4D8-5D4A04E4F055&amp;ModuleID=486"/>
    <hyperlink ref="P101" r:id="rId1587" display="https://ggzy.hzctc.hangzhou.gov.cn/OpenBidRecord/Index?id=2BC28EFF-5038-4726-AA5B-E49CEA6788DB&amp;tenderID=E83B07EE-1D09-4BFB-ABB7-03B53E8C8588&amp;ModuleID=486"/>
    <hyperlink ref="P103" r:id="rId1588" display="https://ggzy.hzctc.hangzhou.gov.cn/OpenBidRecord/Index?id=7930BB2C-3902-40A7-A3A0-3797CE77B28E&amp;tenderID=001ED07A-D42A-439A-8E7C-7149495E3C2E&amp;ModuleID=486"/>
    <hyperlink ref="P102" r:id="rId1589" display="https://ggzy.hzctc.hangzhou.gov.cn/OpenBidRecord/Index?id=95DE397B-6765-4DDC-A75C-0CDBF6F0F2F0&amp;tenderID=6C7FDDB8-C603-422C-9F1F-D0DC3C0AC315&amp;ModuleID=486"/>
    <hyperlink ref="P100" r:id="rId1590" display="https://ggzy.hzctc.hangzhou.gov.cn/OpenBidRecord/Index?id=4047981B-B5B0-40A7-970F-A286675B0451&amp;tenderID=4e88d6fe-1989-4679-9ea5-f6341fcf595a&amp;ModuleID=486"/>
    <hyperlink ref="P86" r:id="rId1591" display="https://ggzy.hzctc.hangzhou.gov.cn/OpenBidRecord/Index?id=A72A69A6-449B-48A9-BBFB-C880A09D95C8&amp;tenderID=AAEB7440-9859-4246-937E-6DDFB5A2CCBF&amp;ModuleID=486"/>
    <hyperlink ref="P84" r:id="rId1592" display="https://ggzy.hzctc.hangzhou.gov.cn/OpenBidRecord/Index?id=583F5C0F-F026-444F-B447-807F9B2C1E69&amp;tenderID=B97EEA02-C5FB-441B-9333-3B59893E2977&amp;ModuleID=486"/>
    <hyperlink ref="P85" r:id="rId1593" display="https://ggzy.hzctc.hangzhou.gov.cn/OpenBidRecord/Index?id=D882878F-BABA-4594-A0F0-7C11B239D7F3&amp;tenderID=1726B5A9-B63F-46EA-8CBB-3ADF0DFCBD96&amp;ModuleID=486"/>
    <hyperlink ref="P91" r:id="rId1594" display="https://ggzy.hzctc.hangzhou.gov.cn/OpenBidRecord/Index?id=30F23E58-D78F-4E7E-AB03-52C6CD6A04AB&amp;tenderID=E0B94B67-794E-409F-A65C-409495627BB0&amp;ModuleID=486"/>
    <hyperlink ref="P92" r:id="rId1595" display="https://ggzy.hzctc.hangzhou.gov.cn/OpenBidRecord/Index?id=1CEFE277-3426-48E0-A48C-84FBD7673646&amp;tenderID=b87bdc91-8b6c-41b8-ac62-7418dfd3c2f0&amp;ModuleID=486"/>
    <hyperlink ref="P94" r:id="rId1596" display="https://ggzy.hzctc.hangzhou.gov.cn/OpenBidRecord/Index?id=B6D53ADD-E867-4020-BB2D-C63F1759DF16&amp;tenderID=772fc199-b3d9-443a-a106-112ea9f9eb20&amp;ModuleID=486"/>
    <hyperlink ref="P95" r:id="rId1597" display="https://ggzy.hzctc.hangzhou.gov.cn/OpenBidRecord/Index?id=CF404509-2649-4117-9742-9C026351B8D4&amp;tenderID=4E78BF82-4C11-43A4-B8D0-545D6C1FCD0A&amp;ModuleID=486"/>
    <hyperlink ref="P96" r:id="rId1598" display="https://ggzy.hzctc.hangzhou.gov.cn/OpenBidRecord/Index?id=D93C5ABF-88B8-4CA7-B7AE-2178CAF71763&amp;tenderID=FD62F165-DF2D-46D1-9093-4F2DCB3DA455&amp;ModuleID=486"/>
    <hyperlink ref="P93" r:id="rId1599" display="https://ggzy.hzctc.hangzhou.gov.cn/OpenBidRecord/Index?id=E4443030-8936-4060-8A55-16B77A65E342&amp;tenderID=49AD8478-00D7-4C63-B292-6CF84E5D4E62&amp;ModuleID=486"/>
    <hyperlink ref="P90" r:id="rId1600" display="https://ggzy.hzctc.hangzhou.gov.cn/OpenBidRecord/Index?id=50673121-29CD-4AA1-B084-29D007EFB288&amp;tenderID=3935C6CC-F7BB-492A-86AC-8C99807E4E13&amp;ModuleID=486"/>
    <hyperlink ref="P89" r:id="rId1601" display="https://ggzy.hzctc.hangzhou.gov.cn/OpenBidRecord/Index?id=399FD2D8-D55B-4E69-A163-AEEBBE9F0965&amp;tenderID=DA206313-075D-41DD-8083-3810DC616E9D&amp;ModuleID=486"/>
    <hyperlink ref="P88" r:id="rId1602" display="https://ggzy.hzctc.hangzhou.gov.cn/OpenBidRecord/Index?id=BF1D18B0-BC7C-42CD-9746-6A4DF0487E59&amp;tenderID=C1B9DFF9-FF38-4353-9577-A1720632751E&amp;ModuleID=486"/>
    <hyperlink ref="P87" r:id="rId1603" display="https://ggzy.hzctc.hangzhou.gov.cn/OpenBidRecord/Index?id=8F0A2CDB-06E8-4F7F-B07B-7B5158FADF36&amp;tenderID=4BFF25DD-0BBD-4D84-95A2-8085738E8FA4&amp;ModuleID=486"/>
    <hyperlink ref="P72" r:id="rId1604" display="https://ggzy.hzctc.hangzhou.gov.cn/OpenBidRecord/Index?id=A0BEE70F-C6ED-4C37-A6F0-2F35195D992D&amp;tenderID=7066A8B3-F108-4755-AA3A-442BB40B4910&amp;ModuleID=486"/>
    <hyperlink ref="P77" r:id="rId1605" display="https://ggzy.hzctc.hangzhou.gov.cn/OpenBidRecord/Index?id=FADDD400-9C7E-431F-9581-AB15606117B9&amp;tenderID=93BFB0E1-F28E-40A2-83DB-9AF65FC88076&amp;ModuleID=486"/>
    <hyperlink ref="P78" r:id="rId1606" display="https://ggzy.hzctc.hangzhou.gov.cn/OpenBidRecord/Index?id=F03A487D-D6CC-4795-BA7F-09334214FC44&amp;tenderID=C1B5CF1F-BDEB-471A-8195-AEA542D6DD18&amp;ModuleID=486"/>
    <hyperlink ref="P79" r:id="rId1607" display="https://ggzy.hzctc.hangzhou.gov.cn/OpenBidRecord/Index?id=3AFBDB5E-A03E-4539-B7EE-CF2BF4248F2D&amp;tenderID=6B231F07-3E11-421A-A7CF-A238E020A125&amp;ModuleID=486"/>
    <hyperlink ref="P80" r:id="rId1608" display="https://ggzy.hzctc.hangzhou.gov.cn/OpenBidRecord/Index?id=8BADC9A7-C509-45AF-8262-4EA2127093EE&amp;tenderID=BCCB8954-CC86-430F-B487-D5BA9F691ED0&amp;ModuleID=486"/>
    <hyperlink ref="P83" r:id="rId1609" display="https://ggzy.hzctc.hangzhou.gov.cn/OpenBidRecord/Index?id=B52DC8CB-9168-46D5-91AB-2CCA46C88C22&amp;tenderID=BC8431BE-AE01-4339-A529-E9AC2F259E39&amp;ModuleID=486"/>
    <hyperlink ref="P81" r:id="rId1610" display="https://ggzy.hzctc.hangzhou.gov.cn/OpenBidRecord/Index?id=2CE58AC9-324D-4F38-B118-0DE242FD4F59&amp;tenderID=92ACE5C2-E819-4DAB-936D-335F22F8A430&amp;ModuleID=486"/>
    <hyperlink ref="P82" r:id="rId1611" display="https://ggzy.hzctc.hangzhou.gov.cn/OpenBidRecord/Index?id=4B36CAC7-885F-4E58-93A6-E07024FAC008&amp;tenderID=F6C001D7-E28C-4BAA-9BA1-9F267D37A205&amp;ModuleID=486"/>
    <hyperlink ref="P76" r:id="rId1612" display="https://ggzy.hzctc.hangzhou.gov.cn/OpenBidRecord/Index?id=B7823A75-934F-434B-9783-4D0E7D9FEBB1&amp;tenderID=AE5BA606-C06C-40F4-8BCA-8B6E74EC865D&amp;ModuleID=486"/>
    <hyperlink ref="P75" r:id="rId1613" display="https://ggzy.hzctc.hangzhou.gov.cn/OpenBidRecord/Index?id=76A3B58A-2D85-4981-8ADC-C01399F172E3&amp;tenderID=CED922CE-CA43-4FF6-9E33-4C7B2A69A102&amp;ModuleID=486"/>
    <hyperlink ref="P74" r:id="rId1614" display="https://ggzy.hzctc.hangzhou.gov.cn/OpenBidRecord/Index?id=9CC69C51-E5B7-4FC9-B2C2-71D162B9E29F&amp;tenderID=23B560C8-D37A-4CED-A7F4-BAF08FE86943&amp;ModuleID=486"/>
    <hyperlink ref="P73" r:id="rId1615" display="https://ggzy.hzctc.hangzhou.gov.cn/OpenBidRecord/Index?id=2324ED36-FCE1-4970-8B30-A7892A3AA395&amp;tenderID=F3F03EEF-6550-4C13-81F5-9F6A2574929C&amp;ModuleID=486"/>
    <hyperlink ref="P66" r:id="rId1616" display="https://ggzy.hzctc.hangzhou.gov.cn/OpenBidRecord/Index?id=FF11A7A2-0001-4164-B303-78C26637EBC6&amp;tenderID=3D63B7F4-DE72-479E-BCCC-F6C56BD65E71&amp;ModuleID=486"/>
    <hyperlink ref="P69" r:id="rId1617" display="https://ggzy.hzctc.hangzhou.gov.cn/OpenBidRecord/Index?id=3B1487ED-CEC5-4C46-BF98-B11085511B7F&amp;tenderID=777E5DB4-3080-488D-A1D7-BCEE5BAA8AD7&amp;ModuleID=486"/>
    <hyperlink ref="P70" r:id="rId1618" display="https://ggzy.hzctc.hangzhou.gov.cn/OpenBidRecord/Index?id=92F4B366-69A8-451B-A007-78DF51C68FC9&amp;tenderID=D1F35DE2-4DFB-4A2F-9F9F-217AFE1BFEFA&amp;ModuleID=486"/>
    <hyperlink ref="P3" r:id="rId1619" display="https://ggzy.hzctc.hangzhou.gov.cn/OpenBidRecord/Index?id=EB1AE420-7BCD-48F7-BE42-949CD6129ADB&amp;tenderID=EF2029F8-FD48-41D8-8075-E9259E61E6BF&amp;ModuleID=486"/>
    <hyperlink ref="P71" r:id="rId1620" display="https://ggzy.hzctc.hangzhou.gov.cn/OpenBidRecord/Index?id=9E3C93FF-50D5-4AF7-9427-41526C3A6867&amp;tenderID=F15D3999-57D0-430E-9FCF-7F0101180B77&amp;ModuleID=486"/>
    <hyperlink ref="P68" r:id="rId1621" display="https://ggzy.hzctc.hangzhou.gov.cn/OpenBidRecord/Index?id=CD014CD3-F311-423E-A877-0798247AA2D8&amp;tenderID=C705A204-199C-4898-A014-3AA2C344BEAD&amp;ModuleID=486"/>
    <hyperlink ref="P67" r:id="rId1622" display="https://ggzy.hzctc.hangzhou.gov.cn/OpenBidRecord/Index?id=7174520F-0E5B-419A-9E80-38C4F374C0EF&amp;tenderID=01EFD1FF-A569-4D24-9D6C-574B215D4964&amp;ModuleID=486"/>
    <hyperlink ref="P51" r:id="rId1623" display="https://ggzy.hzctc.hangzhou.gov.cn/OpenBidRecord/Index?id=EFF2CE25-E93C-4FD5-91BA-BD9426212714&amp;tenderID=cfbef983-e477-431e-90aa-b2eb09100b9b&amp;ModuleID=486"/>
    <hyperlink ref="P52" r:id="rId1624" display="https://ggzy.hzctc.hangzhou.gov.cn/OpenBidRecord/Index?id=4648F4F8-E13A-4393-9913-253708575EED&amp;tenderID=FB949286-4F84-44FF-A77C-5E6608E859AB&amp;ModuleID=486"/>
    <hyperlink ref="P50" r:id="rId1625" display="https://ggzy.hzctc.hangzhou.gov.cn/OpenBidRecord/Index?id=E48B6511-14B0-4C38-871C-0611812228D4&amp;tenderID=A21CA9EE-BB47-4873-9D33-4BEDBB87D93C&amp;ModuleID=486"/>
    <hyperlink ref="P60" r:id="rId1626" display="https://ggzy.hzctc.hangzhou.gov.cn/OpenBidRecord/Index?id=3DA10658-EBDA-400A-9E3E-D87F61FB330A&amp;tenderID=E3B4C546-593D-43FB-9EF0-A268A24466ED&amp;ModuleID=486"/>
    <hyperlink ref="P64" r:id="rId1627" display="https://ggzy.hzctc.hangzhou.gov.cn/OpenBidRecord/Index?id=4DF213BD-BC98-4B83-8C65-EFF7CD5C158C&amp;tenderID=C133B88F-18FB-4350-A7EB-F0C1B12D3CEC&amp;ModuleID=486"/>
    <hyperlink ref="P61" r:id="rId1628" display="https://ggzy.hzctc.hangzhou.gov.cn/OpenBidRecord/Index?id=E18DA609-857E-4407-81D8-94237E6F74D5&amp;tenderID=7B4EAC75-0E10-4E7C-AA09-86ABB1F375E7&amp;ModuleID=486"/>
    <hyperlink ref="P63" r:id="rId1629" display="https://ggzy.hzctc.hangzhou.gov.cn/OpenBidRecord/Index?id=06CE143B-80CD-4DA8-AF8A-F69B493B2A00&amp;tenderID=D8EE46DB-4294-4469-B7DF-487FB8CF986F&amp;ModuleID=486"/>
    <hyperlink ref="P65" r:id="rId1630" display="https://ggzy.hzctc.hangzhou.gov.cn/OpenBidRecord/Index?id=295E87A2-82A1-461E-831B-1A159F05BFA5&amp;tenderID=7CFA2D1C-392C-4E80-B485-3F938524AB96&amp;ModuleID=486"/>
    <hyperlink ref="P59" r:id="rId1631" display="https://ggzy.hzctc.hangzhou.gov.cn/OpenBidRecord/Index?id=3E47B246-DA18-43FC-AFEA-BBA24D84DCCA&amp;tenderID=A44A22BC-7419-4B69-B004-5F0FD9A3A789&amp;ModuleID=486"/>
    <hyperlink ref="P54" r:id="rId1632" display="https://ggzy.hzctc.hangzhou.gov.cn/OpenBidRecord/Index?id=007C20C1-CC15-4A35-ADD2-963B1A899890&amp;tenderID=98106131-09A6-4B82-B4F8-3ACDC4CDE839&amp;ModuleID=486"/>
    <hyperlink ref="P55" r:id="rId1633" display="https://ggzy.hzctc.hangzhou.gov.cn/OpenBidRecord/Index?id=7970DBC7-171B-4BDC-8A8A-79CDBDDB6399&amp;tenderID=F0E2D46B-2DBF-46B0-A29E-F8FA25CDE0F6&amp;ModuleID=486"/>
    <hyperlink ref="P58" r:id="rId1634" display="https://ggzy.hzctc.hangzhou.gov.cn/OpenBidRecord/Index?id=C59AEACB-9E49-4A10-97D9-23FAF9BEB779&amp;tenderID=D32839EE-89C1-4FB9-9BC2-4437DAA6D939&amp;ModuleID=486"/>
    <hyperlink ref="P57" r:id="rId1635" display="https://ggzy.hzctc.hangzhou.gov.cn/OpenBidRecord/Index?id=326DCA90-202B-4F7C-9113-D3632F5094BD&amp;tenderID=6C32CD7A-DC19-4C82-AF00-F0EEAF27A7BB&amp;ModuleID=486"/>
    <hyperlink ref="P56" r:id="rId1636" display="https://ggzy.hzctc.hangzhou.gov.cn/OpenBidRecord/Index?id=D48ECE7F-949D-494C-931E-DF802482B543&amp;tenderID=22F614DE-CB54-42CB-AB17-43B9A8783B79&amp;ModuleID=486"/>
    <hyperlink ref="P53" r:id="rId1637" display="https://ggzy.hzctc.hangzhou.gov.cn/OpenBidRecord/Index?id=DD98FD06-C34E-4563-AE8B-314D17475F33&amp;tenderID=245DD21D-4262-4B93-8B12-1D07930475EE&amp;ModuleID=486"/>
    <hyperlink ref="P2" r:id="rId1638" display="https://ggzy.hzctc.hangzhou.gov.cn/OpenBidRecord/Index?id=49977B98-2123-40D0-8954-71E2F41A904C&amp;tenderID=56B06CCD-4563-4B2B-8ECB-A1ED8DBB7265&amp;ModuleID=486"/>
    <hyperlink ref="P40" r:id="rId1639" display="https://ggzy.hzctc.hangzhou.gov.cn/OpenBidRecord/Index?id=F8B973EB-D613-44C7-A819-027EDF674B9C&amp;tenderID=7682DEA6-A4BE-4177-9ABC-1A4FA6F045E6&amp;ModuleID=486"/>
    <hyperlink ref="P44" r:id="rId1640" display="https://ggzy.hzctc.hangzhou.gov.cn/OpenBidRecord/Index?id=09E61EA4-EB57-4D66-AC47-8DC829B2269F&amp;tenderID=913FF214-DC97-400F-A485-FAC4122E2EEB&amp;ModuleID=486"/>
    <hyperlink ref="P38" r:id="rId1641" display="https://ggzy.hzctc.hangzhou.gov.cn/OpenBidRecord/Index?id=0E50D419-01EA-4274-BB4A-B883905AB700&amp;tenderID=8744D0FA-21E2-4C5D-9896-706D0B2AE52E&amp;ModuleID=486"/>
    <hyperlink ref="P39" r:id="rId1642" display="https://ggzy.hzctc.hangzhou.gov.cn/OpenBidRecord/Index?id=AE7BECF0-F8DE-41CB-84D0-83E76624283A&amp;tenderID=0c2e0e6a-b70c-4601-b453-4781c7d27b41&amp;ModuleID=486"/>
    <hyperlink ref="P37" r:id="rId1643" display="https://ggzy.hzctc.hangzhou.gov.cn/OpenBidRecord/Index?id=59F83F46-4F11-4602-B9F9-575592957D3D&amp;tenderID=86C83F60-CC08-422A-A75D-7A34F76DE545&amp;ModuleID=486"/>
    <hyperlink ref="P45" r:id="rId1644" display="https://ggzy.hzctc.hangzhou.gov.cn/OpenBidRecord/Index?id=7A47340A-7D8B-4223-B65A-24356DECCC93&amp;tenderID=42D14ECE-D709-4663-9161-A787D45026C2&amp;ModuleID=486"/>
    <hyperlink ref="P46" r:id="rId1645" display="https://ggzy.hzctc.hangzhou.gov.cn/OpenBidRecord/Index?id=F3C4CEBE-2DF6-44DC-AB85-FC9E6A324505&amp;tenderID=067D17EE-532A-45E5-B135-0AAF61C92B3B&amp;ModuleID=486"/>
    <hyperlink ref="P47" r:id="rId1646" display="https://ggzy.hzctc.hangzhou.gov.cn/OpenBidRecord/Index?id=BC59FF50-5D07-4C1A-9092-48AC6D9D0073&amp;tenderID=DD66529F-7E62-4817-AD68-B37627659399&amp;ModuleID=486"/>
    <hyperlink ref="P49" r:id="rId1647" display="https://ggzy.hzctc.hangzhou.gov.cn/OpenBidRecord/Index?id=636ADCC8-7565-4038-AB0C-2E9231B1540E&amp;tenderID=07CBE3C9-E6EF-45AE-980A-3A3339F5082E&amp;ModuleID=486"/>
    <hyperlink ref="P48" r:id="rId1648" display="https://ggzy.hzctc.hangzhou.gov.cn/OpenBidRecord/Index?id=CD3AFAE8-856F-4463-BCF1-32E9DA507526&amp;tenderID=C381B9D6-D359-4655-97E1-2FB3DF7A7A11&amp;ModuleID=486"/>
    <hyperlink ref="P43" r:id="rId1649" display="https://ggzy.hzctc.hangzhou.gov.cn/OpenBidRecord/Index?id=FC5A80CC-A62A-46F9-A973-212E26A75DD6&amp;tenderID=4F7C6F20-A7EF-43FE-8113-5CC380FACA60&amp;ModuleID=486"/>
    <hyperlink ref="P41" r:id="rId1650" display="https://ggzy.hzctc.hangzhou.gov.cn/OpenBidRecord/Index?id=2A67EAFF-D163-4765-B49B-400812EB8747&amp;tenderID=F6F9DCDF-C7B9-4778-8BB8-61E7D1CAFBF7&amp;ModuleID=486"/>
    <hyperlink ref="P42" r:id="rId1651" display="https://ggzy.hzctc.hangzhou.gov.cn/OpenBidRecord/Index?id=A0876DBF-9A02-42B7-9D57-C3E7EC3323E2&amp;tenderID=FB5D5E77-4D36-442C-89E8-B8FB267289E3&amp;ModuleID=486"/>
    <hyperlink ref="P329" r:id="rId1652" display="https://ggzy.hzctc.hangzhou.gov.cn/OpenBidRecord/Index?id=85E1FFE8-E9FF-4842-960D-58D58BF1BAAC&amp;tenderID=8f2ea342-132f-44c5-80cc-f26ee4aebe35&amp;ModuleID=486"/>
    <hyperlink ref="P326" r:id="rId1653" display="https://ggzy.hzctc.hangzhou.gov.cn/OpenBidRecord/Index?id=C0E1DBFD-419F-409B-8E61-46FE6FFB4739&amp;tenderID=9964A720-CF06-476B-9563-B5E5DC870B16&amp;ModuleID=486"/>
    <hyperlink ref="P327" r:id="rId1654" display="https://ggzy.hzctc.hangzhou.gov.cn/OpenBidRecord/Index?id=92A39655-07BA-4125-9609-FAFE408A3BF6&amp;tenderID=F116ABC5-CC97-40DA-A9CA-1E8F42FCD246&amp;ModuleID=486"/>
    <hyperlink ref="P325" r:id="rId1655" display="https://ggzy.hzctc.hangzhou.gov.cn/OpenBidRecord/Index?id=5841D09D-8A06-4824-B21D-465FEA0A54E3&amp;tenderID=9B4A9D84-354D-4CC7-828F-6605A829DFDA&amp;ModuleID=486"/>
    <hyperlink ref="P334" r:id="rId1656" display="https://ggzy.hzctc.hangzhou.gov.cn/OpenBidRecord/Index?id=4DDBF79D-885A-42D4-84CE-A40715F93DE4&amp;tenderID=85157b04-3a15-49b1-8b5b-77948ef0b65d&amp;ModuleID=486"/>
    <hyperlink ref="P335" r:id="rId1657" display="https://ggzy.hzctc.hangzhou.gov.cn/OpenBidRecord/Index?id=32D18305-E9E5-4878-87B2-1C36968DEF04&amp;tenderID=3AE58E88-7845-4E5C-9027-504ED5C1866B&amp;ModuleID=486"/>
    <hyperlink ref="P336" r:id="rId1658" display="https://ggzy.hzctc.hangzhou.gov.cn/OpenBidRecord/Index?id=F38512FC-3A1D-4350-988D-71AFDE045A6A&amp;tenderID=FA0EE31B-3109-411C-99E8-DA9577229A00&amp;ModuleID=486"/>
    <hyperlink ref="P333" r:id="rId1659" display="https://ggzy.hzctc.hangzhou.gov.cn/OpenBidRecord/Index?id=A822B525-70AD-46C4-8D1B-6F74F1113E35&amp;tenderID=17C1DD7F-5E5C-462D-A012-763A466D3928&amp;ModuleID=486"/>
    <hyperlink ref="P337" r:id="rId1660" display="https://ggzy.hzctc.hangzhou.gov.cn/OpenBidRecord/Index?id=EF85C55E-1340-48D6-827A-00AED7D350B4&amp;tenderID=2BA4C96D-484B-44F0-A251-9CBE7F14535E&amp;ModuleID=486"/>
    <hyperlink ref="P338" r:id="rId1661" display="https://ggzy.hzctc.hangzhou.gov.cn/OpenBidRecord/Index?id=57CB19DA-153F-4DD2-B534-6CE1362F5D36&amp;tenderID=9A5CC6DA-CF75-4AC2-9E5E-616AC4C20BDC&amp;ModuleID=486"/>
    <hyperlink ref="P331" r:id="rId1662" display="https://ggzy.hzctc.hangzhou.gov.cn/OpenBidRecord/Index?id=FFF59D0E-CA3C-45D6-B29D-AB40C62C6515&amp;tenderID=62517344-6095-4C41-B43D-09B16C82B81A&amp;ModuleID=486"/>
    <hyperlink ref="P332" r:id="rId1663" display="https://ggzy.hzctc.hangzhou.gov.cn/OpenBidRecord/Index?id=0E325DAA-4BCE-4A3B-BD2C-61EB0EE2DDFE&amp;tenderID=EE665FB7-6DA6-41E3-B1CF-F62F76DF1830&amp;ModuleID=486"/>
    <hyperlink ref="P330" r:id="rId1664" display="https://ggzy.hzctc.hangzhou.gov.cn/OpenBidRecord/Index?id=BB64049B-3418-49FC-AC23-2EA1A5CE054C&amp;tenderID=402d2296-9b3c-4686-a81d-cbda4e19513f&amp;ModuleID=486"/>
    <hyperlink ref="P328" r:id="rId1665" display="https://ggzy.hzctc.hangzhou.gov.cn/OpenBidRecord/Index?id=88924452-08B3-4988-BE46-30474C41B232&amp;tenderID=eb2bdef0-ceda-4ac2-ae71-82e375f73c1d&amp;ModuleID=486"/>
    <hyperlink ref="P316" r:id="rId1666" display="https://ggzy.hzctc.hangzhou.gov.cn/OpenBidRecord/Index?id=41B9DB2A-B07E-4B9C-A01D-B5D7A038A914&amp;tenderID=D7FCAB52-179F-47AA-A0F2-CE7F757DBC8B&amp;ModuleID=486"/>
    <hyperlink ref="P315" r:id="rId1667" display="https://ggzy.hzctc.hangzhou.gov.cn/OpenBidRecord/Index?id=ACEF8DDF-7E95-41BD-975A-11844666828F&amp;tenderID=EC2F2A1C-D2D8-4948-9C5D-0D40C1A7F816&amp;ModuleID=486"/>
    <hyperlink ref="P314" r:id="rId1668" display="https://ggzy.hzctc.hangzhou.gov.cn/OpenBidRecord/Index?id=A27A3BE2-25E8-418B-87CD-18C8A030A266&amp;tenderID=98810055-1d3f-4bfd-add3-6138d7db868c&amp;ModuleID=486"/>
    <hyperlink ref="P320" r:id="rId1669" display="https://ggzy.hzctc.hangzhou.gov.cn/OpenBidRecord/Index?id=768F0041-8614-44C2-B9EB-1561C1581A24&amp;tenderID=1846AC73-3019-4D13-BF48-94EB11A07A95&amp;ModuleID=486"/>
    <hyperlink ref="P321" r:id="rId1670" display="https://ggzy.hzctc.hangzhou.gov.cn/OpenBidRecord/Index?id=92A85407-A262-494E-A42D-79AD4160CE45&amp;tenderID=48E7A216-AD9E-4741-9074-CD715AFB0752&amp;ModuleID=486"/>
    <hyperlink ref="P322" r:id="rId1671" display="https://ggzy.hzctc.hangzhou.gov.cn/OpenBidRecord/Index?id=5D23AC53-45D0-4196-B5EB-944590B229CB&amp;tenderID=F87841EE-EE89-438E-BA71-E6C8E43AE6AB&amp;ModuleID=486"/>
    <hyperlink ref="P323" r:id="rId1672" display="https://ggzy.hzctc.hangzhou.gov.cn/OpenBidRecord/Index?id=3A51367A-65A6-4260-9E31-3E89784D7428&amp;tenderID=B6C9244F-1542-450F-9629-DEDFA7598C64&amp;ModuleID=486"/>
    <hyperlink ref="P324" r:id="rId1673" display="https://ggzy.hzctc.hangzhou.gov.cn/OpenBidRecord/Index?id=1DEF5D53-7264-433D-825F-DE746BD3068C&amp;tenderID=12BFC475-B209-4304-8CD3-CAF2ADA1A5C6&amp;ModuleID=486"/>
    <hyperlink ref="P318" r:id="rId1674" display="https://ggzy.hzctc.hangzhou.gov.cn/OpenBidRecord/Index?id=6C66A416-39B5-4F97-A9F3-88AA5EFD6ACF&amp;tenderID=A9AEB3CA-2B58-4C00-9E41-F5A48DEF09E2&amp;ModuleID=486"/>
    <hyperlink ref="P319" r:id="rId1675" display="https://ggzy.hzctc.hangzhou.gov.cn/OpenBidRecord/Index?id=7C6618FA-773F-4916-8FC9-5A54119AFAFA&amp;tenderID=45911813-73C6-42F5-9A16-A4043A20B202&amp;ModuleID=486"/>
    <hyperlink ref="P317" r:id="rId1676" display="https://ggzy.hzctc.hangzhou.gov.cn/OpenBidRecord/Index?id=CB00B407-C948-42FB-B8C7-DE3D6BB5631D&amp;tenderID=FC3AD7C4-03B9-41C3-A2E0-19ED72A988E9&amp;ModuleID=486"/>
    <hyperlink ref="P298" r:id="rId1677" display="https://ggzy.hzctc.hangzhou.gov.cn/OpenBidRecord/Index?id=51E36C64-C27D-4A1B-8AA3-41D1FCD30DF6&amp;tenderID=FBAA2E8F-56E1-4E51-B71B-84B75734F308&amp;ModuleID=486"/>
    <hyperlink ref="P299" r:id="rId1678" display="https://ggzy.hzctc.hangzhou.gov.cn/OpenBidRecord/Index?id=19B6838A-B65D-40EC-9518-ACB589E3A4EF&amp;tenderID=2BA5BCE5-0BB0-44C9-A4B6-0F4740EF75D6&amp;ModuleID=486"/>
    <hyperlink ref="P297" r:id="rId1679" display="https://ggzy.hzctc.hangzhou.gov.cn/OpenBidRecord/Index?id=D6689890-0378-4939-A743-88D70165DE76&amp;tenderID=31BA33D5-9D79-4C6A-91F6-2E1FDECEC446&amp;ModuleID=486"/>
    <hyperlink ref="P309" r:id="rId1680" display="https://ggzy.hzctc.hangzhou.gov.cn/OpenBidRecord/Index?id=2D17DFC5-8793-474E-BF4E-318D13E1D6FA&amp;tenderID=7FD72A20-33FE-4E1D-A7EE-754565464046&amp;ModuleID=486"/>
    <hyperlink ref="P296" r:id="rId1681" display="https://ggzy.hzctc.hangzhou.gov.cn/OpenBidRecord/Index?id=10F5BA07-1A4F-442B-8515-CC49078685C6&amp;tenderID=e9a1ab65-d7dc-4748-892d-b66114f5c57c&amp;ModuleID=486"/>
    <hyperlink ref="P310" r:id="rId1682" display="https://ggzy.hzctc.hangzhou.gov.cn/OpenBidRecord/Index?id=BA8EA706-E6D5-471D-90C8-D1D13FA12841&amp;tenderID=54BE6E2F-23A8-4862-A719-6907AA586B70&amp;ModuleID=486"/>
    <hyperlink ref="P311" r:id="rId1683" display="https://ggzy.hzctc.hangzhou.gov.cn/OpenBidRecord/Index?id=F40D345A-4C49-4F9A-8953-0A894C8EB6F9&amp;tenderID=94BDCBEE-B38E-4F7E-BD82-2437BAE594FB&amp;ModuleID=486"/>
    <hyperlink ref="P312" r:id="rId1684" display="https://ggzy.hzctc.hangzhou.gov.cn/OpenBidRecord/Index?id=AA6AF288-2BCE-46FD-9E7C-E98565E3C2D9&amp;tenderID=2E294BBC-B67E-4516-9B56-A3ABEF9F3128&amp;ModuleID=486"/>
    <hyperlink ref="P308" r:id="rId1685" display="https://ggzy.hzctc.hangzhou.gov.cn/OpenBidRecord/Index?id=9C3DA7FC-49E4-45B7-AAAC-79E3005BDF55&amp;tenderID=69545343-B816-494C-B2D2-6FE7F3F83D77&amp;ModuleID=486"/>
    <hyperlink ref="P313" r:id="rId1686" display="https://ggzy.hzctc.hangzhou.gov.cn/OpenBidRecord/Index?id=727E2971-F331-49D0-B4C8-CFC10C485364&amp;tenderID=87EAF6D8-C343-492B-ACD8-F884F728ABBF&amp;ModuleID=486"/>
    <hyperlink ref="P301" r:id="rId1687" display="https://ggzy.hzctc.hangzhou.gov.cn/OpenBidRecord/Index?id=30ABE920-6AE0-45AA-AB41-26B79C7782E4&amp;tenderID=3F87091D-91D4-4A2E-B6F5-EBB4201B3A4E&amp;ModuleID=486"/>
    <hyperlink ref="P303" r:id="rId1688" display="https://ggzy.hzctc.hangzhou.gov.cn/OpenBidRecord/Index?id=2F3FE612-5F86-43D9-B626-25C5A761DFAF&amp;tenderID=5E6518AA-56F0-46CD-9D41-138839A66B13&amp;ModuleID=486"/>
    <hyperlink ref="P304" r:id="rId1689" display="https://ggzy.hzctc.hangzhou.gov.cn/OpenBidRecord/Index?id=F56E42F5-E9CC-43FB-BB01-73CD54303D13&amp;tenderID=89F34515-AA71-4CB9-B6FB-3AD715ED021A&amp;ModuleID=486"/>
    <hyperlink ref="P305" r:id="rId1690" display="https://ggzy.hzctc.hangzhou.gov.cn/OpenBidRecord/Index?id=3F915E48-21EA-4849-B23E-E4DA83F60D31&amp;tenderID=D0716888-1D83-4249-8726-59D0F5189ED5&amp;ModuleID=486"/>
    <hyperlink ref="P306" r:id="rId1691" display="https://ggzy.hzctc.hangzhou.gov.cn/OpenBidRecord/Index?id=22A6B978-BC5A-4A67-9131-7E55C49D2A86&amp;tenderID=6E4AC4C6-578B-448E-80B6-8947E05FE5DE&amp;ModuleID=486"/>
    <hyperlink ref="P307" r:id="rId1692" display="https://ggzy.hzctc.hangzhou.gov.cn/OpenBidRecord/Index?id=224BB24E-DE8D-49C5-811C-98E606D7AF97&amp;tenderID=F96C5C10-3E3D-4CC6-B563-474E12ECBCF9&amp;ModuleID=486"/>
    <hyperlink ref="P302" r:id="rId1693" display="https://ggzy.hzctc.hangzhou.gov.cn/OpenBidRecord/Index?id=32B86F61-A21E-4328-9174-3F84B28F89F3&amp;tenderID=84D6D907-2C1F-4D7A-BA1A-48B22F99B844&amp;ModuleID=486"/>
    <hyperlink ref="P300" r:id="rId1694" display="https://ggzy.hzctc.hangzhou.gov.cn/OpenBidRecord/Index?id=98CB7CAE-EF42-49FE-85C1-4AC97AE3AE74&amp;tenderID=6e8195d6-b96b-4899-aae0-b29436fcb766&amp;ModuleID=486"/>
    <hyperlink ref="P284" r:id="rId1695" display="https://ggzy.hzctc.hangzhou.gov.cn/OpenBidRecord/Index?id=70D49133-F9D4-4576-85A0-EE533668ABEC&amp;tenderID=2D9ED91D-2082-43CF-9187-52A28B20DD3D&amp;ModuleID=486"/>
    <hyperlink ref="P282" r:id="rId1696" display="https://ggzy.hzctc.hangzhou.gov.cn/OpenBidRecord/Index?id=93EBDA25-B881-4902-859A-A41D6DA0B34B&amp;tenderID=7A837B2E-0083-4277-A038-12179EC5D779&amp;ModuleID=486"/>
    <hyperlink ref="P291" r:id="rId1697" display="https://ggzy.hzctc.hangzhou.gov.cn/OpenBidRecord/Index?id=FCFA3D8C-7F79-4FD0-8196-7BB2DB0EB52C&amp;tenderID=DCEE838A-6197-4AE0-8BE9-A6D9C7798A68&amp;ModuleID=486"/>
    <hyperlink ref="P283" r:id="rId1698" display="https://ggzy.hzctc.hangzhou.gov.cn/OpenBidRecord/Index?id=6CB42A14-58C0-4DAB-A937-AFD45D4422DF&amp;tenderID=CBF5E3C4-8290-4FC9-AC43-803A3558283F&amp;ModuleID=486"/>
    <hyperlink ref="P281" r:id="rId1699" display="https://ggzy.hzctc.hangzhou.gov.cn/OpenBidRecord/Index?id=DC145B41-9794-481D-B708-5DC9E9E9AF59&amp;tenderID=67aacbe7-4cfd-4022-aa0d-eeaddbfd0094&amp;ModuleID=486"/>
    <hyperlink ref="P292" r:id="rId1700" display="https://ggzy.hzctc.hangzhou.gov.cn/OpenBidRecord/Index?id=C9C9A50E-B34B-4897-80B3-CD987F3FD7D5&amp;tenderID=4E3AF37B-1C3F-4DBD-9EFA-911C475EBDFF&amp;ModuleID=486"/>
    <hyperlink ref="P293" r:id="rId1701" display="https://ggzy.hzctc.hangzhou.gov.cn/OpenBidRecord/Index?id=0E3471E5-AD34-42F1-A9A1-6D107040A08D&amp;tenderID=ECE3AE98-3E8F-4290-866B-9DAEB2F2F55A&amp;ModuleID=486"/>
    <hyperlink ref="P294" r:id="rId1702" display="https://ggzy.hzctc.hangzhou.gov.cn/OpenBidRecord/Index?id=7D838463-346E-46ED-92F7-7A503A1F0D5E&amp;tenderID=B5BBC804-F127-49F0-8DED-3D02EDE7D6E6&amp;ModuleID=486"/>
    <hyperlink ref="P295" r:id="rId1703" display="https://ggzy.hzctc.hangzhou.gov.cn/OpenBidRecord/Index?id=17141944-4ABE-4DE1-BECB-CB1CE3468C2C&amp;tenderID=5714A8C6-685A-4323-A725-2EC5748DCE74&amp;ModuleID=486"/>
    <hyperlink ref="P290" r:id="rId1704" display="https://ggzy.hzctc.hangzhou.gov.cn/OpenBidRecord/Index?id=B1C93195-5B9F-4513-A761-D4E91CE9C2E1&amp;tenderID=0F61790A-54C8-4F5E-B9B5-909EC959779A&amp;ModuleID=486"/>
    <hyperlink ref="P287" r:id="rId1705" display="https://ggzy.hzctc.hangzhou.gov.cn/OpenBidRecord/Index?id=223CEAA6-AC04-4A1C-B6CF-33707AA2D1AA&amp;tenderID=1A7E31F5-4EAD-4955-A674-B7D6771055F8&amp;ModuleID=486"/>
    <hyperlink ref="P288" r:id="rId1706" display="https://ggzy.hzctc.hangzhou.gov.cn/OpenBidRecord/Index?id=EA1A40EA-0BC0-4EE2-9D36-03DB8C29904B&amp;tenderID=151C0937-3024-4262-83D9-3D4F8436CDB1&amp;ModuleID=486"/>
    <hyperlink ref="P289" r:id="rId1707" display="https://ggzy.hzctc.hangzhou.gov.cn/OpenBidRecord/Index?id=5FBAF66B-0E9D-42D3-963A-BDA3E4EDDF09&amp;tenderID=A1879655-4957-4D52-8232-D18AADE1BF9A&amp;ModuleID=486"/>
    <hyperlink ref="P286" r:id="rId1708" display="https://ggzy.hzctc.hangzhou.gov.cn/OpenBidRecord/Index?id=C0D545B8-0EEB-4ACA-97FB-AD071F3AA31A&amp;tenderID=46EE9452-0FF3-4970-A37D-0E2339BB0F80&amp;ModuleID=486"/>
    <hyperlink ref="P285" r:id="rId1709" display="https://ggzy.hzctc.hangzhou.gov.cn/OpenBidRecord/Index?id=3EEC63C6-8549-4671-BAD9-C4CB5F0920EE&amp;tenderID=DF62EAC7-0C40-401D-A9C5-BEDAFAD4B4BF&amp;ModuleID=486"/>
    <hyperlink ref="P270" r:id="rId1710" display="https://ggzy.hzctc.hangzhou.gov.cn/OpenBidRecord/Index?id=27B7C839-B1CF-490F-B59A-14382DBAD976&amp;tenderID=0E293DC6-12EF-4065-8369-BA1B54F18C75&amp;ModuleID=486"/>
    <hyperlink ref="P271" r:id="rId1711" display="https://ggzy.hzctc.hangzhou.gov.cn/OpenBidRecord/Index?id=A6779C89-2DF3-4E75-AB7F-825CD76D15B4&amp;tenderID=3CB5AB90-9513-4C21-B051-989F895C727D&amp;ModuleID=486"/>
    <hyperlink ref="P272" r:id="rId1712" display="https://ggzy.hzctc.hangzhou.gov.cn/OpenBidRecord/Index?id=AB8E6390-2D7E-46B0-A284-6F47504F7E58&amp;tenderID=6955411B-5E71-4FCD-9B43-AE73B9D0B050&amp;ModuleID=486"/>
    <hyperlink ref="P273" r:id="rId1713" display="https://ggzy.hzctc.hangzhou.gov.cn/OpenBidRecord/Index?id=30D8A57D-48C2-43C9-B1EA-1457DF799F44&amp;tenderID=3613FB85-EB71-4A21-8DC6-121DC51FEDBB&amp;ModuleID=486"/>
    <hyperlink ref="P269" r:id="rId1714" display="https://ggzy.hzctc.hangzhou.gov.cn/OpenBidRecord/Index?id=416E6EE4-DD58-455F-B55C-11635441A748&amp;tenderID=A70C2031-53C5-4E21-A0F7-12BCE41505BC&amp;ModuleID=486"/>
    <hyperlink ref="P278" r:id="rId1715" display="https://ggzy.hzctc.hangzhou.gov.cn/OpenBidRecord/Index?id=BD0E2AB6-D989-49E6-86A1-1E62F4D0460E&amp;tenderID=DDF112EF-6D2F-4797-89A6-F70D605023BA&amp;ModuleID=486"/>
    <hyperlink ref="P279" r:id="rId1716" display="https://ggzy.hzctc.hangzhou.gov.cn/OpenBidRecord/Index?id=6832A89B-29AC-4AA9-920A-16291872C388&amp;tenderID=7FD429F5-BFF5-4B50-9B24-E14DCABED073&amp;ModuleID=486"/>
    <hyperlink ref="P280" r:id="rId1717" display="https://ggzy.hzctc.hangzhou.gov.cn/OpenBidRecord/Index?id=1B04FE46-8DA9-4CE5-9F36-0145AA1E9B81&amp;tenderID=14E66A25-52EC-4981-8349-8C8C4A8A870C&amp;ModuleID=486"/>
    <hyperlink ref="P274" r:id="rId1718" display="https://ggzy.hzctc.hangzhou.gov.cn/OpenBidRecord/Index?id=21B07223-FE86-49B5-B70A-50F72B665D79&amp;tenderID=d2024f3a-3f63-4783-8a11-eb22985fdc0b&amp;ModuleID=486"/>
    <hyperlink ref="P275" r:id="rId1719" display="https://ggzy.hzctc.hangzhou.gov.cn/OpenBidRecord/Index?id=C74E0132-6113-42BC-9D73-00C25C1A1C02&amp;tenderID=6F01D2E5-66BF-41B9-879B-0CF4AFC7EEFE&amp;ModuleID=486"/>
    <hyperlink ref="P276" r:id="rId1720" display="https://ggzy.hzctc.hangzhou.gov.cn/OpenBidRecord/Index?id=4DF06A57-A531-4A21-AC68-CDCFCBBC0F34&amp;tenderID=2B4B3315-320A-4837-92C8-55ED236A889B&amp;ModuleID=486"/>
    <hyperlink ref="P277" r:id="rId1721" display="https://ggzy.hzctc.hangzhou.gov.cn/OpenBidRecord/Index?id=93ADEF1E-3B15-47C9-849A-7E3562B81D1F&amp;tenderID=B12E9E73-E222-41F3-BC00-1F1512A152B2&amp;ModuleID=486"/>
    <hyperlink ref="P116" r:id="rId1722" display="https://ggzy.hzctc.hangzhou.gov.cn/OpenBidRecord/Index?id=7096C162-8595-4400-9341-4C1B99FC3901&amp;tenderID=FD1278DC-C911-43CF-91F9-14C9630435EA&amp;ModuleID=486"/>
    <hyperlink ref="P117" r:id="rId1723" display="https://ggzy.hzctc.hangzhou.gov.cn/OpenBidRecord/Index?id=F5C245BD-CEAD-4026-8034-A53E9FDB48EC&amp;tenderID=c4d1d0a3-4fab-48ee-bcbc-9fb31e41fea9&amp;ModuleID=486"/>
    <hyperlink ref="P118" r:id="rId1724" display="https://ggzy.hzctc.hangzhou.gov.cn/OpenBidRecord/Index?id=7099176F-A46A-4D3B-A2B7-A7BF1E5BF05F&amp;tenderID=68a77458-7cde-45e5-a5b1-6757efbfcf43&amp;ModuleID=486"/>
    <hyperlink ref="P115" r:id="rId1725" display="https://ggzy.hzctc.hangzhou.gov.cn/OpenBidRecord/Index?id=11A9C350-08EE-4574-9924-6DC9384AD0C6&amp;tenderID=465A224F-EAE4-4C2F-80E5-07A882F39C30&amp;ModuleID=486"/>
    <hyperlink ref="P128" r:id="rId1726" display="https://ggzy.hzctc.hangzhou.gov.cn/OpenBidRecord/Index?id=82D46351-370D-45CD-AA8B-DD5DF26EB7A7&amp;tenderID=9EAAFEFE-8748-455F-AFBD-735E3FD1CEEA&amp;ModuleID=486"/>
    <hyperlink ref="P129" r:id="rId1727" display="https://ggzy.hzctc.hangzhou.gov.cn/OpenBidRecord/Index?id=CF4AFBC6-8A5A-4049-96D0-0FC1EF90DC69&amp;tenderID=78AC653B-B6C0-4BA0-8CBB-51898EDC1984&amp;ModuleID=486"/>
    <hyperlink ref="P130" r:id="rId1728" display="https://ggzy.hzctc.hangzhou.gov.cn/OpenBidRecord/Index?id=07D0D94C-0869-4472-89B9-9745A6FAC99C&amp;tenderID=800813B9-326D-4B06-8C65-70F50D03F5EC&amp;ModuleID=486"/>
    <hyperlink ref="P127" r:id="rId1729" display="https://ggzy.hzctc.hangzhou.gov.cn/OpenBidRecord/Index?id=30E3E3C1-7D3D-4D24-BF2B-F73F60D2526F&amp;tenderID=D0B35796-A31B-429B-9B55-A1FAB89CAE1F&amp;ModuleID=486"/>
    <hyperlink ref="P119" r:id="rId1730" display="https://ggzy.hzctc.hangzhou.gov.cn/OpenBidRecord/Index?id=AE1FB3FA-CD82-4CD0-9F06-64C2E75EF119&amp;tenderID=A583E3A5-F8D0-4866-9A15-CB449ACFB574&amp;ModuleID=486"/>
    <hyperlink ref="P120" r:id="rId1731" display="https://ggzy.hzctc.hangzhou.gov.cn/OpenBidRecord/Index?id=C3933713-E1D1-4DCE-8DE6-6467906C6334&amp;tenderID=31E17948-509F-49B1-A944-8276E3E4675D&amp;ModuleID=486"/>
    <hyperlink ref="P121" r:id="rId1732" display="https://ggzy.hzctc.hangzhou.gov.cn/OpenBidRecord/Index?id=F5641FF0-A15C-457C-9DBD-CE1E2806EE9D&amp;tenderID=C0010849-5E40-47CC-A3CE-6867FFB7CEA3&amp;ModuleID=486"/>
    <hyperlink ref="P122" r:id="rId1733" display="https://ggzy.hzctc.hangzhou.gov.cn/OpenBidRecord/Index?id=619A7A11-D5D4-4162-81E1-81F05EB5C15A&amp;tenderID=5B1A3F5C-C9F9-44ED-88E7-E5AAD15E7157&amp;ModuleID=486"/>
    <hyperlink ref="P123" r:id="rId1734" display="https://ggzy.hzctc.hangzhou.gov.cn/OpenBidRecord/Index?id=019A1532-D795-4A4E-841D-A1FE802D895A&amp;tenderID=21B3EA14-6DA7-4033-B6A8-12EE5BC45DA1&amp;ModuleID=486"/>
    <hyperlink ref="P124" r:id="rId1735" display="https://ggzy.hzctc.hangzhou.gov.cn/OpenBidRecord/Index?id=D05AF98F-BF9C-4CFB-8C4F-2B14AB0D2BC1&amp;tenderID=FF0F6972-A967-4BB4-9D55-81554161B691&amp;ModuleID=486"/>
    <hyperlink ref="P125" r:id="rId1736" display="https://ggzy.hzctc.hangzhou.gov.cn/OpenBidRecord/Index?id=3CBB1BC4-B74A-4FF6-8A0C-C9F1AE09CE8B&amp;tenderID=D53D7D5A-D8E5-4E8F-9461-515B812F4535&amp;ModuleID=486"/>
    <hyperlink ref="P126" r:id="rId1737" display="https://ggzy.hzctc.hangzhou.gov.cn/OpenBidRecord/Index?id=3C40A2DE-F4DF-445D-93CB-67BDCA2944C0&amp;tenderID=2DCB7683-1063-4476-AA5E-DE1F6EA8DF99&amp;ModuleID=486"/>
    <hyperlink ref="P23" r:id="rId1738" display="https://ggzy.hzctc.hangzhou.gov.cn/OpenBidRecord/Index?id=CB3F2AD7-C6BF-4BCA-AB88-036C0AF2A12C&amp;tenderID=57AFD550-2695-41FA-BCA9-C663B19728EA&amp;ModuleID=486"/>
    <hyperlink ref="P24" r:id="rId1739" display="https://ggzy.hzctc.hangzhou.gov.cn/OpenBidRecord/Index?id=368F1A5F-30CD-4288-9CB5-6F2FEDC5F9C5&amp;tenderID=08c7c2ce-33ff-481e-8f8a-88ab87de9c93&amp;ModuleID=486"/>
    <hyperlink ref="P25" r:id="rId1740" display="https://ggzy.hzctc.hangzhou.gov.cn/OpenBidRecord/Index?id=1BAD61E1-471B-46F1-BCFA-F145A334A284&amp;tenderID=3028249a-3e8d-46a3-b706-14afb67a6210&amp;ModuleID=486"/>
    <hyperlink ref="P22" r:id="rId1741" display="https://ggzy.hzctc.hangzhou.gov.cn/OpenBidRecord/Index?id=95E1698A-2193-4A11-A700-CC849FF0DADF&amp;tenderID=d192b93b-4efb-4adc-b596-5e443e890c21&amp;ModuleID=486"/>
    <hyperlink ref="P31" r:id="rId1742" display="https://ggzy.hzctc.hangzhou.gov.cn/OpenBidRecord/Index?id=907A1F60-1891-448E-9829-788EA6358A8C&amp;tenderID=5C2E0E8A-756C-4CA9-9BC3-F0ECB3259BC5&amp;ModuleID=486"/>
    <hyperlink ref="P32" r:id="rId1743" display="https://ggzy.hzctc.hangzhou.gov.cn/OpenBidRecord/Index?id=BE766C04-F772-47C9-95AC-B6B79C23064A&amp;tenderID=7EF8BFD9-1D8B-4955-855A-85BAC945D610&amp;ModuleID=486"/>
    <hyperlink ref="P33" r:id="rId1744" display="https://ggzy.hzctc.hangzhou.gov.cn/OpenBidRecord/Index?id=BAE67C9F-28E9-4B8A-8E5C-293F832B47A6&amp;tenderID=FAF81AD7-0B41-4E2B-B6C1-8BB8502ED0AA&amp;ModuleID=486"/>
    <hyperlink ref="P34" r:id="rId1745" display="https://ggzy.hzctc.hangzhou.gov.cn/OpenBidRecord/Index?id=301A5E9F-C35B-4649-A1AD-41D5B7E5DE49&amp;tenderID=46FCB57E-98BF-4436-ACFA-7FA37A3F29AB&amp;ModuleID=486"/>
    <hyperlink ref="P35" r:id="rId1746" display="https://ggzy.hzctc.hangzhou.gov.cn/OpenBidRecord/Index?id=01440866-6F0C-450B-BCF0-C009F233BC0A&amp;tenderID=66A08107-0D65-4587-89B8-135C44C944EE&amp;ModuleID=486"/>
    <hyperlink ref="P36" r:id="rId1747" display="https://ggzy.hzctc.hangzhou.gov.cn/OpenBidRecord/Index?id=14BA092B-6259-4799-81F6-9EED91060EC1&amp;tenderID=D48B7550-1397-4DFD-B3C8-D3EE65D385F7&amp;ModuleID=486"/>
    <hyperlink ref="P27" r:id="rId1748" display="https://ggzy.hzctc.hangzhou.gov.cn/OpenBidRecord/Index?id=4B249DB0-0761-4CD1-92F5-4097A546882B&amp;tenderID=E4237E80-87E2-432F-A8B6-4158C9203CC8&amp;ModuleID=486"/>
    <hyperlink ref="P28" r:id="rId1749" display="https://ggzy.hzctc.hangzhou.gov.cn/OpenBidRecord/Index?id=D8FE366A-B3E1-44E7-B0D0-2E60D11DF7BB&amp;tenderID=8B2866DC-9E97-4891-8E3A-17F18B844419&amp;ModuleID=486"/>
    <hyperlink ref="P29" r:id="rId1750" display="https://ggzy.hzctc.hangzhou.gov.cn/OpenBidRecord/Index?id=56A57FFA-5737-41FC-A125-4A52781B0E56&amp;tenderID=981AE9F1-9071-481C-8601-B65AA20AA254&amp;ModuleID=486"/>
    <hyperlink ref="P30" r:id="rId1751" display="https://ggzy.hzctc.hangzhou.gov.cn/OpenBidRecord/Index?id=0C513E66-06D6-4F6F-92F8-E55066BD5BA4&amp;tenderID=88E2DFA2-16F4-4B11-B886-3436A9C5F636&amp;ModuleID=486"/>
    <hyperlink ref="P26" r:id="rId1752" display="https://ggzy.hzctc.hangzhou.gov.cn/OpenBidRecord/Index?id=CA1CE9B0-695A-4B46-A6D4-789BE6DE4614&amp;tenderID=1A23497E-709E-4F49-8B5A-1A0DEB482288&amp;ModuleID=486"/>
    <hyperlink ref="P8" r:id="rId1753" display="https://ggzy.hzctc.hangzhou.gov.cn/OpenBidRecord/Index?id=A2C339F8-6E9A-4DE7-A301-B7C33412E68A&amp;tenderID=a9b70b23-c3fc-4d1a-8c8b-877f5d852bac&amp;ModuleID=486"/>
    <hyperlink ref="P9" r:id="rId1754" display="https://ggzy.hzctc.hangzhou.gov.cn/OpenBidRecord/Index?id=0CCA9ED6-9546-4357-B888-5F342FDF3F4E&amp;tenderID=2F41506E-2E7C-40AB-A347-17DBC9C53E6A&amp;ModuleID=486"/>
    <hyperlink ref="P7" r:id="rId1755"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 ref="P4" r:id="rId1756" display="https://ggzy.hzctc.hangzhou.gov.cn/OpenBidRecord/Index?id=2A66E59B-A28E-420E-A2A8-920B73769B1C&amp;tenderID=195667e8-e3eb-4edd-8b75-5fc097b4ebb0&amp;ModuleID=486"/>
    <hyperlink ref="P5" r:id="rId1757" display="https://ggzy.hzctc.hangzhou.gov.cn/OpenBidRecord/Index?id=6C2FE8A6-CDE0-4E2E-9087-976C1A6973AC&amp;tenderID=b3e3ed7d-4945-438f-8f22-aaf31f154342&amp;ModuleID=486"/>
    <hyperlink ref="P6" r:id="rId1758" display="https://ggzy.hzctc.hangzhou.gov.cn/OpenBidRecord/Index?id=A46F74AF-4D2F-4CCD-8925-03B6BDB7B1BC&amp;tenderID=760b02c4-7b4b-456f-84f4-afc8dd73a4fd&amp;ModuleID=486"/>
    <hyperlink ref="P17" r:id="rId1759" display="https://ggzy.hzctc.hangzhou.gov.cn/OpenBidRecord/Index?id=DDA91571-81F9-4AE8-B124-6154D2C67BFB&amp;tenderID=46a40b8d-04bc-4c4c-9f15-6b267af04976&amp;ModuleID=486"/>
    <hyperlink ref="P18" r:id="rId1760" display="https://ggzy.hzctc.hangzhou.gov.cn/OpenBidRecord/Index?id=A492AC52-DDEF-4FCE-94FD-8EDBF5028A68&amp;tenderID=1893CFCC-25C1-48B8-9908-C2C748041329&amp;ModuleID=486"/>
    <hyperlink ref="P19" r:id="rId1761" display="https://ggzy.hzctc.hangzhou.gov.cn/OpenBidRecord/Index?id=1C2421E7-CACD-48BA-8F7B-B13CD85D0DE0&amp;tenderID=5749797C-0AC5-47F9-B6CA-1CB1F2FAB414&amp;ModuleID=486"/>
    <hyperlink ref="P20" r:id="rId1762" display="https://ggzy.hzctc.hangzhou.gov.cn/OpenBidRecord/Index?id=41C31DE8-E31F-47D3-9C2B-078AFB4BFAAB&amp;tenderID=DDD538DD-CDE8-4994-8CA8-ABE1300DE87D&amp;ModuleID=486"/>
    <hyperlink ref="P21" r:id="rId1763" display="https://ggzy.hzctc.hangzhou.gov.cn/OpenBidRecord/Index?id=F3BC4D16-E2E5-4B19-87B0-01DB79B90C8B&amp;tenderID=807FCF92-3393-47E1-841D-CF5366C71B91&amp;ModuleID=486"/>
    <hyperlink ref="P13" r:id="rId1764" display="https://ggzy.hzctc.hangzhou.gov.cn/OpenBidRecord/Index?id=F2B95F0C-92F3-453B-A2B3-0425543B3880&amp;tenderID=372E8482-F1A1-40DC-B365-B66C9590960F&amp;ModuleID=486"/>
    <hyperlink ref="P14" r:id="rId1765" display="https://ggzy.hzctc.hangzhou.gov.cn/OpenBidRecord/Index?id=2DC95D9E-7CE9-4CB5-A4DF-C4C9D2905F95&amp;tenderID=EDD4A841-3525-462C-9270-76E499913E9A&amp;ModuleID=486"/>
    <hyperlink ref="P11" r:id="rId1766" display="https://ggzy.hzctc.hangzhou.gov.cn/OpenBidRecord/Index?id=5751E12A-AB22-46A7-AC11-CA2A5D28D3D1&amp;tenderID=060C6EE5-98D9-428B-A9D9-6D79475FD880&amp;ModuleID=486"/>
    <hyperlink ref="P15" r:id="rId1767" display="https://ggzy.hzctc.hangzhou.gov.cn/OpenBidRecord/Index?id=D44E82EC-2184-4D28-8CDD-EA8F9F94B980&amp;tenderID=4C4AA878-BC94-4364-BE6F-48A59256E9DD&amp;ModuleID=486"/>
    <hyperlink ref="P16" r:id="rId1768" display="https://ggzy.hzctc.hangzhou.gov.cn/OpenBidRecord/Index?id=DB641534-2991-4A51-A779-487A29BE37DE&amp;tenderID=B8C4D42C-D833-4C3A-AC49-E4573716353C&amp;ModuleID=486"/>
    <hyperlink ref="P10" r:id="rId1769" display="https://ggzy.hzctc.hangzhou.gov.cn/OpenBidRecord/Index?id=9F1D14A5-2A92-483D-A3AE-E4627091071E&amp;tenderID=DC21637F-4D0A-4830-A88E-6B76916161F2&amp;ModuleID=486"/>
    <hyperlink ref="I775" r:id="rId1770" display="https://ggzy.hzctc.hangzhou.gov.cn/AfficheShow/Home?AfficheID=520b0a77-e8b0-4e60-ab03-001366f1aef6&amp;IsInner=0&amp;IsHistory=&amp;ModuleID=22"/>
    <hyperlink ref="I750" r:id="rId1771" display="https://ggzy.hzctc.hangzhou.gov.cn/AfficheShow/Home?AfficheID=d5ea7dea-d544-44f1-ae7e-d0ce64aba928&amp;IsInner=0&amp;IsHistory=&amp;ModuleID=22"/>
    <hyperlink ref="I749" r:id="rId1772" display="https://ggzy.hzctc.hangzhou.gov.cn/AfficheShow/Home?AfficheID=d4054b71-50e2-44f0-accd-c526f73678c6&amp;IsInner=0&amp;IsHistory=&amp;ModuleID=22"/>
    <hyperlink ref="I757" r:id="rId1773" display="https://ggzy.hzctc.hangzhou.gov.cn/AfficheShow/Home?AfficheID=43b88502-0ac7-432e-a6e1-3de192b3abcb&amp;IsInner=0&amp;IsHistory=&amp;ModuleID=22"/>
    <hyperlink ref="I744" r:id="rId1774" display="https://ggzy.hzctc.hangzhou.gov.cn/AfficheShow/Home?AfficheID=bd75c68e-b0a5-437c-9e0e-9abb53fd51c2&amp;IsInner=0&amp;IsHistory=&amp;ModuleID=22"/>
    <hyperlink ref="I743" r:id="rId1775" display="https://ggzy.hzctc.hangzhou.gov.cn/AfficheShow/Home?AfficheID=4816d5a4-7664-4f6d-86c4-ea3a8dcd833e&amp;IsInner=0&amp;IsHistory=&amp;ModuleID=22"/>
    <hyperlink ref="I741" r:id="rId1776" display="https://ggzy.hzctc.hangzhou.gov.cn/AfficheShow/Home?AfficheID=2e0a5c68-963c-45d1-a852-5231ed5398ff&amp;IsInner=0&amp;IsHistory=&amp;ModuleID=22"/>
    <hyperlink ref="I742" r:id="rId1777" display="https://ggzy.hzctc.hangzhou.gov.cn/AfficheShow/Home?AfficheID=a35d286d-fbb4-4a0f-b148-c1e3459830f8&amp;IsInner=0&amp;IsHistory=&amp;ModuleID=22"/>
    <hyperlink ref="I747" r:id="rId1778" display="https://ggzy.hzctc.hangzhou.gov.cn/AfficheShow/Home?AfficheID=83b67a65-14f3-48cb-807a-730547b1aa40&amp;IsInner=0&amp;IsHistory=&amp;ModuleID=22"/>
    <hyperlink ref="I735" r:id="rId1779" display="https://ggzy.hzctc.hangzhou.gov.cn/AfficheShow/Home?AfficheID=0610ce39-000d-4e4c-8b0d-8a7f159f6e1a&amp;IsInner=0&amp;IsHistory=&amp;ModuleID=22"/>
    <hyperlink ref="I734" r:id="rId1780" display="https://ggzy.hzctc.hangzhou.gov.cn/AfficheShow/Home?AfficheID=9c9a91c5-f572-46a1-95d0-71b8b5052722&amp;IsInner=0&amp;IsHistory=&amp;ModuleID=22"/>
    <hyperlink ref="I737" r:id="rId1781" display="https://ggzy.hzctc.hangzhou.gov.cn/AfficheShow/Home?AfficheID=118bf0c2-ab0b-4f32-8edb-cdea45dd4e7c&amp;IsInner=0&amp;IsHistory=&amp;ModuleID=22"/>
    <hyperlink ref="I738" r:id="rId1782" display="https://ggzy.hzctc.hangzhou.gov.cn/AfficheShow/Home?AfficheID=dc0ce1d9-3a13-4125-81ec-cba043a97426&amp;IsInner=0&amp;IsHistory=&amp;ModuleID=22"/>
    <hyperlink ref="I725" r:id="rId1783" display="https://ggzy.hzctc.hangzhou.gov.cn/AfficheShow/Home?AfficheID=d6d9b552-846c-4f96-9174-99a0a6da3ca7&amp;IsInner=0&amp;IsHistory=&amp;ModuleID=22"/>
    <hyperlink ref="I726" r:id="rId1784" display="https://ggzy.hzctc.hangzhou.gov.cn/AfficheShow/Home?AfficheID=9af71025-2e64-4822-a4cb-16cdbc076fd4&amp;IsInner=0&amp;IsHistory=&amp;ModuleID=22"/>
    <hyperlink ref="I712" r:id="rId1785" display="https://ggzy.hzctc.hangzhou.gov.cn/AfficheShow/Home?AfficheID=513db992-a61a-4abe-be37-3516b6f585b2&amp;IsInner=0&amp;IsHistory=&amp;ModuleID=22"/>
    <hyperlink ref="I713" r:id="rId1786" display="https://ggzy.hzctc.hangzhou.gov.cn/AfficheShow/Home?AfficheID=833eed01-759f-4570-bb96-ae4e8c917789&amp;IsInner=0&amp;IsHistory=&amp;ModuleID=22"/>
    <hyperlink ref="I714" r:id="rId1787" display="https://ggzy.hzctc.hangzhou.gov.cn/AfficheShow/Home?AfficheID=8c9b4161-dcc1-49d2-8fb2-83347bc2842a&amp;IsInner=0&amp;IsHistory=&amp;ModuleID=22"/>
    <hyperlink ref="I716" r:id="rId1788" display="https://ggzy.hzctc.hangzhou.gov.cn/AfficheShow/Home?AfficheID=a8ec595f-e90f-4c15-be06-100620701ca4&amp;IsInner=0&amp;IsHistory=&amp;ModuleID=22"/>
    <hyperlink ref="I703" r:id="rId1789" display="https://ggzy.hzctc.hangzhou.gov.cn/AfficheShow/Home?AfficheID=fe5c507d-5dcf-47ae-aac7-10a04326b8e8&amp;IsInner=0&amp;IsHistory=&amp;ModuleID=22"/>
    <hyperlink ref="I706" r:id="rId1790" display="https://ggzy.hzctc.hangzhou.gov.cn/AfficheShow/Home?AfficheID=d2e94e15-ca68-419a-96cf-c29297b9c772&amp;IsInner=0&amp;IsHistory=&amp;ModuleID=22"/>
    <hyperlink ref="I693" r:id="rId1791" display="https://ggzy.hzctc.hangzhou.gov.cn/AfficheShow/Home?AfficheID=4de47fb3-b4ca-40f0-bbef-1323c8408328&amp;IsInner=0&amp;IsHistory=&amp;ModuleID=22"/>
    <hyperlink ref="I696" r:id="rId1792" display="https://ggzy.hzctc.hangzhou.gov.cn/AfficheShow/Home?AfficheID=a78fab8e-3497-4130-ad0a-f163753d3bc5&amp;IsInner=0&amp;IsHistory=&amp;ModuleID=22"/>
    <hyperlink ref="I690" r:id="rId1793" display="https://ggzy.hzctc.hangzhou.gov.cn/AfficheShow/Home?AfficheID=f9550154-c865-4c63-8982-6dec673af3ff&amp;IsInner=0&amp;IsHistory=&amp;ModuleID=22"/>
    <hyperlink ref="I691" r:id="rId1794" display="https://ggzy.hzctc.hangzhou.gov.cn/AfficheShow/Home?AfficheID=38d98bed-2690-49a5-9a09-c3ed0c3e1219&amp;IsInner=0&amp;IsHistory=&amp;ModuleID=22"/>
    <hyperlink ref="I692" r:id="rId1795" display="https://ggzy.hzctc.hangzhou.gov.cn/AfficheShow/Home?AfficheID=f90b3ab2-4737-4a90-a28e-ee02966d8128&amp;IsInner=0&amp;IsHistory=&amp;ModuleID=22"/>
    <hyperlink ref="I689" r:id="rId1796" display="https://ggzy.hzctc.hangzhou.gov.cn/AfficheShow/Home?AfficheID=c0a6a890-ae2e-458a-9790-3e184fc52727&amp;IsInner=0&amp;IsHistory=&amp;ModuleID=22"/>
    <hyperlink ref="I697" r:id="rId1797" display="https://ggzy.hzctc.hangzhou.gov.cn/AfficheShow/Home?AfficheID=2466414d-5931-46be-a18a-a77497050c7e&amp;IsInner=0&amp;IsHistory=&amp;ModuleID=22"/>
    <hyperlink ref="I666" r:id="rId1798" display="https://ggzy.hzctc.hangzhou.gov.cn/AfficheShow/Home?AfficheID=e15b9cb5-298b-40d1-8360-f8951004b37c&amp;IsInner=0&amp;IsHistory=&amp;ModuleID=22"/>
    <hyperlink ref="I664" r:id="rId1799" display="https://ggzy.hzctc.hangzhou.gov.cn/AfficheShow/Home?AfficheID=44f1faea-00d5-40bc-ba6d-f7157cbe73c8&amp;IsInner=0&amp;IsHistory=&amp;ModuleID=22"/>
    <hyperlink ref="I665" r:id="rId1800" display="https://ggzy.hzctc.hangzhou.gov.cn/AfficheShow/Home?AfficheID=e0fae9eb-0ed7-4ded-b851-bcafe0ad1a37&amp;IsInner=0&amp;IsHistory=&amp;ModuleID=22"/>
    <hyperlink ref="I672" r:id="rId1801" display="https://ggzy.hzctc.hangzhou.gov.cn/AfficheShow/Home?AfficheID=9a1900f4-5dde-4b14-b327-c707ac288630&amp;IsInner=0&amp;IsHistory=&amp;ModuleID=22"/>
    <hyperlink ref="I673" r:id="rId1802" display="https://ggzy.hzctc.hangzhou.gov.cn/AfficheShow/Home?AfficheID=2a00227e-f17b-4ba3-a675-e30137375f37&amp;IsInner=0&amp;IsHistory=&amp;ModuleID=22"/>
    <hyperlink ref="I668" r:id="rId1803" display="https://ggzy.hzctc.hangzhou.gov.cn/AfficheShow/Home?AfficheID=5c73df2c-d9ee-41e8-9514-23b66712ec7e&amp;IsInner=0&amp;IsHistory=&amp;ModuleID=22"/>
    <hyperlink ref="I669" r:id="rId1804" display="https://ggzy.hzctc.hangzhou.gov.cn/AfficheShow/Home?AfficheID=f1a5725b-ad91-42d7-8028-3296974bb839&amp;IsInner=0&amp;IsHistory=&amp;ModuleID=22"/>
    <hyperlink ref="I655" r:id="rId1805" display="https://ggzy.hzctc.hangzhou.gov.cn/AfficheShow/Home?AfficheID=7be4256f-1c48-4bac-8eab-5d74a84df633&amp;IsInner=0&amp;IsHistory=&amp;ModuleID=22"/>
    <hyperlink ref="I656" r:id="rId1806" display="https://ggzy.hzctc.hangzhou.gov.cn/AfficheShow/Home?AfficheID=3e4f278c-c89e-4d6a-8589-65d8d289c060&amp;IsInner=0&amp;IsHistory=&amp;ModuleID=22"/>
    <hyperlink ref="I657" r:id="rId1807" display="https://ggzy.hzctc.hangzhou.gov.cn/AfficheShow/Home?AfficheID=1971ebcf-b6ce-4888-bf33-31482ee08e34&amp;IsInner=0&amp;IsHistory=&amp;ModuleID=22"/>
    <hyperlink ref="I660" r:id="rId1808" display="https://ggzy.hzctc.hangzhou.gov.cn/AfficheShow/Home?AfficheID=a4c7ccd3-6fde-4f0b-84d2-5685520bc0a5&amp;IsInner=0&amp;IsHistory=&amp;ModuleID=22"/>
    <hyperlink ref="I643" r:id="rId1809" display="https://ggzy.hzctc.hangzhou.gov.cn/AfficheShow/Home?AfficheID=da69a473-0ea2-4761-8116-a6aea292c2e3&amp;IsInner=0&amp;IsHistory=&amp;ModuleID=22"/>
    <hyperlink ref="I644" r:id="rId1810" display="https://ggzy.hzctc.hangzhou.gov.cn/AfficheShow/Home?AfficheID=93ac0cf8-6355-49ca-b134-7aca780954f6&amp;IsInner=0&amp;IsHistory=&amp;ModuleID=22"/>
    <hyperlink ref="I650" r:id="rId1811" display="https://ggzy.hzctc.hangzhou.gov.cn/AfficheShow/Home?AfficheID=c5aed26f-7274-4107-99a3-992d60810810&amp;IsInner=0&amp;IsHistory=&amp;ModuleID=22"/>
    <hyperlink ref="I651" r:id="rId1812" display="https://ggzy.hzctc.hangzhou.gov.cn/AfficheShow/Home?AfficheID=6be7bf25-d1cc-4cf1-b585-3f81cf22eea9&amp;IsInner=0&amp;IsHistory=&amp;ModuleID=22"/>
    <hyperlink ref="I648" r:id="rId1813" display="https://ggzy.hzctc.hangzhou.gov.cn/AfficheShow/Home?AfficheID=eac74e41-14dc-40ad-a4e7-16639018cb0d&amp;IsInner=0&amp;IsHistory=&amp;ModuleID=22"/>
    <hyperlink ref="I631" r:id="rId1814" display="https://ggzy.hzctc.hangzhou.gov.cn/AfficheShow/Home?AfficheID=a2a14775-9886-4eb0-b0f7-9dcef244a994&amp;IsInner=0&amp;IsHistory=&amp;ModuleID=22"/>
    <hyperlink ref="I632" r:id="rId1815" display="https://ggzy.hzctc.hangzhou.gov.cn/AfficheShow/Home?AfficheID=8aa95d64-abad-4a5a-acc0-6409b26d50af&amp;IsInner=0&amp;IsHistory=&amp;ModuleID=22"/>
    <hyperlink ref="I626" r:id="rId1816" display="https://ggzy.hzctc.hangzhou.gov.cn/AfficheShow/Home?AfficheID=e490c213-c605-444a-8acd-c6846659bbf9&amp;IsInner=0&amp;IsHistory=&amp;ModuleID=22"/>
    <hyperlink ref="I622" r:id="rId1817" display="https://ggzy.hzctc.hangzhou.gov.cn/AfficheShow/Home?AfficheID=9cfcffe4-6df3-4d36-8508-4e4eb98a95cc&amp;IsInner=0&amp;IsHistory=&amp;ModuleID=22"/>
    <hyperlink ref="I629" r:id="rId1818" display="https://ggzy.hzctc.hangzhou.gov.cn/AfficheShow/Home?AfficheID=32c93934-9a33-4f81-92f8-0493a6fad1cb&amp;IsInner=0&amp;IsHistory=&amp;ModuleID=22"/>
    <hyperlink ref="I628" r:id="rId1819" display="https://ggzy.hzctc.hangzhou.gov.cn/AfficheShow/Home?AfficheID=69415791-86ff-451b-9c96-389f93a26b32&amp;IsInner=0&amp;IsHistory=&amp;ModuleID=22"/>
    <hyperlink ref="I617" r:id="rId1820" display="https://ggzy.hzctc.hangzhou.gov.cn/AfficheShow/Home?AfficheID=f106dce4-3fa0-4aed-ac1d-9f40a09258c3&amp;IsInner=0&amp;IsHistory=&amp;ModuleID=22"/>
    <hyperlink ref="I614" r:id="rId1821" display="https://ggzy.hzctc.hangzhou.gov.cn/AfficheShow/Home?AfficheID=9f3d47f6-f1da-4f14-abd7-7fb2ed20bf22&amp;IsInner=0&amp;IsHistory=&amp;ModuleID=22"/>
    <hyperlink ref="I615" r:id="rId1822" display="https://ggzy.hzctc.hangzhou.gov.cn/AfficheShow/Home?AfficheID=46eb242c-4f2c-45dd-beb9-cd7516dfcdd6&amp;IsInner=0&amp;IsHistory=&amp;ModuleID=22"/>
    <hyperlink ref="I605" r:id="rId1823" display="https://ggzy.hzctc.hangzhou.gov.cn/AfficheShow/Home?AfficheID=fee87812-f58e-4c2e-baf7-e590d7db10be&amp;IsInner=0&amp;IsHistory=&amp;ModuleID=22"/>
    <hyperlink ref="I610" r:id="rId1824" display="https://ggzy.hzctc.hangzhou.gov.cn/AfficheShow/Home?AfficheID=daa49efc-e7b5-4347-a356-f8f71a927f20&amp;IsInner=0&amp;IsHistory=&amp;ModuleID=22"/>
    <hyperlink ref="I606" r:id="rId1825" display="https://ggzy.hzctc.hangzhou.gov.cn/AfficheShow/Home?AfficheID=27c2f6ae-ed79-44eb-958b-782b10aa93e3&amp;IsInner=0&amp;IsHistory=&amp;ModuleID=22"/>
    <hyperlink ref="I603" r:id="rId1826" display="https://ggzy.hzctc.hangzhou.gov.cn/AfficheShow/Home?AfficheID=29cfd5b7-0d13-44ae-b14f-28fcfdc2d3c0&amp;IsInner=0&amp;IsHistory=&amp;ModuleID=22"/>
    <hyperlink ref="I604" r:id="rId1827" display="https://ggzy.hzctc.hangzhou.gov.cn/AfficheShow/Home?AfficheID=b2365ab9-c313-4e71-9f2a-d16e8e8c7ef9&amp;IsInner=0&amp;IsHistory=&amp;ModuleID=22"/>
    <hyperlink ref="I611" r:id="rId1828" display="https://ggzy.hzctc.hangzhou.gov.cn/AfficheShow/Home?AfficheID=14a98897-9fc1-4ddf-bf42-b6658d734db5&amp;IsInner=0&amp;IsHistory=&amp;ModuleID=22"/>
    <hyperlink ref="I814" r:id="rId1829" display="https://ggzy.hzctc.hangzhou.gov.cn/AfficheShow/Home?AfficheID=63c9b417-3056-42a6-9211-6b707ccc8a00&amp;IsInner=0&amp;IsHistory=&amp;ModuleID=22"/>
    <hyperlink ref="I815" r:id="rId1830" display="https://ggzy.hzctc.hangzhou.gov.cn/AfficheShow/Home?AfficheID=ff1aa10e-ce3e-478b-a324-cd0ad7b03660&amp;IsInner=0&amp;IsHistory=&amp;ModuleID=22"/>
    <hyperlink ref="I821" r:id="rId1831" display="https://ggzy.hzctc.hangzhou.gov.cn/AfficheShow/Home?AfficheID=4fa9c799-2d4a-4ad3-b190-2fb2102f5424&amp;IsInner=0&amp;IsHistory=&amp;ModuleID=22"/>
    <hyperlink ref="I818" r:id="rId1832" display="https://ggzy.hzctc.hangzhou.gov.cn/AfficheShow/Home?AfficheID=826aba5c-1fac-4d08-85e3-6efc8f929256&amp;IsInner=0&amp;IsHistory=&amp;ModuleID=22"/>
    <hyperlink ref="I805" r:id="rId1833" display="https://ggzy.hzctc.hangzhou.gov.cn/AfficheShow/Home?AfficheID=4ed811e0-05ca-43a6-9577-874b6c416dc9&amp;IsInner=0&amp;IsHistory=&amp;ModuleID=22"/>
    <hyperlink ref="I806" r:id="rId1834" display="https://ggzy.hzctc.hangzhou.gov.cn/AfficheShow/Home?AfficheID=52556b5d-e256-4067-b423-125b84d87764&amp;IsInner=0&amp;IsHistory=&amp;ModuleID=22"/>
    <hyperlink ref="I807" r:id="rId1835" display="https://ggzy.hzctc.hangzhou.gov.cn/AfficheShow/Home?AfficheID=75c5ba29-b976-4ff4-b835-31a664eeb942&amp;IsInner=0&amp;IsHistory=&amp;ModuleID=22"/>
    <hyperlink ref="I808" r:id="rId1836" display="https://ggzy.hzctc.hangzhou.gov.cn/AfficheShow/Home?AfficheID=cc353336-da66-4c5f-a1ea-daf80c46cf13&amp;IsInner=0&amp;IsHistory=&amp;ModuleID=22"/>
    <hyperlink ref="I812" r:id="rId1837" display="https://ggzy.hzctc.hangzhou.gov.cn/AfficheShow/Home?AfficheID=94c26b67-5ce1-4ce1-b538-f82ddd6a5a01&amp;IsInner=0&amp;IsHistory=&amp;ModuleID=22"/>
    <hyperlink ref="I803" r:id="rId1838" display="https://ggzy.hzctc.hangzhou.gov.cn/AfficheShow/Home?AfficheID=88acfda0-5d7b-4dfb-82a1-ad544be37ced&amp;IsInner=0&amp;IsHistory=&amp;ModuleID=22"/>
    <hyperlink ref="I804" r:id="rId1839" display="https://ggzy.hzctc.hangzhou.gov.cn/AfficheShow/Home?AfficheID=160cd5fa-6722-459b-b8db-81c9f653e19e&amp;IsInner=0&amp;IsHistory=&amp;ModuleID=22"/>
    <hyperlink ref="I799" r:id="rId1840" display="https://ggzy.hzctc.hangzhou.gov.cn/AfficheShow/Home?AfficheID=7a403290-def4-411e-bce0-29e457752cc9&amp;IsInner=0&amp;IsHistory=&amp;ModuleID=22"/>
    <hyperlink ref="I800" r:id="rId1841" display="https://ggzy.hzctc.hangzhou.gov.cn/AfficheShow/Home?AfficheID=7fad25cc-1ff3-4cec-99e0-9e7bf020216d&amp;IsInner=0&amp;IsHistory=&amp;ModuleID=22"/>
    <hyperlink ref="I789" r:id="rId1842" display="https://ggzy.hzctc.hangzhou.gov.cn/AfficheShow/Home?AfficheID=e13586ba-0853-48c2-888b-267e15ee3edb&amp;IsInner=0&amp;IsHistory=&amp;ModuleID=22"/>
    <hyperlink ref="I794" r:id="rId1843" display="https://ggzy.hzctc.hangzhou.gov.cn/AfficheShow/Home?AfficheID=93a8378a-1137-47bf-a099-dc1160313800&amp;IsInner=0&amp;IsHistory=&amp;ModuleID=22"/>
    <hyperlink ref="I765" r:id="rId1844" display="https://ggzy.hzctc.hangzhou.gov.cn/AfficheShow/Home?AfficheID=cb26d1eb-d810-47b8-8d5e-97842727e46f&amp;IsInner=0&amp;IsHistory=&amp;ModuleID=22"/>
    <hyperlink ref="I766" r:id="rId1845" display="https://ggzy.hzctc.hangzhou.gov.cn/AfficheShow/Home?AfficheID=d93e3d14-87ac-446c-a800-7b38b07a721e&amp;IsInner=0&amp;IsHistory=&amp;ModuleID=22"/>
    <hyperlink ref="I763" r:id="rId1846" display="https://ggzy.hzctc.hangzhou.gov.cn/AfficheShow/Home?AfficheID=6d251d1a-10bb-44c5-b917-bf00ff557551&amp;IsInner=0&amp;IsHistory=&amp;ModuleID=22"/>
    <hyperlink ref="I764" r:id="rId1847" display="https://ggzy.hzctc.hangzhou.gov.cn/AfficheShow/Home?AfficheID=15a5caaf-0b6f-45f6-8bab-9c3dbda8c4af&amp;IsInner=0&amp;IsHistory=&amp;ModuleID=22"/>
    <hyperlink ref="I769" r:id="rId1848" display="https://ggzy.hzctc.hangzhou.gov.cn/AfficheShow/Home?AfficheID=7e0e7b06-284c-4b60-b43b-738888607da4&amp;IsInner=0&amp;IsHistory=&amp;ModuleID=22"/>
    <hyperlink ref="I770" r:id="rId1849" display="https://ggzy.hzctc.hangzhou.gov.cn/AfficheShow/Home?AfficheID=342cca27-8baa-4645-b316-1f6f7507097b&amp;IsInner=0&amp;IsHistory=&amp;ModuleID=22"/>
    <hyperlink ref="I676" r:id="rId1850" display="https://ggzy.hzctc.hangzhou.gov.cn/AfficheShow/Home?AfficheID=b66cc1c0-2485-4c45-9cb8-2b319205b374&amp;IsInner=0&amp;IsHistory=&amp;ModuleID=22"/>
    <hyperlink ref="I687" r:id="rId1851" display="https://ggzy.hzctc.hangzhou.gov.cn/AfficheShow/Home?AfficheID=9b111896-ac7c-470c-9388-3280941c2d4c&amp;IsInner=0&amp;IsHistory=&amp;ModuleID=22"/>
    <hyperlink ref="I688" r:id="rId1852" display="https://ggzy.hzctc.hangzhou.gov.cn/AfficheShow/Home?AfficheID=153c7043-5314-4adb-868b-2a7eb3454017&amp;IsInner=0&amp;IsHistory=&amp;ModuleID=22"/>
    <hyperlink ref="I682" r:id="rId1853" display="https://ggzy.hzctc.hangzhou.gov.cn/AfficheShow/Home?AfficheID=2829b765-de93-42c1-b9a8-a4ded7166a12&amp;IsInner=0&amp;IsHistory=&amp;ModuleID=22"/>
    <hyperlink ref="I592" r:id="rId1854" display="https://ggzy.hzctc.hangzhou.gov.cn/AfficheShow/Home?AfficheID=fe17f1ce-b221-4e3c-86ea-ca7860e7aef3&amp;IsInner=0&amp;IsHistory=&amp;ModuleID=22"/>
    <hyperlink ref="I537" r:id="rId1855" display="https://ggzy.hzctc.hangzhou.gov.cn/AfficheShow/Home?AfficheID=8132f95e-e452-4085-80fc-6152fcccec49&amp;IsInner=0&amp;IsHistory=&amp;ModuleID=22"/>
    <hyperlink ref="I536" r:id="rId1856" display="https://ggzy.hzctc.hangzhou.gov.cn/AfficheShow/Home?AfficheID=8deb42e1-f399-457f-9248-276922172c50&amp;IsInner=0&amp;IsHistory=&amp;ModuleID=22"/>
    <hyperlink ref="I535" r:id="rId1857" display="https://ggzy.hzctc.hangzhou.gov.cn/AfficheShow/Home?AfficheID=3c7cbf6f-57cf-4903-b848-1b2197b3fa8d&amp;IsInner=0&amp;IsHistory=&amp;ModuleID=22"/>
    <hyperlink ref="I546" r:id="rId1858" display="https://ggzy.hzctc.hangzhou.gov.cn/AfficheShow/Home?AfficheID=ef09983d-ec6e-4ee2-9f1d-7ddcb5cfd017&amp;IsInner=0&amp;IsHistory=&amp;ModuleID=22"/>
    <hyperlink ref="I496" r:id="rId1859" display="https://ggzy.hzctc.hangzhou.gov.cn/AfficheShow/Home?AfficheID=a5444568-6270-4b47-9f89-dda87f9afc85&amp;IsInner=0&amp;IsHistory=&amp;ModuleID=22"/>
    <hyperlink ref="I501" r:id="rId1860" display="https://ggzy.hzctc.hangzhou.gov.cn/AfficheShow/Home?AfficheID=24ab78d8-a01b-4555-a687-60feff86e189&amp;IsInner=0&amp;IsHistory=&amp;ModuleID=22"/>
    <hyperlink ref="I502" r:id="rId1861" display="https://ggzy.hzctc.hangzhou.gov.cn/AfficheShow/Home?AfficheID=e37f1a3f-1b2f-4003-80dd-21347725c3c1&amp;IsInner=0&amp;IsHistory=&amp;ModuleID=22"/>
    <hyperlink ref="I498" r:id="rId1862" display="https://ggzy.hzctc.hangzhou.gov.cn/AfficheShow/Home?AfficheID=a1792edb-092b-46da-a1f4-6079d0c2f76f&amp;IsInner=0&amp;IsHistory=&amp;ModuleID=22"/>
    <hyperlink ref="I482" r:id="rId1863" display="https://ggzy.hzctc.hangzhou.gov.cn/AfficheShow/Home?AfficheID=6d8dcee8-6c21-468f-9b98-c7a0e35eefdd&amp;IsInner=0&amp;IsHistory=&amp;ModuleID=22"/>
    <hyperlink ref="I483" r:id="rId1864" display="https://ggzy.hzctc.hangzhou.gov.cn/AfficheShow/Home?AfficheID=440b4a50-7c5e-4859-aef8-cf3c078a479e&amp;IsInner=0&amp;IsHistory=&amp;ModuleID=22"/>
    <hyperlink ref="I484" r:id="rId1865" display="https://ggzy.hzctc.hangzhou.gov.cn/AfficheShow/Home?AfficheID=443affed-05db-4da5-8b5d-5fec7104d3b1&amp;IsInner=0&amp;IsHistory=&amp;ModuleID=22"/>
    <hyperlink ref="I466" r:id="rId1866" display="https://ggzy.hzctc.hangzhou.gov.cn/AfficheShow/Home?AfficheID=00f9c3d5-18b1-4ca3-9f25-1c2e718a8e3c&amp;IsInner=0&amp;IsHistory=&amp;ModuleID=22"/>
    <hyperlink ref="I463" r:id="rId1867" display="https://ggzy.hzctc.hangzhou.gov.cn/AfficheShow/Home?AfficheID=32ee4375-1b9b-4c47-baeb-f618409e2ca6&amp;IsInner=0&amp;IsHistory=&amp;ModuleID=22"/>
    <hyperlink ref="I464" r:id="rId1868" display="https://ggzy.hzctc.hangzhou.gov.cn/AfficheShow/Home?AfficheID=77a1d414-6a3d-41a9-bea9-07acad7427ae&amp;IsInner=0&amp;IsHistory=&amp;ModuleID=22"/>
    <hyperlink ref="I465" r:id="rId1869" display="https://ggzy.hzctc.hangzhou.gov.cn/AfficheShow/Home?AfficheID=34f8b3b4-3d5e-42f0-8edb-a9620faada57&amp;IsInner=0&amp;IsHistory=&amp;ModuleID=22"/>
    <hyperlink ref="I471" r:id="rId1870" display="https://ggzy.hzctc.hangzhou.gov.cn/AfficheShow/Home?AfficheID=1dc1dd23-ecf3-49f9-9751-e5e3a2fa0921&amp;IsInner=0&amp;IsHistory=&amp;ModuleID=22"/>
    <hyperlink ref="I472" r:id="rId1871" display="https://ggzy.hzctc.hangzhou.gov.cn/AfficheShow/Home?AfficheID=1c098552-956f-45ea-ab5b-b6e22db85363&amp;IsInner=0&amp;IsHistory=&amp;ModuleID=22"/>
    <hyperlink ref="I473" r:id="rId1872" display="https://ggzy.hzctc.hangzhou.gov.cn/AfficheShow/Home?AfficheID=343fbf6e-c61e-4979-b50d-bf74673dfeca&amp;IsInner=0&amp;IsHistory=&amp;ModuleID=22"/>
    <hyperlink ref="I467" r:id="rId1873" display="https://ggzy.hzctc.hangzhou.gov.cn/AfficheShow/Home?AfficheID=ed70e138-521f-4bd8-ab01-ed114f0fe032&amp;IsInner=0&amp;IsHistory=&amp;ModuleID=22"/>
    <hyperlink ref="I447" r:id="rId1874" display="https://ggzy.hzctc.hangzhou.gov.cn/AfficheShow/Home?AfficheID=bec02dfe-b45a-4214-8d50-9c8c434d4cf3&amp;IsInner=0&amp;IsHistory=&amp;ModuleID=22"/>
    <hyperlink ref="I446" r:id="rId1875" display="https://ggzy.hzctc.hangzhou.gov.cn/AfficheShow/Home?AfficheID=c06c7dd9-ae49-4d43-8004-c8615fe51396&amp;IsInner=0&amp;IsHistory=&amp;ModuleID=22"/>
    <hyperlink ref="I445" r:id="rId1876" display="https://ggzy.hzctc.hangzhou.gov.cn/AfficheShow/Home?AfficheID=201f4b51-5d79-48e1-a0bc-28956e4dea04&amp;IsInner=0&amp;IsHistory=&amp;ModuleID=22"/>
    <hyperlink ref="I453" r:id="rId1877" display="https://ggzy.hzctc.hangzhou.gov.cn/AfficheShow/Home?AfficheID=4221268f-3b6b-40a9-a68a-354fc6c7e9a0&amp;IsInner=0&amp;IsHistory=&amp;ModuleID=22"/>
    <hyperlink ref="I437" r:id="rId1878" display="https://ggzy.hzctc.hangzhou.gov.cn/AfficheShow/Home?AfficheID=bfbe33bb-b30c-491f-9aa7-bce37e5d7792&amp;IsInner=0&amp;IsHistory=&amp;ModuleID=22"/>
    <hyperlink ref="I436" r:id="rId1879" display="https://ggzy.hzctc.hangzhou.gov.cn/AfficheShow/Home?AfficheID=a9989f1d-8667-439e-bdd8-2653ac6cb402&amp;IsInner=0&amp;IsHistory=&amp;ModuleID=22"/>
    <hyperlink ref="I438" r:id="rId1880" display="https://ggzy.hzctc.hangzhou.gov.cn/AfficheShow/Home?AfficheID=6293914d-f38e-4f95-b24b-1a874106a295&amp;IsInner=0&amp;IsHistory=&amp;ModuleID=22"/>
    <hyperlink ref="I418" r:id="rId1881" display="https://ggzy.hzctc.hangzhou.gov.cn/AfficheShow/Home?AfficheID=592e254f-fee2-4fd8-bc5c-d1b653dcd655&amp;IsInner=0&amp;IsHistory=&amp;ModuleID=22"/>
    <hyperlink ref="I409" r:id="rId1882" display="https://ggzy.hzctc.hangzhou.gov.cn/AfficheShow/Home?AfficheID=20c0a651-a729-41f1-9054-c026fa40cb47&amp;IsInner=0&amp;IsHistory=&amp;ModuleID=22"/>
    <hyperlink ref="I408" r:id="rId1883" display="https://ggzy.hzctc.hangzhou.gov.cn/AfficheShow/Home?AfficheID=5167cd19-dde6-4acc-98f1-2974883adf8c&amp;IsInner=0&amp;IsHistory=&amp;ModuleID=22"/>
    <hyperlink ref="I414" r:id="rId1884" display="https://ggzy.hzctc.hangzhou.gov.cn/AfficheShow/Home?AfficheID=517b170b-d1dd-41e7-81e5-986a84c9721d&amp;IsInner=0&amp;IsHistory=&amp;ModuleID=22"/>
    <hyperlink ref="I399" r:id="rId1885" display="https://ggzy.hzctc.hangzhou.gov.cn/AfficheShow/Home?AfficheID=e39549b9-0196-4cec-928e-baed170fb455&amp;IsInner=0&amp;IsHistory=&amp;ModuleID=22"/>
    <hyperlink ref="I400" r:id="rId1886" display="https://ggzy.hzctc.hangzhou.gov.cn/AfficheShow/Home?AfficheID=0ebf5218-c61b-4e5d-bf4e-57deb93d9fd2&amp;IsInner=0&amp;IsHistory=&amp;ModuleID=22"/>
    <hyperlink ref="I401" r:id="rId1887" display="https://ggzy.hzctc.hangzhou.gov.cn/AfficheShow/Home?AfficheID=f4135128-2d45-48fb-a668-46578e11c084&amp;IsInner=0&amp;IsHistory=&amp;ModuleID=22"/>
    <hyperlink ref="I402" r:id="rId1888" display="https://ggzy.hzctc.hangzhou.gov.cn/AfficheShow/Home?AfficheID=10e8a98e-1149-46bf-afaf-a5e4e47d4e70&amp;IsInner=0&amp;IsHistory=&amp;ModuleID=22"/>
    <hyperlink ref="I394" r:id="rId1889" display="https://ggzy.hzctc.hangzhou.gov.cn/AfficheShow/Home?AfficheID=ca9c2860-0712-4fd8-8572-6bc0f76afa83&amp;IsInner=0&amp;IsHistory=&amp;ModuleID=22"/>
    <hyperlink ref="I393" r:id="rId1890" display="https://ggzy.hzctc.hangzhou.gov.cn/AfficheShow/Home?AfficheID=81126b0b-66dc-4cb5-bca5-7efbb94d71b2&amp;IsInner=0&amp;IsHistory=&amp;ModuleID=22"/>
    <hyperlink ref="I386" r:id="rId1891" display="https://ggzy.hzctc.hangzhou.gov.cn/AfficheShow/Home?AfficheID=5d6292a3-a9c6-40e1-b0bd-5a322b5b74ed&amp;IsInner=0&amp;IsHistory=&amp;ModuleID=22"/>
    <hyperlink ref="I387" r:id="rId1892" display="https://ggzy.hzctc.hangzhou.gov.cn/AfficheShow/Home?AfficheID=cf553ae0-19f5-43d0-8857-f8bc494e2a56&amp;IsInner=0&amp;IsHistory=&amp;ModuleID=22"/>
    <hyperlink ref="I390" r:id="rId1893" display="https://ggzy.hzctc.hangzhou.gov.cn/AfficheShow/Home?AfficheID=b4de0577-c45d-4289-af13-04ea4a08fed5&amp;IsInner=0&amp;IsHistory=&amp;ModuleID=22"/>
    <hyperlink ref="I389" r:id="rId1894" display="https://ggzy.hzctc.hangzhou.gov.cn/AfficheShow/Home?AfficheID=c82b8606-99e4-47d1-8d07-4aa77a3a25f0&amp;IsInner=0&amp;IsHistory=&amp;ModuleID=22"/>
    <hyperlink ref="I388" r:id="rId1895" display="https://ggzy.hzctc.hangzhou.gov.cn/AfficheShow/Home?AfficheID=a44d3cc3-4ec4-4ddb-9d31-c2d1edf2d35f&amp;IsInner=0&amp;IsHistory=&amp;ModuleID=22"/>
    <hyperlink ref="I374" r:id="rId1896" display="https://ggzy.hzctc.hangzhou.gov.cn/AfficheShow/Home?AfficheID=59c5b874-a433-4cba-83c9-9041b7f02127&amp;IsInner=0&amp;IsHistory=&amp;ModuleID=22"/>
    <hyperlink ref="I375" r:id="rId1897" display="https://ggzy.hzctc.hangzhou.gov.cn/AfficheShow/Home?AfficheID=b25f9550-a8aa-41b2-96b7-a4426ca7a1d8&amp;IsInner=0&amp;IsHistory=&amp;ModuleID=22"/>
    <hyperlink ref="I377" r:id="rId1898" display="https://ggzy.hzctc.hangzhou.gov.cn/AfficheShow/Home?AfficheID=b97741eb-85f9-4e25-8c14-c8996bb800d1&amp;IsInner=0&amp;IsHistory=&amp;ModuleID=22"/>
    <hyperlink ref="I385" r:id="rId1899" display="https://ggzy.hzctc.hangzhou.gov.cn/AfficheShow/Home?AfficheID=beb9919c-6631-409d-8f54-2d810d3037cd&amp;IsInner=0&amp;IsHistory=&amp;ModuleID=22"/>
    <hyperlink ref="I384" r:id="rId1900" display="https://ggzy.hzctc.hangzhou.gov.cn/AfficheShow/Home?AfficheID=5853f4d3-79be-42f4-a9fe-1904cee772ec&amp;IsInner=0&amp;IsHistory=&amp;ModuleID=22"/>
    <hyperlink ref="I382" r:id="rId1901" display="https://ggzy.hzctc.hangzhou.gov.cn/AfficheShow/Home?AfficheID=814edfaf-ed68-459f-be1f-a21e749e8364&amp;IsInner=0&amp;IsHistory=&amp;ModuleID=22"/>
    <hyperlink ref="I381" r:id="rId1902" display="https://ggzy.hzctc.hangzhou.gov.cn/AfficheShow/Home?AfficheID=c9163d04-fd1a-4d64-a65b-85b4c79e95ec&amp;IsInner=0&amp;IsHistory=&amp;ModuleID=22"/>
    <hyperlink ref="I383" r:id="rId1903" display="https://ggzy.hzctc.hangzhou.gov.cn/AfficheShow/Home?AfficheID=6bdb7ee2-7ac5-430f-bb10-566eaee35dd4&amp;IsInner=0&amp;IsHistory=&amp;ModuleID=22"/>
    <hyperlink ref="I378" r:id="rId1904" display="https://ggzy.hzctc.hangzhou.gov.cn/AfficheShow/Home?AfficheID=eb6af6e5-abb1-4bbd-998e-d63aeb795651&amp;IsInner=0&amp;IsHistory=&amp;ModuleID=22"/>
    <hyperlink ref="I379" r:id="rId1905" display="https://ggzy.hzctc.hangzhou.gov.cn/AfficheShow/Home?AfficheID=6aede300-57d0-418d-becb-baa3c34a2227&amp;IsInner=0&amp;IsHistory=&amp;ModuleID=22"/>
    <hyperlink ref="I380" r:id="rId1906" display="https://ggzy.hzctc.hangzhou.gov.cn/AfficheShow/Home?AfficheID=68c1292d-e074-4c4a-a7b1-577ac491f6fd&amp;IsInner=0&amp;IsHistory=&amp;ModuleID=22"/>
    <hyperlink ref="I376" r:id="rId1907" display="https://ggzy.hzctc.hangzhou.gov.cn/AfficheShow/Home?AfficheID=0e2260a0-e00d-4336-a7e9-06e507740460&amp;IsInner=0&amp;IsHistory=&amp;ModuleID=22"/>
    <hyperlink ref="I362" r:id="rId1908" display="https://ggzy.hzctc.hangzhou.gov.cn/AfficheShow/Home?AfficheID=c36cb316-4279-4622-bdc9-4eb79e97047a&amp;IsInner=0&amp;IsHistory=&amp;ModuleID=22"/>
    <hyperlink ref="I360" r:id="rId1909" display="https://ggzy.hzctc.hangzhou.gov.cn/AfficheShow/Home?AfficheID=0a5a8ece-aa0c-4b14-b6e0-cf17effee85a&amp;IsInner=0&amp;IsHistory=&amp;ModuleID=22"/>
    <hyperlink ref="I361" r:id="rId1910" display="https://ggzy.hzctc.hangzhou.gov.cn/AfficheShow/Home?AfficheID=edc80212-6f56-4c7d-8d25-a7cbdcea1639&amp;IsInner=0&amp;IsHistory=&amp;ModuleID=22"/>
    <hyperlink ref="I359" r:id="rId1911" display="https://ggzy.hzctc.hangzhou.gov.cn/AfficheShow/Home?AfficheID=3a7dc797-2eb1-4c35-a284-c76ece9a360a&amp;IsInner=0&amp;IsHistory=&amp;ModuleID=22"/>
    <hyperlink ref="I373" r:id="rId1912" display="https://ggzy.hzctc.hangzhou.gov.cn/AfficheShow/Home?AfficheID=d76fe2ac-f32b-441a-b0e2-b33a9f55563a&amp;IsInner=0&amp;IsHistory=&amp;ModuleID=22"/>
    <hyperlink ref="I371" r:id="rId1913" display="https://ggzy.hzctc.hangzhou.gov.cn/AfficheShow/Home?AfficheID=cfc3b70e-c88f-4019-9235-22a099c1edfd&amp;IsInner=0&amp;IsHistory=&amp;ModuleID=22"/>
    <hyperlink ref="I372" r:id="rId1914" display="https://ggzy.hzctc.hangzhou.gov.cn/AfficheShow/Home?AfficheID=f7ea195c-33fc-45ae-bab8-491a2aba9261&amp;IsInner=0&amp;IsHistory=&amp;ModuleID=22"/>
    <hyperlink ref="I370" r:id="rId1915" display="https://ggzy.hzctc.hangzhou.gov.cn/AfficheShow/Home?AfficheID=af89b44f-5d4b-4b85-bb83-91d024df162c&amp;IsInner=0&amp;IsHistory=&amp;ModuleID=22"/>
    <hyperlink ref="I364" r:id="rId1916" display="https://ggzy.hzctc.hangzhou.gov.cn/AfficheShow/Home?AfficheID=381842ff-a413-4bad-bf66-eee0b3f3270d&amp;IsInner=0&amp;IsHistory=&amp;ModuleID=22"/>
    <hyperlink ref="I368" r:id="rId1917" display="https://ggzy.hzctc.hangzhou.gov.cn/AfficheShow/Home?AfficheID=c488bee2-c2ed-4d9f-a00e-600ce9a460a4&amp;IsInner=0&amp;IsHistory=&amp;ModuleID=22"/>
    <hyperlink ref="I369" r:id="rId1918" display="https://ggzy.hzctc.hangzhou.gov.cn/AfficheShow/Home?AfficheID=df644adb-a43b-4ba6-988a-f8594e894cae&amp;IsInner=0&amp;IsHistory=&amp;ModuleID=22"/>
    <hyperlink ref="I365" r:id="rId1919" display="https://ggzy.hzctc.hangzhou.gov.cn/AfficheShow/Home?AfficheID=9c4dcbf3-96c8-444e-b5d3-08cbdffd72b5&amp;IsInner=0&amp;IsHistory=&amp;ModuleID=22"/>
    <hyperlink ref="I366" r:id="rId1920" display="https://ggzy.hzctc.hangzhou.gov.cn/AfficheShow/Home?AfficheID=5b52c7ee-6492-4b68-8ee1-53bb94fddf44&amp;IsInner=0&amp;IsHistory=&amp;ModuleID=22"/>
    <hyperlink ref="I367" r:id="rId1921" display="https://ggzy.hzctc.hangzhou.gov.cn/AfficheShow/Home?AfficheID=a82b2612-f9a7-4db6-b23a-04409720cfc6&amp;IsInner=0&amp;IsHistory=&amp;ModuleID=22"/>
    <hyperlink ref="I363" r:id="rId1922" display="https://ggzy.hzctc.hangzhou.gov.cn/AfficheShow/Home?AfficheID=26008772-271a-49cc-9095-0636ea13b873&amp;IsInner=0&amp;IsHistory=&amp;ModuleID=22"/>
    <hyperlink ref="I349" r:id="rId1923" display="https://ggzy.hzctc.hangzhou.gov.cn/AfficheShow/Home?AfficheID=15f8f28e-979d-4bc1-94ec-55a5ae50f3d1&amp;IsInner=0&amp;IsHistory=&amp;ModuleID=22"/>
    <hyperlink ref="I350" r:id="rId1924" display="https://ggzy.hzctc.hangzhou.gov.cn/AfficheShow/Home?AfficheID=c3b26600-63be-4776-8fee-9dbd3511adf5&amp;IsInner=0&amp;IsHistory=&amp;ModuleID=22"/>
    <hyperlink ref="I348" r:id="rId1925" display="https://ggzy.hzctc.hangzhou.gov.cn/AfficheShow/Home?AfficheID=007547d6-cc30-442c-ae32-1cc93c01bbe5&amp;IsInner=0&amp;IsHistory=&amp;ModuleID=22"/>
    <hyperlink ref="I347" r:id="rId1926" display="https://ggzy.hzctc.hangzhou.gov.cn/AfficheShow/Home?AfficheID=6a589554-fc83-4623-8ce6-305a09e2f6bf&amp;IsInner=0&amp;IsHistory=&amp;ModuleID=22"/>
    <hyperlink ref="I353" r:id="rId1927" display="https://ggzy.hzctc.hangzhou.gov.cn/AfficheShow/Home?AfficheID=401255c1-c154-472a-a194-4187351ad683&amp;IsInner=0&amp;IsHistory=&amp;ModuleID=22"/>
    <hyperlink ref="I354" r:id="rId1928" display="https://ggzy.hzctc.hangzhou.gov.cn/AfficheShow/Home?AfficheID=1b382044-3fd5-4ec1-a5f1-03e1630a5cb4&amp;IsInner=0&amp;IsHistory=&amp;ModuleID=22"/>
    <hyperlink ref="I357" r:id="rId1929" display="https://ggzy.hzctc.hangzhou.gov.cn/AfficheShow/Home?AfficheID=9209993c-8f25-4983-86f4-8f160a6242fd&amp;IsInner=0&amp;IsHistory=&amp;ModuleID=22"/>
    <hyperlink ref="I356" r:id="rId1930" display="https://ggzy.hzctc.hangzhou.gov.cn/AfficheShow/Home?AfficheID=efbccd3e-90a0-4786-90bc-1c4caa5eb21d&amp;IsInner=0&amp;IsHistory=&amp;ModuleID=22"/>
    <hyperlink ref="I358" r:id="rId1931" display="https://ggzy.hzctc.hangzhou.gov.cn/AfficheShow/Home?AfficheID=07b18d90-4852-454f-ae2d-82792bad246e&amp;IsInner=0&amp;IsHistory=&amp;ModuleID=22"/>
    <hyperlink ref="I355" r:id="rId1932" display="https://ggzy.hzctc.hangzhou.gov.cn/AfficheShow/Home?AfficheID=f42172fb-f10c-4172-a797-40e5e39de952&amp;IsInner=0&amp;IsHistory=&amp;ModuleID=22"/>
    <hyperlink ref="I351" r:id="rId1933" display="https://ggzy.hzctc.hangzhou.gov.cn/AfficheShow/Home?AfficheID=9b72aecc-ac81-4ee3-9a50-524ff4b76f5b&amp;IsInner=0&amp;IsHistory=&amp;ModuleID=22"/>
    <hyperlink ref="I352" r:id="rId1934" display="https://ggzy.hzctc.hangzhou.gov.cn/AfficheShow/Home?AfficheID=170396cc-7d57-4c02-af31-354ecb41cfb3&amp;IsInner=0&amp;IsHistory=&amp;ModuleID=22"/>
    <hyperlink ref="I341" r:id="rId1935" display="https://ggzy.hzctc.hangzhou.gov.cn/AfficheShow/Home?AfficheID=e248a529-a85a-4133-9959-385ed16a7717&amp;IsInner=0&amp;IsHistory=&amp;ModuleID=22"/>
    <hyperlink ref="I340" r:id="rId1936" display="https://ggzy.hzctc.hangzhou.gov.cn/AfficheShow/Home?AfficheID=4e4ec2f1-1b6f-4bb7-a7ab-c97806a64f15&amp;IsInner=0&amp;IsHistory=&amp;ModuleID=22"/>
    <hyperlink ref="I344" r:id="rId1937" display="https://ggzy.hzctc.hangzhou.gov.cn/AfficheShow/Home?AfficheID=563f262e-5fb0-4111-97b0-206ddd9023ce&amp;IsInner=0&amp;IsHistory=&amp;ModuleID=22"/>
    <hyperlink ref="I345" r:id="rId1938" display="https://ggzy.hzctc.hangzhou.gov.cn/AfficheShow/Home?AfficheID=5a4b8d83-5067-4230-85b5-60c00b5b8031&amp;IsInner=0&amp;IsHistory=&amp;ModuleID=22"/>
    <hyperlink ref="I346" r:id="rId1939" display="https://ggzy.hzctc.hangzhou.gov.cn/AfficheShow/Home?AfficheID=4b3b0241-ea6e-41a5-a7e7-3c9fc517d39c&amp;IsInner=0&amp;IsHistory=&amp;ModuleID=22"/>
    <hyperlink ref="I343" r:id="rId1940" display="https://ggzy.hzctc.hangzhou.gov.cn/AfficheShow/Home?AfficheID=5da11742-2d1e-442f-93d7-9bcc1869ec42&amp;IsInner=0&amp;IsHistory=&amp;ModuleID=22"/>
    <hyperlink ref="I342" r:id="rId1941" display="https://ggzy.hzctc.hangzhou.gov.cn/AfficheShow/Home?AfficheID=75a0d60b-d3e6-4b8c-9817-54d9442eaef0&amp;IsInner=0&amp;IsHistory=&amp;ModuleID=22"/>
    <hyperlink ref="I585" r:id="rId1942" display="https://ggzy.hzctc.hangzhou.gov.cn/AfficheShow/Home?AfficheID=32527107-eecf-4dd3-8150-ddc9e8f360a3&amp;IsInner=0&amp;IsHistory=&amp;ModuleID=22"/>
    <hyperlink ref="I584" r:id="rId1943" display="https://ggzy.hzctc.hangzhou.gov.cn/AfficheShow/Home?AfficheID=a328e1a7-76d3-4ba7-b83e-e64eafce2931&amp;IsInner=0&amp;IsHistory=&amp;ModuleID=22"/>
    <hyperlink ref="I583" r:id="rId1944" display="https://ggzy.hzctc.hangzhou.gov.cn/AfficheShow/Home?AfficheID=b65a69db-ed51-4b5f-a5bc-cd44daf93b39&amp;IsInner=0&amp;IsHistory=&amp;ModuleID=22"/>
    <hyperlink ref="I588" r:id="rId1945" display="https://ggzy.hzctc.hangzhou.gov.cn/AfficheShow/Home?AfficheID=241ce629-104e-4ca6-9801-f40c6e5ef517&amp;IsInner=0&amp;IsHistory=&amp;ModuleID=22"/>
    <hyperlink ref="I589" r:id="rId1946" display="https://ggzy.hzctc.hangzhou.gov.cn/AfficheShow/Home?AfficheID=5265f69c-cc41-4c3e-a19c-5a00a427265e&amp;IsInner=0&amp;IsHistory=&amp;ModuleID=22"/>
    <hyperlink ref="I590" r:id="rId1947" display="https://ggzy.hzctc.hangzhou.gov.cn/AfficheShow/Home?AfficheID=23df030d-49d5-4484-89a4-17333cb3247e&amp;IsInner=0&amp;IsHistory=&amp;ModuleID=22"/>
    <hyperlink ref="I591" r:id="rId1948" display="https://ggzy.hzctc.hangzhou.gov.cn/AfficheShow/Home?AfficheID=f15e3a2f-3d9a-4261-ab56-24685c131bc5&amp;IsInner=0&amp;IsHistory=&amp;ModuleID=22"/>
    <hyperlink ref="I587" r:id="rId1949" display="https://ggzy.hzctc.hangzhou.gov.cn/AfficheShow/Home?AfficheID=b6234ea8-f536-45a2-8ded-7666bc63170b&amp;IsInner=0&amp;IsHistory=&amp;ModuleID=22"/>
    <hyperlink ref="I586" r:id="rId1950" display="https://ggzy.hzctc.hangzhou.gov.cn/AfficheShow/Home?AfficheID=7809a07c-3a1f-4bb6-adcd-fb24228e170f&amp;IsInner=0&amp;IsHistory=&amp;ModuleID=22"/>
    <hyperlink ref="I576" r:id="rId1951" display="https://ggzy.hzctc.hangzhou.gov.cn/AfficheShow/Home?AfficheID=9dc0bcde-9724-421f-ad3c-c10a17eb380c&amp;IsInner=0&amp;IsHistory=&amp;ModuleID=22"/>
    <hyperlink ref="I575" r:id="rId1952" display="https://ggzy.hzctc.hangzhou.gov.cn/AfficheShow/Home?AfficheID=d1959b24-5dbc-4cba-a915-5afe1f0e5228&amp;IsInner=0&amp;IsHistory=&amp;ModuleID=22"/>
    <hyperlink ref="I574" r:id="rId1953" display="https://ggzy.hzctc.hangzhou.gov.cn/AfficheShow/Home?AfficheID=50d27d94-f052-4faf-b15d-3054ee100564&amp;IsInner=0&amp;IsHistory=&amp;ModuleID=22"/>
    <hyperlink ref="I582" r:id="rId1954" display="https://ggzy.hzctc.hangzhou.gov.cn/AfficheShow/Home?AfficheID=57ce032a-f9e5-4ca9-b3fc-b204cdb14c9b&amp;IsInner=0&amp;IsHistory=&amp;ModuleID=22"/>
    <hyperlink ref="I581" r:id="rId1955" display="https://ggzy.hzctc.hangzhou.gov.cn/AfficheShow/Home?AfficheID=05dd63f2-4dea-4efe-b452-0cb5cbbdb129&amp;IsInner=0&amp;IsHistory=&amp;ModuleID=22"/>
    <hyperlink ref="I580" r:id="rId1956" display="https://ggzy.hzctc.hangzhou.gov.cn/AfficheShow/Home?AfficheID=bfc0c401-9dd3-4b37-95d1-5b5c03599f43&amp;IsInner=0&amp;IsHistory=&amp;ModuleID=22"/>
    <hyperlink ref="I578" r:id="rId1957" display="https://ggzy.hzctc.hangzhou.gov.cn/AfficheShow/Home?AfficheID=66fde141-9905-44eb-95ab-223e917a7f0f&amp;IsInner=0&amp;IsHistory=&amp;ModuleID=22"/>
    <hyperlink ref="I577" r:id="rId1958" display="https://ggzy.hzctc.hangzhou.gov.cn/AfficheShow/Home?AfficheID=a77a8c86-7824-4069-8a63-623b2790890f&amp;IsInner=0&amp;IsHistory=&amp;ModuleID=22"/>
    <hyperlink ref="I579" r:id="rId1959" display="https://ggzy.hzctc.hangzhou.gov.cn/AfficheShow/Home?AfficheID=f1adbd7b-7434-45a7-bb71-1301316ec7c5&amp;IsInner=0&amp;IsHistory=&amp;ModuleID=22"/>
    <hyperlink ref="I563" r:id="rId1960" display="https://ggzy.hzctc.hangzhou.gov.cn/AfficheShow/Home?AfficheID=882edf54-ac1b-4ee5-b22c-c3a275425185&amp;IsInner=0&amp;IsHistory=&amp;ModuleID=22"/>
    <hyperlink ref="I564" r:id="rId1961" display="https://ggzy.hzctc.hangzhou.gov.cn/AfficheShow/Home?AfficheID=cefd43e6-c086-4879-b861-697ba0243b9a&amp;IsInner=0&amp;IsHistory=&amp;ModuleID=22"/>
    <hyperlink ref="I562" r:id="rId1962" display="https://ggzy.hzctc.hangzhou.gov.cn/AfficheShow/Home?AfficheID=c87b2a02-6e3d-4f32-962d-a6559e3466c4&amp;IsInner=0&amp;IsHistory=&amp;ModuleID=22"/>
    <hyperlink ref="I569" r:id="rId1963" display="https://ggzy.hzctc.hangzhou.gov.cn/AfficheShow/Home?AfficheID=6875ce5b-cb73-4587-8375-2240c440aaf2&amp;IsInner=0&amp;IsHistory=&amp;ModuleID=22"/>
    <hyperlink ref="I570" r:id="rId1964" display="https://ggzy.hzctc.hangzhou.gov.cn/AfficheShow/Home?AfficheID=b68c9e24-d1f4-4274-9ac6-c67cf5676234&amp;IsInner=0&amp;IsHistory=&amp;ModuleID=22"/>
    <hyperlink ref="I572" r:id="rId1965" display="https://ggzy.hzctc.hangzhou.gov.cn/AfficheShow/Home?AfficheID=5ae8394a-05d0-4eda-9a03-22f42d10abd8&amp;IsInner=0&amp;IsHistory=&amp;ModuleID=22"/>
    <hyperlink ref="I573" r:id="rId1966" display="https://ggzy.hzctc.hangzhou.gov.cn/AfficheShow/Home?AfficheID=4cfc9a8b-5615-4c7e-9f75-8c32f0fdd6ab&amp;IsInner=0&amp;IsHistory=&amp;ModuleID=22"/>
    <hyperlink ref="I567" r:id="rId1967" display="https://ggzy.hzctc.hangzhou.gov.cn/AfficheShow/Home?AfficheID=53d31d70-749a-45fe-85c4-39667e1a0e18&amp;IsInner=0&amp;IsHistory=&amp;ModuleID=22"/>
    <hyperlink ref="I568" r:id="rId1968" display="https://ggzy.hzctc.hangzhou.gov.cn/AfficheShow/Home?AfficheID=aa8a584d-73fe-4d64-b4b6-f336df08a772&amp;IsInner=0&amp;IsHistory=&amp;ModuleID=22"/>
    <hyperlink ref="I566" r:id="rId1969" display="https://ggzy.hzctc.hangzhou.gov.cn/AfficheShow/Home?AfficheID=25d51cb0-7020-46ec-91ed-dbc2529fe67e&amp;IsInner=0&amp;IsHistory=&amp;ModuleID=22"/>
    <hyperlink ref="I565" r:id="rId1970" display="https://ggzy.hzctc.hangzhou.gov.cn/AfficheShow/Home?AfficheID=6f7f8d85-25a3-4f5e-84c4-6c79b8b5dac5&amp;IsInner=0&amp;IsHistory=&amp;ModuleID=22"/>
    <hyperlink ref="I552" r:id="rId1971" display="https://ggzy.hzctc.hangzhou.gov.cn/AfficheShow/Home?AfficheID=0293c4fa-ec04-4e39-b9fd-44026c64d1ef&amp;IsInner=0&amp;IsHistory=&amp;ModuleID=22"/>
    <hyperlink ref="I551" r:id="rId1972" display="https://ggzy.hzctc.hangzhou.gov.cn/AfficheShow/Home?AfficheID=af422435-c43c-4b2b-9ed7-58b8e8870741&amp;IsInner=0&amp;IsHistory=&amp;ModuleID=22"/>
    <hyperlink ref="I550" r:id="rId1973" display="https://ggzy.hzctc.hangzhou.gov.cn/AfficheShow/Home?AfficheID=c3763728-4e93-4ce8-a730-c3be1ec2bbba&amp;IsInner=0&amp;IsHistory=&amp;ModuleID=22"/>
    <hyperlink ref="I561" r:id="rId1974" display="https://ggzy.hzctc.hangzhou.gov.cn/AfficheShow/Home?AfficheID=d0bb8339-ece5-4e02-b12e-af7a913f1afa&amp;IsInner=0&amp;IsHistory=&amp;ModuleID=22"/>
    <hyperlink ref="I559" r:id="rId1975" display="https://ggzy.hzctc.hangzhou.gov.cn/AfficheShow/Home?AfficheID=cf4adfb3-8893-4db1-a7f2-ed474aebb94c&amp;IsInner=0&amp;IsHistory=&amp;ModuleID=22"/>
    <hyperlink ref="I560" r:id="rId1976" display="https://ggzy.hzctc.hangzhou.gov.cn/AfficheShow/Home?AfficheID=4e09249d-3b55-4e26-bae2-b96a1d0c137e&amp;IsInner=0&amp;IsHistory=&amp;ModuleID=22"/>
    <hyperlink ref="I558" r:id="rId1977" display="https://ggzy.hzctc.hangzhou.gov.cn/AfficheShow/Home?AfficheID=4066a61e-94b5-41cc-98e0-99c11c32ed69&amp;IsInner=0&amp;IsHistory=&amp;ModuleID=22"/>
    <hyperlink ref="I557" r:id="rId1978" display="https://ggzy.hzctc.hangzhou.gov.cn/AfficheShow/Home?AfficheID=665eb2b9-fa06-4365-a933-a17860e9f632&amp;IsInner=0&amp;IsHistory=&amp;ModuleID=22"/>
    <hyperlink ref="I553" r:id="rId1979" display="https://ggzy.hzctc.hangzhou.gov.cn/AfficheShow/Home?AfficheID=f284f7d4-f56b-4dec-8bb6-96bcf5acb611&amp;IsInner=0&amp;IsHistory=&amp;ModuleID=22"/>
    <hyperlink ref="I555" r:id="rId1980" display="https://ggzy.hzctc.hangzhou.gov.cn/AfficheShow/Home?AfficheID=3c7f0196-6376-40e3-9388-5480135ffc65&amp;IsInner=0&amp;IsHistory=&amp;ModuleID=22"/>
    <hyperlink ref="I554" r:id="rId1981" display="https://ggzy.hzctc.hangzhou.gov.cn/AfficheShow/Home?AfficheID=aa91ad98-87d9-40ad-a1e2-46fa6c01b633&amp;IsInner=0&amp;IsHistory=&amp;ModuleID=22"/>
    <hyperlink ref="I556" r:id="rId1982" display="https://ggzy.hzctc.hangzhou.gov.cn/AfficheShow/Home?AfficheID=c00279d1-aa56-489c-b0b9-ebe75e0c8a1c&amp;IsInner=0&amp;IsHistory=&amp;ModuleID=22"/>
    <hyperlink ref="I512" r:id="rId1983" display="https://ggzy.hzctc.hangzhou.gov.cn/AfficheShow/Home?AfficheID=8608cb67-7a95-4bc5-8303-0d94197e3a21&amp;IsInner=0&amp;IsHistory=&amp;ModuleID=22"/>
    <hyperlink ref="I513" r:id="rId1984" display="https://ggzy.hzctc.hangzhou.gov.cn/AfficheShow/Home?AfficheID=f76ef036-c1ab-4871-8809-091ba3fc2ca1&amp;IsInner=0&amp;IsHistory=&amp;ModuleID=22"/>
    <hyperlink ref="I510" r:id="rId1985" display="https://ggzy.hzctc.hangzhou.gov.cn/AfficheShow/Home?AfficheID=f4641c35-348e-4d27-b76a-6a8edcf309e5&amp;IsInner=0&amp;IsHistory=&amp;ModuleID=22"/>
    <hyperlink ref="I511" r:id="rId1986" display="https://ggzy.hzctc.hangzhou.gov.cn/AfficheShow/Home?AfficheID=4e8a893a-9fdc-4c38-b2d7-6bb4b78b9869&amp;IsInner=0&amp;IsHistory=&amp;ModuleID=22"/>
    <hyperlink ref="I531" r:id="rId1987" display="https://ggzy.hzctc.hangzhou.gov.cn/AfficheShow/Home?AfficheID=6ee61bfb-abeb-4e4a-9966-e07dbd52398c&amp;IsInner=0&amp;IsHistory=&amp;ModuleID=22"/>
    <hyperlink ref="I509" r:id="rId1988" display="https://ggzy.hzctc.hangzhou.gov.cn/AfficheShow/Home?AfficheID=26798e85-eecc-4487-b249-c51d2f05c3c1&amp;IsInner=0&amp;IsHistory=&amp;ModuleID=22"/>
    <hyperlink ref="I524" r:id="rId1989" display="https://ggzy.hzctc.hangzhou.gov.cn/AfficheShow/Home?AfficheID=9fda27d9-ca97-4537-83af-fb617a9e3e6d&amp;IsInner=0&amp;IsHistory=&amp;ModuleID=22"/>
    <hyperlink ref="I522" r:id="rId1990" display="https://ggzy.hzctc.hangzhou.gov.cn/AfficheShow/Home?AfficheID=ecd93271-4b32-461a-91e7-1c93f2dfe22a&amp;IsInner=0&amp;IsHistory=&amp;ModuleID=22"/>
    <hyperlink ref="I526" r:id="rId1991" display="https://ggzy.hzctc.hangzhou.gov.cn/AfficheShow/Home?AfficheID=fd290989-b1d6-4a0a-98c9-ccec9fdaa367&amp;IsInner=0&amp;IsHistory=&amp;ModuleID=22"/>
    <hyperlink ref="I528" r:id="rId1992" display="https://ggzy.hzctc.hangzhou.gov.cn/AfficheShow/Home?AfficheID=c91e8f54-dbc3-4b72-b7c8-57505b59d414&amp;IsInner=0&amp;IsHistory=&amp;ModuleID=22"/>
    <hyperlink ref="I523" r:id="rId1993" display="https://ggzy.hzctc.hangzhou.gov.cn/AfficheShow/Home?AfficheID=fbd2ba9e-5514-4b2d-acd7-c81da515c73a&amp;IsInner=0&amp;IsHistory=&amp;ModuleID=22"/>
    <hyperlink ref="I527" r:id="rId1994" display="https://ggzy.hzctc.hangzhou.gov.cn/AfficheShow/Home?AfficheID=0d875de8-78f5-4ee1-84c3-f438af4804ce&amp;IsInner=0&amp;IsHistory=&amp;ModuleID=22"/>
    <hyperlink ref="I532" r:id="rId1995" display="https://ggzy.hzctc.hangzhou.gov.cn/AfficheShow/Home?AfficheID=b49b57f9-690c-4c0f-9dc0-32385897efd7&amp;IsInner=0&amp;IsHistory=&amp;ModuleID=22"/>
    <hyperlink ref="I530" r:id="rId1996" display="https://ggzy.hzctc.hangzhou.gov.cn/AfficheShow/Home?AfficheID=e95887ca-9677-4444-b64f-89fd1c7497e4&amp;IsInner=0&amp;IsHistory=&amp;ModuleID=22"/>
    <hyperlink ref="I529" r:id="rId1997" display="https://ggzy.hzctc.hangzhou.gov.cn/AfficheShow/Home?AfficheID=9a6fd212-0723-4993-b37b-fa201723d183&amp;IsInner=0&amp;IsHistory=&amp;ModuleID=22"/>
    <hyperlink ref="I525" r:id="rId1998" display="https://ggzy.hzctc.hangzhou.gov.cn/AfficheShow/Home?AfficheID=0cdb70a8-975e-411d-aed6-49130f38d1b2&amp;IsInner=0&amp;IsHistory=&amp;ModuleID=22"/>
    <hyperlink ref="I533" r:id="rId1999" display="https://ggzy.hzctc.hangzhou.gov.cn/AfficheShow/Home?AfficheID=d112f9c2-557b-4e31-9a21-43a511a5cf08&amp;IsInner=0&amp;IsHistory=&amp;ModuleID=22"/>
    <hyperlink ref="I534" r:id="rId2000" display="https://ggzy.hzctc.hangzhou.gov.cn/AfficheShow/Home?AfficheID=47ed06ab-9770-43ed-bfd2-94776f9b5e17&amp;IsInner=0&amp;IsHistory=&amp;ModuleID=22"/>
    <hyperlink ref="I521" r:id="rId2001" display="https://ggzy.hzctc.hangzhou.gov.cn/AfficheShow/Home?AfficheID=b31a021f-81e2-49fc-8e52-f51a4ea7ac51&amp;IsInner=0&amp;IsHistory=&amp;ModuleID=22"/>
    <hyperlink ref="I519" r:id="rId2002" display="https://ggzy.hzctc.hangzhou.gov.cn/AfficheShow/Home?AfficheID=464b4327-02b6-4283-9ee3-6a2657121e48&amp;IsInner=0&amp;IsHistory=&amp;ModuleID=22"/>
    <hyperlink ref="I517" r:id="rId2003" display="https://ggzy.hzctc.hangzhou.gov.cn/AfficheShow/Home?AfficheID=25373fd3-1dd7-4b17-af96-db635046cfee&amp;IsInner=0&amp;IsHistory=&amp;ModuleID=22"/>
    <hyperlink ref="I520" r:id="rId2004" display="https://ggzy.hzctc.hangzhou.gov.cn/AfficheShow/Home?AfficheID=032a2461-d5e0-48bb-a858-95646108a57c&amp;IsInner=0&amp;IsHistory=&amp;ModuleID=22"/>
    <hyperlink ref="I518" r:id="rId2005" display="https://ggzy.hzctc.hangzhou.gov.cn/AfficheShow/Home?AfficheID=e2480ba3-cdc1-4192-adb4-111bedefc017&amp;IsInner=0&amp;IsHistory=&amp;ModuleID=22"/>
    <hyperlink ref="I515" r:id="rId2006" display="https://ggzy.hzctc.hangzhou.gov.cn/AfficheShow/Home?AfficheID=f8d5b451-0ba2-43b2-8471-9dd9f7f874d4&amp;IsInner=0&amp;IsHistory=&amp;ModuleID=22"/>
    <hyperlink ref="I516" r:id="rId2007" display="https://ggzy.hzctc.hangzhou.gov.cn/AfficheShow/Home?AfficheID=ead03ef3-8a48-4910-af65-d7c12900a742&amp;IsInner=0&amp;IsHistory=&amp;ModuleID=22"/>
    <hyperlink ref="I514" r:id="rId2008" display="https://ggzy.hzctc.hangzhou.gov.cn/AfficheShow/Home?AfficheID=23a45500-c917-4d99-838b-09db5a44d265&amp;IsInner=0&amp;IsHistory=&amp;ModuleID=22"/>
    <hyperlink ref="I254" r:id="rId2009" display="https://ggzy.hzctc.hangzhou.gov.cn/AfficheShow/Home?AfficheID=b070ac29-3045-4efa-ba2e-b7d649d49a52&amp;IsInner=0&amp;IsHistory=&amp;ModuleID=22"/>
    <hyperlink ref="I253" r:id="rId2010" display="https://ggzy.hzctc.hangzhou.gov.cn/AfficheShow/Home?AfficheID=5d254ecb-6504-4953-b1c9-69ef247fa634&amp;IsInner=0&amp;IsHistory=&amp;ModuleID=22"/>
    <hyperlink ref="I260" r:id="rId2011" display="https://ggzy.hzctc.hangzhou.gov.cn/AfficheShow/Home?AfficheID=58cc7f25-d856-46da-a798-f95c93f1c9e3&amp;IsInner=0&amp;IsHistory=&amp;ModuleID=22"/>
    <hyperlink ref="I261" r:id="rId2012" display="https://ggzy.hzctc.hangzhou.gov.cn/AfficheShow/Home?AfficheID=64a91275-9509-41fc-9297-f01e8d6fb474&amp;IsInner=0&amp;IsHistory=&amp;ModuleID=22"/>
    <hyperlink ref="I264" r:id="rId2013" display="https://ggzy.hzctc.hangzhou.gov.cn/AfficheShow/Home?AfficheID=010d32d1-a5f6-4d3d-93a7-c3ce52fbb73d&amp;IsInner=0&amp;IsHistory=&amp;ModuleID=22"/>
    <hyperlink ref="I263" r:id="rId2014" display="https://ggzy.hzctc.hangzhou.gov.cn/AfficheShow/Home?AfficheID=95bcc2a4-f625-4cb1-924d-18562e0e0bb0&amp;IsInner=0&amp;IsHistory=&amp;ModuleID=22"/>
    <hyperlink ref="I268" r:id="rId2015" display="https://ggzy.hzctc.hangzhou.gov.cn/AfficheShow/Home?AfficheID=20ceb7a4-d094-42f5-b7ff-0cd6f7171031&amp;IsInner=0&amp;IsHistory=&amp;ModuleID=22"/>
    <hyperlink ref="I265" r:id="rId2016" display="https://ggzy.hzctc.hangzhou.gov.cn/AfficheShow/Home?AfficheID=0b8f9172-1d28-4d1f-8bfc-d2f31a8f42bb&amp;IsInner=0&amp;IsHistory=&amp;ModuleID=22"/>
    <hyperlink ref="I267" r:id="rId2017" display="https://ggzy.hzctc.hangzhou.gov.cn/AfficheShow/Home?AfficheID=b061f751-2004-4deb-afed-43edd836dc6b&amp;IsInner=0&amp;IsHistory=&amp;ModuleID=22"/>
    <hyperlink ref="I266" r:id="rId2018" display="https://ggzy.hzctc.hangzhou.gov.cn/AfficheShow/Home?AfficheID=9cd4cb0d-2009-4e41-817e-bf4ab54b0328&amp;IsInner=0&amp;IsHistory=&amp;ModuleID=22"/>
    <hyperlink ref="I262" r:id="rId2019" display="https://ggzy.hzctc.hangzhou.gov.cn/AfficheShow/Home?AfficheID=b0baf492-2762-496d-97b7-784f2f04922b&amp;IsInner=0&amp;IsHistory=&amp;ModuleID=22"/>
    <hyperlink ref="I258" r:id="rId2020" display="https://ggzy.hzctc.hangzhou.gov.cn/AfficheShow/Home?AfficheID=f89f8c46-23da-4386-b8d9-d9159cfd2a3c&amp;IsInner=0&amp;IsHistory=&amp;ModuleID=22"/>
    <hyperlink ref="I259" r:id="rId2021" display="https://ggzy.hzctc.hangzhou.gov.cn/AfficheShow/Home?AfficheID=9f872d91-f5de-4f81-a701-01f812a66d75&amp;IsInner=0&amp;IsHistory=&amp;ModuleID=22"/>
    <hyperlink ref="I257" r:id="rId2022" display="https://ggzy.hzctc.hangzhou.gov.cn/AfficheShow/Home?AfficheID=9ec31248-0fde-45f3-b283-b3c52405fa3d&amp;IsInner=0&amp;IsHistory=&amp;ModuleID=22"/>
    <hyperlink ref="I255" r:id="rId2023" display="https://ggzy.hzctc.hangzhou.gov.cn/AfficheShow/Home?AfficheID=e135f186-8bbd-4545-843d-cd2da1dc3062&amp;IsInner=0&amp;IsHistory=&amp;ModuleID=22"/>
    <hyperlink ref="I256" r:id="rId2024" display="https://ggzy.hzctc.hangzhou.gov.cn/AfficheShow/Home?AfficheID=e5678e78-8e63-4a8b-a7f9-fea48daeaa26&amp;IsInner=0&amp;IsHistory=&amp;ModuleID=22"/>
    <hyperlink ref="I237" r:id="rId2025" display="https://ggzy.hzctc.hangzhou.gov.cn/AfficheShow/Home?AfficheID=ec471481-45a3-45ca-abae-e75a6a742f5c&amp;IsInner=0&amp;IsHistory=&amp;ModuleID=22"/>
    <hyperlink ref="I232" r:id="rId2026" display="https://ggzy.hzctc.hangzhou.gov.cn/AfficheShow/Home?AfficheID=9061df2b-375d-4fda-8d7f-5d1f0fe45559&amp;IsInner=0&amp;IsHistory=&amp;ModuleID=22"/>
    <hyperlink ref="I236" r:id="rId2027" display="https://ggzy.hzctc.hangzhou.gov.cn/AfficheShow/Home?AfficheID=1bbfdba8-5de8-455a-9b2b-7b1527008432&amp;IsInner=0&amp;IsHistory=&amp;ModuleID=22"/>
    <hyperlink ref="I233" r:id="rId2028" display="https://ggzy.hzctc.hangzhou.gov.cn/AfficheShow/Home?AfficheID=74642b8d-c2a9-41a0-a1f0-967e3d065a19&amp;IsInner=0&amp;IsHistory=&amp;ModuleID=22"/>
    <hyperlink ref="I234" r:id="rId2029" display="https://ggzy.hzctc.hangzhou.gov.cn/AfficheShow/Home?AfficheID=b415c0db-979d-41e3-84b8-38ba1e2f9749&amp;IsInner=0&amp;IsHistory=&amp;ModuleID=22"/>
    <hyperlink ref="I235" r:id="rId2030" display="https://ggzy.hzctc.hangzhou.gov.cn/AfficheShow/Home?AfficheID=6854fa24-7fa4-4d9b-b9a3-dfe280a0e7b6&amp;IsInner=0&amp;IsHistory=&amp;ModuleID=22"/>
    <hyperlink ref="I231" r:id="rId2031" display="https://ggzy.hzctc.hangzhou.gov.cn/AfficheShow/Home?AfficheID=c3cc8ba7-e087-4161-b015-9ec2fbb8260d&amp;IsInner=0&amp;IsHistory=&amp;ModuleID=22"/>
    <hyperlink ref="I230" r:id="rId2032" display="https://ggzy.hzctc.hangzhou.gov.cn/AfficheShow/Home?AfficheID=ef985ef6-3fdd-407b-9377-6333c93f0702&amp;IsInner=0&amp;IsHistory=&amp;ModuleID=22"/>
    <hyperlink ref="I252" r:id="rId2033" display="https://ggzy.hzctc.hangzhou.gov.cn/AfficheShow/Home?AfficheID=cd58b459-1ce8-4160-baae-a612117957ff&amp;IsInner=0&amp;IsHistory=&amp;ModuleID=22"/>
    <hyperlink ref="I249" r:id="rId2034" display="https://ggzy.hzctc.hangzhou.gov.cn/AfficheShow/Home?AfficheID=cf321596-e013-4b37-a229-46affa1821ae&amp;IsInner=0&amp;IsHistory=&amp;ModuleID=22"/>
    <hyperlink ref="I250" r:id="rId2035" display="https://ggzy.hzctc.hangzhou.gov.cn/AfficheShow/Home?AfficheID=0a936dc1-5b1d-47e1-aeb9-2fd529fc8763&amp;IsInner=0&amp;IsHistory=&amp;ModuleID=22"/>
    <hyperlink ref="I248" r:id="rId2036" display="https://ggzy.hzctc.hangzhou.gov.cn/AfficheShow/Home?AfficheID=98ff32be-ca71-4142-941b-d58f1974d677&amp;IsInner=0&amp;IsHistory=&amp;ModuleID=22"/>
    <hyperlink ref="I247" r:id="rId2037" display="https://ggzy.hzctc.hangzhou.gov.cn/AfficheShow/Home?AfficheID=1f62b5be-9397-4030-b11d-622c9a6b4b07&amp;IsInner=0&amp;IsHistory=&amp;ModuleID=22"/>
    <hyperlink ref="I245" r:id="rId2038" display="https://ggzy.hzctc.hangzhou.gov.cn/AfficheShow/Home?AfficheID=672eaa0f-81b8-47d7-845e-eaaf567139fe&amp;IsInner=0&amp;IsHistory=&amp;ModuleID=22"/>
    <hyperlink ref="I246" r:id="rId2039" display="https://ggzy.hzctc.hangzhou.gov.cn/AfficheShow/Home?AfficheID=14a29898-412a-45ce-b62e-805a575377f6&amp;IsInner=0&amp;IsHistory=&amp;ModuleID=22"/>
    <hyperlink ref="I251" r:id="rId2040" display="https://ggzy.hzctc.hangzhou.gov.cn/AfficheShow/Home?AfficheID=0f6a878e-b164-4a3f-ac48-60fb1fdf2ed0&amp;IsInner=0&amp;IsHistory=&amp;ModuleID=22"/>
    <hyperlink ref="I239" r:id="rId2041" display="https://ggzy.hzctc.hangzhou.gov.cn/AfficheShow/Home?AfficheID=3a06a736-5c04-4c8b-a590-997b20104908&amp;IsInner=0&amp;IsHistory=&amp;ModuleID=22"/>
    <hyperlink ref="I243" r:id="rId2042" display="https://ggzy.hzctc.hangzhou.gov.cn/AfficheShow/Home?AfficheID=bd4f3677-6d51-4b2a-b4de-5adaea2f507a&amp;IsInner=0&amp;IsHistory=&amp;ModuleID=22"/>
    <hyperlink ref="I242" r:id="rId2043" display="https://ggzy.hzctc.hangzhou.gov.cn/AfficheShow/Home?AfficheID=bed6ff42-0bf1-4ab7-b763-912f3fd83375&amp;IsInner=0&amp;IsHistory=&amp;ModuleID=22"/>
    <hyperlink ref="I238" r:id="rId2044" display="https://ggzy.hzctc.hangzhou.gov.cn/AfficheShow/Home?AfficheID=ac0cf44e-42c1-49fd-b6cc-b29ee2e1c486&amp;IsInner=0&amp;IsHistory=&amp;ModuleID=22"/>
    <hyperlink ref="I215" r:id="rId2045" display="https://ggzy.hzctc.hangzhou.gov.cn/AfficheShow/Home?AfficheID=9a496f70-5dbd-47af-bd0c-49017e4b3ba1&amp;IsInner=0&amp;IsHistory=&amp;ModuleID=22"/>
    <hyperlink ref="I211" r:id="rId2046" display="https://ggzy.hzctc.hangzhou.gov.cn/AfficheShow/Home?AfficheID=f4f35658-5314-440d-882e-f505f485fb3a&amp;IsInner=0&amp;IsHistory=&amp;ModuleID=22"/>
    <hyperlink ref="I212" r:id="rId2047" display="https://ggzy.hzctc.hangzhou.gov.cn/AfficheShow/Home?AfficheID=e91ca98e-89bc-45ac-9c96-60499ef430e8&amp;IsInner=0&amp;IsHistory=&amp;ModuleID=22"/>
    <hyperlink ref="I224" r:id="rId2048" display="https://ggzy.hzctc.hangzhou.gov.cn/AfficheShow/Home?AfficheID=d59c4881-0ca8-44d6-bedd-cebfaba94a4a&amp;IsInner=0&amp;IsHistory=&amp;ModuleID=22"/>
    <hyperlink ref="I213" r:id="rId2049" display="https://ggzy.hzctc.hangzhou.gov.cn/AfficheShow/Home?AfficheID=58156529-9a56-4817-8b7e-ec279cb5a390&amp;IsInner=0&amp;IsHistory=&amp;ModuleID=22"/>
    <hyperlink ref="I214" r:id="rId2050" display="https://ggzy.hzctc.hangzhou.gov.cn/AfficheShow/Home?AfficheID=fd4f6fab-a79a-4e0d-8205-ca3d2f72f59f&amp;IsInner=0&amp;IsHistory=&amp;ModuleID=22"/>
    <hyperlink ref="I210" r:id="rId2051" display="https://ggzy.hzctc.hangzhou.gov.cn/AfficheShow/Home?AfficheID=e7173e06-e34c-47c5-92dc-96bb32b535cc&amp;IsInner=0&amp;IsHistory=&amp;ModuleID=22"/>
    <hyperlink ref="I227" r:id="rId2052" display="https://ggzy.hzctc.hangzhou.gov.cn/AfficheShow/Home?AfficheID=2e5b3992-c95e-43b9-b98f-ae3ab09e8cb0&amp;IsInner=0&amp;IsHistory=&amp;ModuleID=22"/>
    <hyperlink ref="I228" r:id="rId2053" display="https://ggzy.hzctc.hangzhou.gov.cn/AfficheShow/Home?AfficheID=6704088e-90d6-43ca-83c0-c576dda17577&amp;IsInner=0&amp;IsHistory=&amp;ModuleID=22"/>
    <hyperlink ref="I226" r:id="rId2054" display="https://ggzy.hzctc.hangzhou.gov.cn/AfficheShow/Home?AfficheID=60b11bf8-5e79-4621-b245-a4de85edd22e&amp;IsInner=0&amp;IsHistory=&amp;ModuleID=22"/>
    <hyperlink ref="I225" r:id="rId2055" display="https://ggzy.hzctc.hangzhou.gov.cn/AfficheShow/Home?AfficheID=9dc28b5d-ade9-42db-93df-a376560f8c28&amp;IsInner=0&amp;IsHistory=&amp;ModuleID=22"/>
    <hyperlink ref="I229" r:id="rId2056" display="https://ggzy.hzctc.hangzhou.gov.cn/AfficheShow/Home?AfficheID=ae2fb5a7-cbea-4b87-8368-d16afbef51fd&amp;IsInner=0&amp;IsHistory=&amp;ModuleID=22"/>
    <hyperlink ref="I216" r:id="rId2057" display="https://ggzy.hzctc.hangzhou.gov.cn/AfficheShow/Home?AfficheID=b651359a-9182-477c-b824-dd0e972daf40&amp;IsInner=0&amp;IsHistory=&amp;ModuleID=22"/>
    <hyperlink ref="I220" r:id="rId2058" display="https://ggzy.hzctc.hangzhou.gov.cn/AfficheShow/Home?AfficheID=6caa6eaf-7988-4ef9-a915-c331d86f0d43&amp;IsInner=0&amp;IsHistory=&amp;ModuleID=22"/>
    <hyperlink ref="I219" r:id="rId2059" display="https://ggzy.hzctc.hangzhou.gov.cn/AfficheShow/Home?AfficheID=80991960-25a0-4551-ae53-5ba44c50a20f&amp;IsInner=0&amp;IsHistory=&amp;ModuleID=22"/>
    <hyperlink ref="I222" r:id="rId2060" display="https://ggzy.hzctc.hangzhou.gov.cn/AfficheShow/Home?AfficheID=11bee268-3212-4585-87ce-4a4274443ff1&amp;IsInner=0&amp;IsHistory=&amp;ModuleID=22"/>
    <hyperlink ref="I223" r:id="rId2061" display="https://ggzy.hzctc.hangzhou.gov.cn/AfficheShow/Home?AfficheID=93f24744-a62c-491a-a770-1440d613439f&amp;IsInner=0&amp;IsHistory=&amp;ModuleID=22"/>
    <hyperlink ref="I221" r:id="rId2062" display="https://ggzy.hzctc.hangzhou.gov.cn/AfficheShow/Home?AfficheID=6c683d72-2bba-43b6-8380-ab36d66ab771&amp;IsInner=0&amp;IsHistory=&amp;ModuleID=22"/>
    <hyperlink ref="I217" r:id="rId2063" display="https://ggzy.hzctc.hangzhou.gov.cn/AfficheShow/Home?AfficheID=3ceeec1d-d9bb-4f75-bccf-81e7cced79ee&amp;IsInner=0&amp;IsHistory=&amp;ModuleID=22"/>
    <hyperlink ref="I218" r:id="rId2064" display="https://ggzy.hzctc.hangzhou.gov.cn/AfficheShow/Home?AfficheID=bb5d6ef8-7dd6-4feb-8af9-5de14e5ae627&amp;IsInner=0&amp;IsHistory=&amp;ModuleID=22"/>
    <hyperlink ref="I194" r:id="rId2065" display="https://ggzy.hzctc.hangzhou.gov.cn/AfficheShow/Home?AfficheID=b9df1bd6-a1d7-4fd1-8d4e-5880f27156b3&amp;IsInner=0&amp;IsHistory=&amp;ModuleID=22"/>
    <hyperlink ref="I193" r:id="rId2066" display="https://ggzy.hzctc.hangzhou.gov.cn/AfficheShow/Home?AfficheID=caff75e3-0d6f-4cc1-a683-f1315d394619&amp;IsInner=0&amp;IsHistory=&amp;ModuleID=22"/>
    <hyperlink ref="I192" r:id="rId2067" display="https://ggzy.hzctc.hangzhou.gov.cn/AfficheShow/Home?AfficheID=5cbef749-19f2-415f-bb9b-794c4759b591&amp;IsInner=0&amp;IsHistory=&amp;ModuleID=22"/>
    <hyperlink ref="I203" r:id="rId2068" display="https://ggzy.hzctc.hangzhou.gov.cn/AfficheShow/Home?AfficheID=4face05e-6630-40c6-8ed3-2f819e4e313b&amp;IsInner=0&amp;IsHistory=&amp;ModuleID=22"/>
    <hyperlink ref="I204" r:id="rId2069" display="https://ggzy.hzctc.hangzhou.gov.cn/AfficheShow/Home?AfficheID=91b022a7-805c-4150-8569-267065a05908&amp;IsInner=0&amp;IsHistory=&amp;ModuleID=22"/>
    <hyperlink ref="I205" r:id="rId2070" display="https://ggzy.hzctc.hangzhou.gov.cn/AfficheShow/Home?AfficheID=0ec3a552-76cf-4d07-99f3-3d0497d0199b&amp;IsInner=0&amp;IsHistory=&amp;ModuleID=22"/>
    <hyperlink ref="I206" r:id="rId2071" display="https://ggzy.hzctc.hangzhou.gov.cn/AfficheShow/Home?AfficheID=a1990228-6022-4f31-be7d-48608343abf2&amp;IsInner=0&amp;IsHistory=&amp;ModuleID=22"/>
    <hyperlink ref="I208" r:id="rId2072" display="https://ggzy.hzctc.hangzhou.gov.cn/AfficheShow/Home?AfficheID=9a1907f5-29d0-4274-8a24-9232ded9f598&amp;IsInner=0&amp;IsHistory=&amp;ModuleID=22"/>
    <hyperlink ref="I209" r:id="rId2073" display="https://ggzy.hzctc.hangzhou.gov.cn/AfficheShow/Home?AfficheID=5c2b226b-11be-4b5e-bb4e-722cb6012e67&amp;IsInner=0&amp;IsHistory=&amp;ModuleID=22"/>
    <hyperlink ref="I198" r:id="rId2074" display="https://ggzy.hzctc.hangzhou.gov.cn/AfficheShow/Home?AfficheID=4a176c6c-bb7b-41fb-8b01-23c331a21a5e&amp;IsInner=0&amp;IsHistory=&amp;ModuleID=22"/>
    <hyperlink ref="I202" r:id="rId2075" display="https://ggzy.hzctc.hangzhou.gov.cn/AfficheShow/Home?AfficheID=da2d175c-9341-4ac5-b1b6-3d04a9036f31&amp;IsInner=0&amp;IsHistory=&amp;ModuleID=22"/>
    <hyperlink ref="I197" r:id="rId2076" display="https://ggzy.hzctc.hangzhou.gov.cn/AfficheShow/Home?AfficheID=2e83b3f0-81c6-43f4-a8ba-f7aa03e8fa90&amp;IsInner=0&amp;IsHistory=&amp;ModuleID=22"/>
    <hyperlink ref="I200" r:id="rId2077" display="https://ggzy.hzctc.hangzhou.gov.cn/AfficheShow/Home?AfficheID=759876fe-61e8-4055-8e32-4e301e48ed0a&amp;IsInner=0&amp;IsHistory=&amp;ModuleID=22"/>
    <hyperlink ref="I199" r:id="rId2078" display="https://ggzy.hzctc.hangzhou.gov.cn/AfficheShow/Home?AfficheID=5f26a710-2eb4-41cd-ae6a-053983fd5f1c&amp;IsInner=0&amp;IsHistory=&amp;ModuleID=22"/>
    <hyperlink ref="I201" r:id="rId2079" display="https://ggzy.hzctc.hangzhou.gov.cn/AfficheShow/Home?AfficheID=4fba5cba-e366-4c1a-8c5b-67a9e004142d&amp;IsInner=0&amp;IsHistory=&amp;ModuleID=22"/>
    <hyperlink ref="I195" r:id="rId2080" display="https://ggzy.hzctc.hangzhou.gov.cn/AfficheShow/Home?AfficheID=f958d57f-25fb-42f3-b501-0025784d9d15&amp;IsInner=0&amp;IsHistory=&amp;ModuleID=22"/>
    <hyperlink ref="I196" r:id="rId2081" display="https://ggzy.hzctc.hangzhou.gov.cn/AfficheShow/Home?AfficheID=5ff147c0-3d40-4476-bbbf-3c2871517d2b&amp;IsInner=0&amp;IsHistory=&amp;ModuleID=22"/>
    <hyperlink ref="I178" r:id="rId2082" display="https://ggzy.hzctc.hangzhou.gov.cn/AfficheShow/Home?AfficheID=489cb05e-20e4-46d7-8df9-243df22bbb09&amp;IsInner=0&amp;IsHistory=&amp;ModuleID=22"/>
    <hyperlink ref="I177" r:id="rId2083" display="https://ggzy.hzctc.hangzhou.gov.cn/AfficheShow/Home?AfficheID=bcfbf324-42e2-4983-88e9-7ef4659a4aa9&amp;IsInner=0&amp;IsHistory=&amp;ModuleID=22"/>
    <hyperlink ref="I187" r:id="rId2084" display="https://ggzy.hzctc.hangzhou.gov.cn/AfficheShow/Home?AfficheID=aa890a86-3a5a-4f7d-97ef-26efd89841e0&amp;IsInner=0&amp;IsHistory=&amp;ModuleID=22"/>
    <hyperlink ref="I191" r:id="rId2085" display="https://ggzy.hzctc.hangzhou.gov.cn/AfficheShow/Home?AfficheID=ea7bc4d4-be6f-47ff-9a3e-6600594d99b2&amp;IsInner=0&amp;IsHistory=&amp;ModuleID=22"/>
    <hyperlink ref="I190" r:id="rId2086" display="https://ggzy.hzctc.hangzhou.gov.cn/AfficheShow/Home?AfficheID=82997f48-63c2-46c5-9e47-afd0c4de0b93&amp;IsInner=0&amp;IsHistory=&amp;ModuleID=22"/>
    <hyperlink ref="I189" r:id="rId2087" display="https://ggzy.hzctc.hangzhou.gov.cn/AfficheShow/Home?AfficheID=147f05db-8274-4386-95a5-4e65e9bdf7ac&amp;IsInner=0&amp;IsHistory=&amp;ModuleID=22"/>
    <hyperlink ref="I188" r:id="rId2088" display="https://ggzy.hzctc.hangzhou.gov.cn/AfficheShow/Home?AfficheID=a1ece35a-7579-4e33-a680-bae36acedb2b&amp;IsInner=0&amp;IsHistory=&amp;ModuleID=22"/>
    <hyperlink ref="I184" r:id="rId2089" display="https://ggzy.hzctc.hangzhou.gov.cn/AfficheShow/Home?AfficheID=948e465a-bb8c-474b-98ea-959c82fd3ed7&amp;IsInner=0&amp;IsHistory=&amp;ModuleID=22"/>
    <hyperlink ref="I186" r:id="rId2090" display="https://ggzy.hzctc.hangzhou.gov.cn/AfficheShow/Home?AfficheID=848a57b3-b85b-4d14-a0ae-2698ecae6280&amp;IsInner=0&amp;IsHistory=&amp;ModuleID=22"/>
    <hyperlink ref="I182" r:id="rId2091" display="https://ggzy.hzctc.hangzhou.gov.cn/AfficheShow/Home?AfficheID=ecfe979b-6a59-439a-ba6f-78be467fe0be&amp;IsInner=0&amp;IsHistory=&amp;ModuleID=22"/>
    <hyperlink ref="I185" r:id="rId2092" display="https://ggzy.hzctc.hangzhou.gov.cn/AfficheShow/Home?AfficheID=51ccaef1-803b-4ed6-848d-5f655936b77e&amp;IsInner=0&amp;IsHistory=&amp;ModuleID=22"/>
    <hyperlink ref="I183" r:id="rId2093" display="https://ggzy.hzctc.hangzhou.gov.cn/AfficheShow/Home?AfficheID=04daf5ea-beb3-4b48-a374-5c00b3ddd046&amp;IsInner=0&amp;IsHistory=&amp;ModuleID=22"/>
    <hyperlink ref="I181" r:id="rId2094" display="https://ggzy.hzctc.hangzhou.gov.cn/AfficheShow/Home?AfficheID=74efe98c-8f0f-4e6c-805e-9d3acf38a1a0&amp;IsInner=0&amp;IsHistory=&amp;ModuleID=22"/>
    <hyperlink ref="I179" r:id="rId2095" display="https://ggzy.hzctc.hangzhou.gov.cn/AfficheShow/Home?AfficheID=9868034a-6817-4b72-a29b-bf9fe8b8a0fa&amp;IsInner=0&amp;IsHistory=&amp;ModuleID=22"/>
    <hyperlink ref="I180" r:id="rId2096" display="https://ggzy.hzctc.hangzhou.gov.cn/AfficheShow/Home?AfficheID=3b50c7b9-87d2-4554-9e77-ad68cf00a8ab&amp;IsInner=0&amp;IsHistory=&amp;ModuleID=22"/>
    <hyperlink ref="I158" r:id="rId2097" display="https://ggzy.hzctc.hangzhou.gov.cn/AfficheShow/Home?AfficheID=18880487-e9de-474d-aa9a-673efd46d84a&amp;IsInner=0&amp;IsHistory=&amp;ModuleID=22"/>
    <hyperlink ref="I160" r:id="rId2098" display="https://ggzy.hzctc.hangzhou.gov.cn/AfficheShow/Home?AfficheID=2bce6e1b-5960-47fc-8ee5-c08af09ce716&amp;IsInner=0&amp;IsHistory=&amp;ModuleID=22"/>
    <hyperlink ref="I159" r:id="rId2099" display="https://ggzy.hzctc.hangzhou.gov.cn/AfficheShow/Home?AfficheID=0b65bac9-3349-4138-b76a-9c24bc9103cb&amp;IsInner=0&amp;IsHistory=&amp;ModuleID=22"/>
    <hyperlink ref="I157" r:id="rId2100" display="https://ggzy.hzctc.hangzhou.gov.cn/AfficheShow/Home?AfficheID=cd77d841-25fb-436d-8e55-9acce474ce44&amp;IsInner=0&amp;IsHistory=&amp;ModuleID=22"/>
    <hyperlink ref="I176" r:id="rId2101" display="https://ggzy.hzctc.hangzhou.gov.cn/AfficheShow/Home?AfficheID=3c9a2402-7a72-4278-8dfe-f8aa7e11af2a&amp;IsInner=0&amp;IsHistory=&amp;ModuleID=22"/>
    <hyperlink ref="I174" r:id="rId2102" display="https://ggzy.hzctc.hangzhou.gov.cn/AfficheShow/Home?AfficheID=44cf0fde-dd60-4799-bf36-f78bc515bff9&amp;IsInner=0&amp;IsHistory=&amp;ModuleID=22"/>
    <hyperlink ref="I171" r:id="rId2103" display="https://ggzy.hzctc.hangzhou.gov.cn/AfficheShow/Home?AfficheID=ce7ab3ea-9066-407b-9125-8665b34bf589&amp;IsInner=0&amp;IsHistory=&amp;ModuleID=22"/>
    <hyperlink ref="I172" r:id="rId2104" display="https://ggzy.hzctc.hangzhou.gov.cn/AfficheShow/Home?AfficheID=b8b1e22b-0ce4-4096-8f91-bc4073fca34c&amp;IsInner=0&amp;IsHistory=&amp;ModuleID=22"/>
    <hyperlink ref="I173" r:id="rId2105" display="https://ggzy.hzctc.hangzhou.gov.cn/AfficheShow/Home?AfficheID=7c84808a-da04-463f-9a03-17b8026eef82&amp;IsInner=0&amp;IsHistory=&amp;ModuleID=22"/>
    <hyperlink ref="I175" r:id="rId2106" display="https://ggzy.hzctc.hangzhou.gov.cn/AfficheShow/Home?AfficheID=90652491-3b93-44a9-a931-75328b61118a&amp;IsInner=0&amp;IsHistory=&amp;ModuleID=22"/>
    <hyperlink ref="I169" r:id="rId2107" display="https://ggzy.hzctc.hangzhou.gov.cn/AfficheShow/Home?AfficheID=635061a2-e449-4d46-8ed1-5b9cf87822d8&amp;IsInner=0&amp;IsHistory=&amp;ModuleID=22"/>
    <hyperlink ref="I166" r:id="rId2108" display="https://ggzy.hzctc.hangzhou.gov.cn/AfficheShow/Home?AfficheID=afda6b07-5f47-4e12-b3d6-ace8d3401b8b&amp;IsInner=0&amp;IsHistory=&amp;ModuleID=22"/>
    <hyperlink ref="I167" r:id="rId2109" display="https://ggzy.hzctc.hangzhou.gov.cn/AfficheShow/Home?AfficheID=b2a56df4-eb76-4539-964e-81b0bec6c999&amp;IsInner=0&amp;IsHistory=&amp;ModuleID=22"/>
    <hyperlink ref="I165" r:id="rId2110" display="https://ggzy.hzctc.hangzhou.gov.cn/AfficheShow/Home?AfficheID=7c109d70-9d75-4a99-9754-ee8a0698d4f5&amp;IsInner=0&amp;IsHistory=&amp;ModuleID=22"/>
    <hyperlink ref="I168" r:id="rId2111" display="https://ggzy.hzctc.hangzhou.gov.cn/AfficheShow/Home?AfficheID=ec6668f8-1995-4acb-8b72-75b4dcb2b365&amp;IsInner=0&amp;IsHistory=&amp;ModuleID=22"/>
    <hyperlink ref="I164" r:id="rId2112" display="https://ggzy.hzctc.hangzhou.gov.cn/AfficheShow/Home?AfficheID=2f807e69-4ecd-4940-bb42-15c8aff46080&amp;IsInner=0&amp;IsHistory=&amp;ModuleID=22"/>
    <hyperlink ref="I163" r:id="rId2113" display="https://ggzy.hzctc.hangzhou.gov.cn/AfficheShow/Home?AfficheID=096fe7ce-65a7-4778-9b13-95385ed6a22b&amp;IsInner=0&amp;IsHistory=&amp;ModuleID=22"/>
    <hyperlink ref="I162" r:id="rId2114" display="https://ggzy.hzctc.hangzhou.gov.cn/AfficheShow/Home?AfficheID=540331b0-d72f-4b40-9daa-fd88b414c44d&amp;IsInner=0&amp;IsHistory=&amp;ModuleID=22"/>
    <hyperlink ref="I161" r:id="rId2115" display="https://ggzy.hzctc.hangzhou.gov.cn/AfficheShow/Home?AfficheID=ffac4992-9579-40a6-b851-a277b826e8cb&amp;IsInner=0&amp;IsHistory=&amp;ModuleID=22"/>
    <hyperlink ref="I145" r:id="rId2116" display="https://ggzy.hzctc.hangzhou.gov.cn/AfficheShow/Home?AfficheID=2c57c759-b15e-4f06-9734-ec5afeb05ace&amp;IsInner=0&amp;IsHistory=&amp;ModuleID=22"/>
    <hyperlink ref="I146" r:id="rId2117" display="https://ggzy.hzctc.hangzhou.gov.cn/AfficheShow/Home?AfficheID=8d635587-4968-4438-8345-60e8dad54dc3&amp;IsInner=0&amp;IsHistory=&amp;ModuleID=22"/>
    <hyperlink ref="I143" r:id="rId2118" display="https://ggzy.hzctc.hangzhou.gov.cn/AfficheShow/Home?AfficheID=d19d0c0b-d40d-4321-b7d1-0538f8f0aba6&amp;IsInner=0&amp;IsHistory=&amp;ModuleID=22"/>
    <hyperlink ref="I156" r:id="rId2119" display="https://ggzy.hzctc.hangzhou.gov.cn/AfficheShow/Home?AfficheID=10264212-84bf-4acc-8c17-37b8f560e67f&amp;IsInner=0&amp;IsHistory=&amp;ModuleID=22"/>
    <hyperlink ref="I154" r:id="rId2120" display="https://ggzy.hzctc.hangzhou.gov.cn/AfficheShow/Home?AfficheID=4aa8cc96-4bd1-430d-9ba5-6fc8726e9ae2&amp;IsInner=0&amp;IsHistory=&amp;ModuleID=22"/>
    <hyperlink ref="I155" r:id="rId2121" display="https://ggzy.hzctc.hangzhou.gov.cn/AfficheShow/Home?AfficheID=842fd822-b852-4f5c-85b5-b26666e12611&amp;IsInner=0&amp;IsHistory=&amp;ModuleID=22"/>
    <hyperlink ref="I152" r:id="rId2122" display="https://ggzy.hzctc.hangzhou.gov.cn/AfficheShow/Home?AfficheID=35ea3044-ad2d-413c-a989-13095c71b68c&amp;IsInner=0&amp;IsHistory=&amp;ModuleID=22"/>
    <hyperlink ref="I153" r:id="rId2123" display="https://ggzy.hzctc.hangzhou.gov.cn/AfficheShow/Home?AfficheID=b042e159-38c4-4194-b655-95eed8be601d&amp;IsInner=0&amp;IsHistory=&amp;ModuleID=22"/>
    <hyperlink ref="I148" r:id="rId2124" display="https://ggzy.hzctc.hangzhou.gov.cn/AfficheShow/Home?AfficheID=898be23e-89a7-42d1-875c-40632278973e&amp;IsInner=0&amp;IsHistory=&amp;ModuleID=22"/>
    <hyperlink ref="I150" r:id="rId2125" display="https://ggzy.hzctc.hangzhou.gov.cn/AfficheShow/Home?AfficheID=7be82221-75ad-43a0-9650-464c2e0bb1ab&amp;IsInner=0&amp;IsHistory=&amp;ModuleID=22"/>
    <hyperlink ref="I151" r:id="rId2126" display="https://ggzy.hzctc.hangzhou.gov.cn/AfficheShow/Home?AfficheID=dfabf6fd-54ae-4b03-92df-25b8b72f1d63&amp;IsInner=0&amp;IsHistory=&amp;ModuleID=22"/>
    <hyperlink ref="I149" r:id="rId2127" display="https://ggzy.hzctc.hangzhou.gov.cn/AfficheShow/Home?AfficheID=95bb0d7f-e7b7-4456-9a7b-2cfc87e5be0e&amp;IsInner=0&amp;IsHistory=&amp;ModuleID=22"/>
    <hyperlink ref="I147" r:id="rId2128" display="https://ggzy.hzctc.hangzhou.gov.cn/AfficheShow/Home?AfficheID=d388dbd8-307c-4d99-9894-e1e40842d5c0&amp;IsInner=0&amp;IsHistory=&amp;ModuleID=22"/>
    <hyperlink ref="I131" r:id="rId2129" display="https://ggzy.hzctc.hangzhou.gov.cn/AfficheShow/Home?AfficheID=04958e1a-ea47-47f6-8822-95fcbaaaae37&amp;IsInner=0&amp;IsHistory=&amp;ModuleID=22"/>
    <hyperlink ref="I137" r:id="rId2130" display="https://ggzy.hzctc.hangzhou.gov.cn/AfficheShow/Home?AfficheID=3e29fcd6-738b-4842-a9b9-30870a314ab0&amp;IsInner=0&amp;IsHistory=&amp;ModuleID=22"/>
    <hyperlink ref="I138" r:id="rId2131" display="https://ggzy.hzctc.hangzhou.gov.cn/AfficheShow/Home?AfficheID=1c40d41e-f033-418c-9749-12f6f2e28450&amp;IsInner=0&amp;IsHistory=&amp;ModuleID=22"/>
    <hyperlink ref="I140" r:id="rId2132" display="https://ggzy.hzctc.hangzhou.gov.cn/AfficheShow/Home?AfficheID=13055b62-32dd-4bff-b624-064a8d05f0c3&amp;IsInner=0&amp;IsHistory=&amp;ModuleID=22"/>
    <hyperlink ref="I142" r:id="rId2133" display="https://ggzy.hzctc.hangzhou.gov.cn/AfficheShow/Home?AfficheID=a50d7624-fe44-4820-9a07-c20c199d0811&amp;IsInner=0&amp;IsHistory=&amp;ModuleID=22"/>
    <hyperlink ref="I141" r:id="rId2134" display="https://ggzy.hzctc.hangzhou.gov.cn/AfficheShow/Home?AfficheID=1405059c-b4bf-4d52-bfb7-80012164470e&amp;IsInner=0&amp;IsHistory=&amp;ModuleID=22"/>
    <hyperlink ref="I136" r:id="rId2135" display="https://ggzy.hzctc.hangzhou.gov.cn/AfficheShow/Home?AfficheID=fcc21c41-c108-4358-b20c-777c7d9efffe&amp;IsInner=0&amp;IsHistory=&amp;ModuleID=22"/>
    <hyperlink ref="I135" r:id="rId2136" display="https://ggzy.hzctc.hangzhou.gov.cn/AfficheShow/Home?AfficheID=cd6f5271-513f-4fce-a867-73e31348297a&amp;IsInner=0&amp;IsHistory=&amp;ModuleID=22"/>
    <hyperlink ref="I134" r:id="rId2137" display="https://ggzy.hzctc.hangzhou.gov.cn/AfficheShow/Home?AfficheID=0be6f4fe-00d7-4b34-9283-3a5600e80a35&amp;IsInner=0&amp;IsHistory=&amp;ModuleID=22"/>
    <hyperlink ref="I133" r:id="rId2138" display="https://ggzy.hzctc.hangzhou.gov.cn/AfficheShow/Home?AfficheID=90e9e80a-a132-499d-b2d9-78a679005ca6&amp;IsInner=0&amp;IsHistory=&amp;ModuleID=22"/>
    <hyperlink ref="I98" r:id="rId2139" display="https://ggzy.hzctc.hangzhou.gov.cn/AfficheShow/Home?AfficheID=7a9d85f7-ac7c-4379-80d7-bf1e924125d8&amp;IsInner=0&amp;IsHistory=&amp;ModuleID=22"/>
    <hyperlink ref="I99" r:id="rId2140" display="https://ggzy.hzctc.hangzhou.gov.cn/AfficheShow/Home?AfficheID=9f7a3ed6-e51d-4a69-a0e8-fc3e59c78feb&amp;IsInner=0&amp;IsHistory=&amp;ModuleID=22"/>
    <hyperlink ref="I104" r:id="rId2141" display="https://ggzy.hzctc.hangzhou.gov.cn/AfficheShow/Home?AfficheID=c7746d34-5b5f-4384-b35b-298f983751a1&amp;IsInner=0&amp;IsHistory=&amp;ModuleID=22"/>
    <hyperlink ref="I105" r:id="rId2142" display="https://ggzy.hzctc.hangzhou.gov.cn/AfficheShow/Home?AfficheID=1e661580-f5aa-4426-b424-72ffee1c8d24&amp;IsInner=0&amp;IsHistory=&amp;ModuleID=22"/>
    <hyperlink ref="I106" r:id="rId2143" display="https://ggzy.hzctc.hangzhou.gov.cn/AfficheShow/Home?AfficheID=ef8c50ac-1f1d-400e-83ac-09a4b31165d3&amp;IsInner=0&amp;IsHistory=&amp;ModuleID=22"/>
    <hyperlink ref="I107" r:id="rId2144" display="https://ggzy.hzctc.hangzhou.gov.cn/AfficheShow/Home?AfficheID=2771414e-5343-4786-84ee-13f497585afd&amp;IsInner=0&amp;IsHistory=&amp;ModuleID=22"/>
    <hyperlink ref="I108" r:id="rId2145" display="https://ggzy.hzctc.hangzhou.gov.cn/AfficheShow/Home?AfficheID=d72b339b-ddd3-4cfd-8183-4736ab26b841&amp;IsInner=0&amp;IsHistory=&amp;ModuleID=22"/>
    <hyperlink ref="I110" r:id="rId2146" display="https://ggzy.hzctc.hangzhou.gov.cn/AfficheShow/Home?AfficheID=872b9075-6ac4-45c6-b87c-23547ef30b4c&amp;IsInner=0&amp;IsHistory=&amp;ModuleID=22"/>
    <hyperlink ref="I114" r:id="rId2147" display="https://ggzy.hzctc.hangzhou.gov.cn/AfficheShow/Home?AfficheID=945354a4-bf6e-4a70-a37e-0761c8c55a44&amp;IsInner=0&amp;IsHistory=&amp;ModuleID=22"/>
    <hyperlink ref="I111" r:id="rId2148" display="https://ggzy.hzctc.hangzhou.gov.cn/AfficheShow/Home?AfficheID=8ba22acc-7032-472f-832b-49b899a55b2b&amp;IsInner=0&amp;IsHistory=&amp;ModuleID=22"/>
    <hyperlink ref="I112" r:id="rId2149" display="https://ggzy.hzctc.hangzhou.gov.cn/AfficheShow/Home?AfficheID=1c4bed1b-5055-41b8-83d8-dc69b5c2f6d3&amp;IsInner=0&amp;IsHistory=&amp;ModuleID=22"/>
    <hyperlink ref="I113" r:id="rId2150" display="https://ggzy.hzctc.hangzhou.gov.cn/AfficheShow/Home?AfficheID=83aa8c3c-09b1-4b9a-b74a-2cdb41e42af2&amp;IsInner=0&amp;IsHistory=&amp;ModuleID=22"/>
    <hyperlink ref="I101" r:id="rId2151" display="https://ggzy.hzctc.hangzhou.gov.cn/AfficheShow/Home?AfficheID=2aeb5d7d-1da0-4003-9008-a811301864be&amp;IsInner=0&amp;IsHistory=&amp;ModuleID=22"/>
    <hyperlink ref="I103" r:id="rId2152" display="https://ggzy.hzctc.hangzhou.gov.cn/AfficheShow/Home?AfficheID=d18a29b3-a91c-4d71-a61b-822fa422cd0f&amp;IsInner=0&amp;IsHistory=&amp;ModuleID=22"/>
    <hyperlink ref="I102" r:id="rId2153" display="https://ggzy.hzctc.hangzhou.gov.cn/AfficheShow/Home?AfficheID=04d42418-d89a-40d6-9c83-10e8f2927d7e&amp;IsInner=0&amp;IsHistory=&amp;ModuleID=22"/>
    <hyperlink ref="I100" r:id="rId2154" display="https://ggzy.hzctc.hangzhou.gov.cn/AfficheShow/Home?AfficheID=0eb18a0e-38fb-44b9-9c9b-77454d58c6af&amp;IsInner=0&amp;IsHistory=&amp;ModuleID=22"/>
    <hyperlink ref="I91" r:id="rId2155" display="https://ggzy.hzctc.hangzhou.gov.cn/AfficheShow/Home?AfficheID=b8a4cd7d-119e-4171-aeb4-274ae805fc88&amp;IsInner=0&amp;IsHistory=&amp;ModuleID=22"/>
    <hyperlink ref="I92" r:id="rId2156" display="https://ggzy.hzctc.hangzhou.gov.cn/AfficheShow/Home?AfficheID=81bdde8b-4046-4dcf-922c-381f253c0e8e&amp;IsInner=0&amp;IsHistory=&amp;ModuleID=22"/>
    <hyperlink ref="I94" r:id="rId2157" display="https://ggzy.hzctc.hangzhou.gov.cn/AfficheShow/Home?AfficheID=340de9b8-c73d-44f8-8605-28b680335266&amp;IsInner=0&amp;IsHistory=&amp;ModuleID=22"/>
    <hyperlink ref="I95" r:id="rId2158" display="https://ggzy.hzctc.hangzhou.gov.cn/AfficheShow/Home?AfficheID=0a25cf51-f2fc-4946-9ffa-c327ecdcce0c&amp;IsInner=0&amp;IsHistory=&amp;ModuleID=22"/>
    <hyperlink ref="I96" r:id="rId2159" display="https://ggzy.hzctc.hangzhou.gov.cn/AfficheShow/Home?AfficheID=9e3ef2ac-049b-44ec-b2ef-e9c5bd10a47e&amp;IsInner=0&amp;IsHistory=&amp;ModuleID=22"/>
    <hyperlink ref="I93" r:id="rId2160" display="https://ggzy.hzctc.hangzhou.gov.cn/AfficheShow/Home?AfficheID=97856439-ffcd-49c6-b1a7-cc8009f11438&amp;IsInner=0&amp;IsHistory=&amp;ModuleID=22"/>
    <hyperlink ref="I90" r:id="rId2161" display="https://ggzy.hzctc.hangzhou.gov.cn/AfficheShow/Home?AfficheID=6cc7c7e0-ad36-48a7-95b4-3a032ff0c47b&amp;IsInner=0&amp;IsHistory=&amp;ModuleID=22"/>
    <hyperlink ref="I89" r:id="rId2162" display="https://ggzy.hzctc.hangzhou.gov.cn/AfficheShow/Home?AfficheID=5dd39118-8476-44b5-9e8c-dcc89bae6f0c&amp;IsInner=0&amp;IsHistory=&amp;ModuleID=22"/>
    <hyperlink ref="I88" r:id="rId2163" display="https://ggzy.hzctc.hangzhou.gov.cn/AfficheShow/Home?AfficheID=4d7ae089-2ca0-497d-8b91-0388e8026411&amp;IsInner=0&amp;IsHistory=&amp;ModuleID=22"/>
    <hyperlink ref="I87" r:id="rId2164" display="https://ggzy.hzctc.hangzhou.gov.cn/AfficheShow/Home?AfficheID=4e9813e3-3389-4243-87a4-20a1db7c478d&amp;IsInner=0&amp;IsHistory=&amp;ModuleID=22"/>
    <hyperlink ref="I72" r:id="rId2165" display="https://ggzy.hzctc.hangzhou.gov.cn/AfficheShow/Home?AfficheID=832a232c-1859-49f8-be8c-fa0cbcfa500c&amp;IsInner=0&amp;IsHistory=&amp;ModuleID=22"/>
    <hyperlink ref="I77" r:id="rId2166" display="https://ggzy.hzctc.hangzhou.gov.cn/AfficheShow/Home?AfficheID=90b39dde-03a9-4a14-967f-36bd6c879e8b&amp;IsInner=0&amp;IsHistory=&amp;ModuleID=22"/>
    <hyperlink ref="I78" r:id="rId2167" display="https://ggzy.hzctc.hangzhou.gov.cn/AfficheShow/Home?AfficheID=6d6e6b91-2b38-4d0a-8477-2cc2a6b6d77d&amp;IsInner=0&amp;IsHistory=&amp;ModuleID=22"/>
    <hyperlink ref="I80" r:id="rId2168" display="https://ggzy.hzctc.hangzhou.gov.cn/AfficheShow/Home?AfficheID=037212bd-a8b1-43c1-82af-a7bfd1b5ddbe&amp;IsInner=0&amp;IsHistory=&amp;ModuleID=22"/>
    <hyperlink ref="I83" r:id="rId2169" display="https://ggzy.hzctc.hangzhou.gov.cn/AfficheShow/Home?AfficheID=81ca9562-ab29-4ee6-a6bf-176e878ecd8e&amp;IsInner=0&amp;IsHistory=&amp;ModuleID=22"/>
    <hyperlink ref="I81" r:id="rId2170" display="https://ggzy.hzctc.hangzhou.gov.cn/AfficheShow/Home?AfficheID=b2d6d0f6-029e-4a69-aa8d-fe2e800d352b&amp;IsInner=0&amp;IsHistory=&amp;ModuleID=22"/>
    <hyperlink ref="I82" r:id="rId2171" display="https://ggzy.hzctc.hangzhou.gov.cn/AfficheShow/Home?AfficheID=367532ef-e90a-4961-9f0d-28428051a4d8&amp;IsInner=0&amp;IsHistory=&amp;ModuleID=22"/>
    <hyperlink ref="I76" r:id="rId2172" display="https://ggzy.hzctc.hangzhou.gov.cn/AfficheShow/Home?AfficheID=84e5c976-7213-43e1-8268-cd0613a8c7e3&amp;IsInner=0&amp;IsHistory=&amp;ModuleID=22"/>
    <hyperlink ref="I75" r:id="rId2173" display="https://ggzy.hzctc.hangzhou.gov.cn/AfficheShow/Home?AfficheID=20b58b48-897d-4f62-bbad-60df79f3673c&amp;IsInner=0&amp;IsHistory=&amp;ModuleID=22"/>
    <hyperlink ref="I74" r:id="rId2174" display="https://ggzy.hzctc.hangzhou.gov.cn/AfficheShow/Home?AfficheID=0a452b64-fe56-4269-9fe0-40e528a21ef7&amp;IsInner=0&amp;IsHistory=&amp;ModuleID=22"/>
    <hyperlink ref="I73" r:id="rId2175" display="https://ggzy.hzctc.hangzhou.gov.cn/AfficheShow/Home?AfficheID=0e28d92c-e0a6-4323-8ce8-c650628846c1&amp;IsInner=0&amp;IsHistory=&amp;ModuleID=22"/>
    <hyperlink ref="I66" r:id="rId2176" display="https://ggzy.hzctc.hangzhou.gov.cn/AfficheShow/Home?AfficheID=bfaa90f5-9bef-4d56-906b-803f5c31c34b&amp;IsInner=0&amp;IsHistory=&amp;ModuleID=22"/>
    <hyperlink ref="I69" r:id="rId2177" display="https://ggzy.hzctc.hangzhou.gov.cn/AfficheShow/Home?AfficheID=dc997fe2-7565-47d6-bd78-df13f0feb0b3&amp;IsInner=0&amp;IsHistory=&amp;ModuleID=22"/>
    <hyperlink ref="I3" r:id="rId2178" display="https://ggzy.hzctc.hangzhou.gov.cn/AfficheShow/Home?AfficheID=71fda31e-d4a1-4ff3-b443-9632c6cf36eb&amp;IsInner=0&amp;IsHistory=&amp;ModuleID=22"/>
    <hyperlink ref="I71" r:id="rId2179" display="https://ggzy.hzctc.hangzhou.gov.cn/AfficheShow/Home?AfficheID=e8482fe8-258b-4f3c-9da8-1372c0e66b80&amp;IsInner=0&amp;IsHistory=&amp;ModuleID=22"/>
    <hyperlink ref="I68" r:id="rId2180" display="https://ggzy.hzctc.hangzhou.gov.cn/AfficheShow/Home?AfficheID=defda495-0a86-4203-bfbc-e7b2346fc454&amp;IsInner=0&amp;IsHistory=&amp;ModuleID=22"/>
    <hyperlink ref="I67" r:id="rId2181" display="https://ggzy.hzctc.hangzhou.gov.cn/AfficheShow/Home?AfficheID=6f16e323-adb3-4fc7-ada9-8a833a8da982&amp;IsInner=0&amp;IsHistory=&amp;ModuleID=22"/>
    <hyperlink ref="I52" r:id="rId2182" display="https://ggzy.hzctc.hangzhou.gov.cn/AfficheShow/Home?AfficheID=fc7f6a0c-89b6-42d0-be1e-b9100cb04131&amp;IsInner=0&amp;IsHistory=&amp;ModuleID=22"/>
    <hyperlink ref="I50" r:id="rId2183" display="https://ggzy.hzctc.hangzhou.gov.cn/AfficheShow/Home?AfficheID=537f2bb8-2e7b-462c-9f7c-6585c28667bf&amp;IsInner=0&amp;IsHistory=&amp;ModuleID=22"/>
    <hyperlink ref="I62" r:id="rId2184" display="https://ggzy.hzctc.hangzhou.gov.cn/AfficheShow/Home?AfficheID=bde4cec1-2142-4f12-bc50-76fa80f712bd&amp;IsInner=0&amp;IsHistory=&amp;ModuleID=22"/>
    <hyperlink ref="I64" r:id="rId2185" display="https://ggzy.hzctc.hangzhou.gov.cn/AfficheShow/Home?AfficheID=b8469522-0ed2-48b2-95d6-15fb6b2452c5&amp;IsInner=0&amp;IsHistory=&amp;ModuleID=22"/>
    <hyperlink ref="I63" r:id="rId2186" display="https://ggzy.hzctc.hangzhou.gov.cn/AfficheShow/Home?AfficheID=83ab9c6d-deaf-4576-9903-d413014f0e6c&amp;IsInner=0&amp;IsHistory=&amp;ModuleID=22"/>
    <hyperlink ref="I65" r:id="rId2187" display="https://ggzy.hzctc.hangzhou.gov.cn/AfficheShow/Home?AfficheID=f8b1eb23-4dad-44a5-8e9c-7e06e1d23c6a&amp;IsInner=0&amp;IsHistory=&amp;ModuleID=22"/>
    <hyperlink ref="I59" r:id="rId2188" display="https://ggzy.hzctc.hangzhou.gov.cn/AfficheShow/Home?AfficheID=94d2a4ec-c0ef-4e14-9348-7af733ce8ce6&amp;IsInner=0&amp;IsHistory=&amp;ModuleID=22"/>
    <hyperlink ref="I55" r:id="rId2189" display="https://ggzy.hzctc.hangzhou.gov.cn/AfficheShow/Home?AfficheID=209e8800-3bd7-40c4-9cc2-6a9fd02b957c&amp;IsInner=0&amp;IsHistory=&amp;ModuleID=22"/>
    <hyperlink ref="I58" r:id="rId2190" display="https://ggzy.hzctc.hangzhou.gov.cn/AfficheShow/Home?AfficheID=74b92a48-0e66-45b1-b0d8-05e8e1ad015f&amp;IsInner=0&amp;IsHistory=&amp;ModuleID=22"/>
    <hyperlink ref="I57" r:id="rId2191" display="https://ggzy.hzctc.hangzhou.gov.cn/AfficheShow/Home?AfficheID=d03cbb2d-f0d1-4c4c-9800-4e83127eb035&amp;IsInner=0&amp;IsHistory=&amp;ModuleID=22"/>
    <hyperlink ref="I56" r:id="rId2192" display="https://ggzy.hzctc.hangzhou.gov.cn/AfficheShow/Home?AfficheID=9e7705fa-d57a-4fdd-a5e4-a406664f6a2b&amp;IsInner=0&amp;IsHistory=&amp;ModuleID=22"/>
    <hyperlink ref="I53" r:id="rId2193" display="https://ggzy.hzctc.hangzhou.gov.cn/AfficheShow/Home?AfficheID=22f8a7ed-badd-4c01-ac0e-adb90af4cf3d&amp;IsInner=0&amp;IsHistory=&amp;ModuleID=22"/>
    <hyperlink ref="I2" r:id="rId2194" display="https://ggzy.hzctc.hangzhou.gov.cn/AfficheShow/Home?AfficheID=025862e0-2df1-4eb7-a8c6-8f88d2ec1e34&amp;IsInner=0&amp;IsHistory=&amp;ModuleID=22"/>
    <hyperlink ref="I39" r:id="rId2195" display="https://ggzy.hzctc.hangzhou.gov.cn/AfficheShow/Home?AfficheID=8bdf628f-7c3a-4bfb-b93c-02919870fd9e&amp;IsInner=0&amp;IsHistory=&amp;ModuleID=22"/>
    <hyperlink ref="I37" r:id="rId2196" display="https://ggzy.hzctc.hangzhou.gov.cn/AfficheShow/Home?AfficheID=5e9f909d-af72-4185-9b87-20475e5a009d&amp;IsInner=0&amp;IsHistory=&amp;ModuleID=22"/>
    <hyperlink ref="I49" r:id="rId2197" display="https://ggzy.hzctc.hangzhou.gov.cn/AfficheShow/Home?AfficheID=e4b0299b-3b74-4e58-b8da-e5ee8115ffff&amp;IsInner=0&amp;IsHistory=&amp;ModuleID=22"/>
    <hyperlink ref="I43" r:id="rId2198" display="https://ggzy.hzctc.hangzhou.gov.cn/AfficheShow/Home?AfficheID=21c90bc5-d6e4-495d-b4aa-19364e4c84bb&amp;IsInner=0&amp;IsHistory=&amp;ModuleID=22"/>
    <hyperlink ref="I42" r:id="rId2199" display="https://ggzy.hzctc.hangzhou.gov.cn/AfficheShow/Home?AfficheID=b968f218-471a-4f03-91b9-0fcc2ff65e81&amp;IsInner=0&amp;IsHistory=&amp;ModuleID=22"/>
    <hyperlink ref="I329" r:id="rId2200" display="https://ggzy.hzctc.hangzhou.gov.cn/AfficheShow/Home?AfficheID=d492cd15-c15a-4004-9536-e416215dace3&amp;IsInner=0&amp;IsHistory=&amp;ModuleID=22"/>
    <hyperlink ref="I325" r:id="rId2201" display="https://ggzy.hzctc.hangzhou.gov.cn/AfficheShow/Home?AfficheID=01f2764c-d1b2-4e8d-92d8-2ea5f236d4d1&amp;IsInner=0&amp;IsHistory=&amp;ModuleID=22"/>
    <hyperlink ref="I334" r:id="rId2202" display="https://ggzy.hzctc.hangzhou.gov.cn/AfficheShow/Home?AfficheID=a1929aca-89f9-4f9d-87b1-1a6fdf842e67&amp;IsInner=0&amp;IsHistory=&amp;ModuleID=22"/>
    <hyperlink ref="I335" r:id="rId2203" display="https://ggzy.hzctc.hangzhou.gov.cn/AfficheShow/Home?AfficheID=0848b5c4-12c2-4024-bddc-058786189628&amp;IsInner=0&amp;IsHistory=&amp;ModuleID=22"/>
    <hyperlink ref="I333" r:id="rId2204" display="https://ggzy.hzctc.hangzhou.gov.cn/AfficheShow/Home?AfficheID=c4325e5c-94fe-43ca-b864-c707c4b99d52&amp;IsInner=0&amp;IsHistory=&amp;ModuleID=22"/>
    <hyperlink ref="I330" r:id="rId2205" display="https://ggzy.hzctc.hangzhou.gov.cn/AfficheShow/Home?AfficheID=01e90ad5-7a2e-48d2-94b6-64bd7f476b9d&amp;IsInner=0&amp;IsHistory=&amp;ModuleID=22"/>
    <hyperlink ref="I328" r:id="rId2206" display="https://ggzy.hzctc.hangzhou.gov.cn/AfficheShow/Home?AfficheID=aeab79fe-2adf-4d79-bb7a-d3a6d584e0e6&amp;IsInner=0&amp;IsHistory=&amp;ModuleID=22"/>
    <hyperlink ref="I314" r:id="rId2207" display="https://ggzy.hzctc.hangzhou.gov.cn/AfficheShow/Home?AfficheID=8c69a696-6d34-4dba-927c-f3b6fefcfea5&amp;IsInner=0&amp;IsHistory=&amp;ModuleID=22"/>
    <hyperlink ref="I320" r:id="rId2208" display="https://ggzy.hzctc.hangzhou.gov.cn/AfficheShow/Home?AfficheID=133ee1a9-7e48-4061-a3b1-7e4ccf7b3d7c&amp;IsInner=0&amp;IsHistory=&amp;ModuleID=22"/>
    <hyperlink ref="I317" r:id="rId2209" display="https://ggzy.hzctc.hangzhou.gov.cn/AfficheShow/Home?AfficheID=34695f0c-7744-48de-9b99-ba193000205e&amp;IsInner=0&amp;IsHistory=&amp;ModuleID=22"/>
    <hyperlink ref="I297" r:id="rId2210" display="https://ggzy.hzctc.hangzhou.gov.cn/AfficheShow/Home?AfficheID=b3f4e303-1785-4586-84f7-458b9cb68b1d&amp;IsInner=0&amp;IsHistory=&amp;ModuleID=22"/>
    <hyperlink ref="I296" r:id="rId2211" display="https://ggzy.hzctc.hangzhou.gov.cn/AfficheShow/Home?AfficheID=5b4da7b5-91c1-4abe-bd18-16d2fee2ffdb&amp;IsInner=0&amp;IsHistory=&amp;ModuleID=22"/>
    <hyperlink ref="I311" r:id="rId2212" display="https://ggzy.hzctc.hangzhou.gov.cn/AfficheShow/Home?AfficheID=8155155c-2704-4187-9c6f-e4ea96710ecf&amp;IsInner=0&amp;IsHistory=&amp;ModuleID=22"/>
    <hyperlink ref="I308" r:id="rId2213" display="https://ggzy.hzctc.hangzhou.gov.cn/AfficheShow/Home?AfficheID=2588c6ca-cbfc-4475-8c5b-7d11af6f3258&amp;IsInner=0&amp;IsHistory=&amp;ModuleID=22"/>
    <hyperlink ref="I301" r:id="rId2214" display="https://ggzy.hzctc.hangzhou.gov.cn/AfficheShow/Home?AfficheID=47ff68e3-4e25-4388-ae71-b90f01cc9e71&amp;IsInner=0&amp;IsHistory=&amp;ModuleID=22"/>
    <hyperlink ref="I307" r:id="rId2215" display="https://ggzy.hzctc.hangzhou.gov.cn/AfficheShow/Home?AfficheID=09ed902f-5068-48ad-8d16-4e0df12620f0&amp;IsInner=0&amp;IsHistory=&amp;ModuleID=22"/>
    <hyperlink ref="I302" r:id="rId2216" display="https://ggzy.hzctc.hangzhou.gov.cn/AfficheShow/Home?AfficheID=6d8646bf-f663-4595-9eca-629077c44e4d&amp;IsInner=0&amp;IsHistory=&amp;ModuleID=22"/>
    <hyperlink ref="I300" r:id="rId2217" display="https://ggzy.hzctc.hangzhou.gov.cn/AfficheShow/Home?AfficheID=21dd33e4-fdf1-4d3c-8d1f-bfb55f2260c6&amp;IsInner=0&amp;IsHistory=&amp;ModuleID=22"/>
    <hyperlink ref="I282" r:id="rId2218" display="https://ggzy.hzctc.hangzhou.gov.cn/AfficheShow/Home?AfficheID=feb93286-d7b8-4b36-aaa3-12f77dbd1a38&amp;IsInner=0&amp;IsHistory=&amp;ModuleID=22"/>
    <hyperlink ref="I287" r:id="rId2219" display="https://ggzy.hzctc.hangzhou.gov.cn/AfficheShow/Home?AfficheID=a6b5cb91-9e93-4f99-bc21-65179006ac39&amp;IsInner=0&amp;IsHistory=&amp;ModuleID=22"/>
    <hyperlink ref="I288" r:id="rId2220" display="https://ggzy.hzctc.hangzhou.gov.cn/AfficheShow/Home?AfficheID=db5ffe51-0cb5-4ff3-a663-da85d96b8cae&amp;IsInner=0&amp;IsHistory=&amp;ModuleID=22"/>
    <hyperlink ref="I289" r:id="rId2221" display="https://ggzy.hzctc.hangzhou.gov.cn/AfficheShow/Home?AfficheID=2ba8fe9e-b6aa-42cd-8da4-74e8fb757065&amp;IsInner=0&amp;IsHistory=&amp;ModuleID=22"/>
    <hyperlink ref="I286" r:id="rId2222" display="https://ggzy.hzctc.hangzhou.gov.cn/AfficheShow/Home?AfficheID=5f57d95a-9af1-4745-8aaa-3fd183cc5c50&amp;IsInner=0&amp;IsHistory=&amp;ModuleID=22"/>
    <hyperlink ref="I285" r:id="rId2223" display="https://ggzy.hzctc.hangzhou.gov.cn/AfficheShow/Home?AfficheID=2cfe2dc6-f6f2-4f04-b145-b164b6df62fc&amp;IsInner=0&amp;IsHistory=&amp;ModuleID=22"/>
    <hyperlink ref="I273" r:id="rId2224" display="https://ggzy.hzctc.hangzhou.gov.cn/AfficheShow/Home?AfficheID=755a8e85-14c3-433e-bc71-6c1d1f1790ac&amp;IsInner=0&amp;IsHistory=&amp;ModuleID=22"/>
    <hyperlink ref="I127" r:id="rId2225" display="https://ggzy.hzctc.hangzhou.gov.cn/AfficheShow/Home?AfficheID=404b06c1-8103-49bc-ae0f-fb5ec465bc89&amp;IsInner=0&amp;IsHistory=&amp;ModuleID=22"/>
    <hyperlink ref="I120" r:id="rId2226" display="https://ggzy.hzctc.hangzhou.gov.cn/AfficheShow/Home?AfficheID=22c327e1-e8bd-4fd2-a9e8-d64591dcc378&amp;IsInner=0&amp;IsHistory=&amp;ModuleID=22"/>
    <hyperlink ref="I24" r:id="rId2227" display="https://ggzy.hzctc.hangzhou.gov.cn/AfficheShow/Home?AfficheID=b728fe39-80f5-4603-81f7-b6a94345624b&amp;IsInner=0&amp;IsHistory=&amp;ModuleID=22"/>
    <hyperlink ref="I22" r:id="rId2228" display="https://ggzy.hzctc.hangzhou.gov.cn/AfficheShow/Home?AfficheID=02fb8609-d2e5-43cb-8f54-b097a7c4e6f6&amp;IsInner=0&amp;IsHistory=&amp;ModuleID=22"/>
    <hyperlink ref="I31" r:id="rId2229" display="https://ggzy.hzctc.hangzhou.gov.cn/AfficheShow/Home?AfficheID=8f3c4b4e-7a11-4a80-8946-ace4fd161dba&amp;IsInner=0&amp;IsHistory=&amp;ModuleID=22"/>
    <hyperlink ref="I32" r:id="rId2230" display="https://ggzy.hzctc.hangzhou.gov.cn/AfficheShow/Home?AfficheID=139aafa2-fa9c-4cd7-96d5-9efaaf70eef2&amp;IsInner=0&amp;IsHistory=&amp;ModuleID=22"/>
    <hyperlink ref="I33" r:id="rId2231" display="https://ggzy.hzctc.hangzhou.gov.cn/AfficheShow/Home?AfficheID=b7bfb500-8a9d-4691-85d9-489a8593622f&amp;IsInner=0&amp;IsHistory=&amp;ModuleID=22"/>
    <hyperlink ref="I34" r:id="rId2232" display="https://ggzy.hzctc.hangzhou.gov.cn/AfficheShow/Home?AfficheID=09cffa92-801f-4c58-9743-3a44b88f32fe&amp;IsInner=0&amp;IsHistory=&amp;ModuleID=22"/>
    <hyperlink ref="I30" r:id="rId2233" display="https://ggzy.hzctc.hangzhou.gov.cn/AfficheShow/Home?AfficheID=b7ab61fd-e99f-443b-98c5-881faa9844a0&amp;IsInner=0&amp;IsHistory=&amp;ModuleID=22"/>
    <hyperlink ref="I26" r:id="rId2234" display="https://ggzy.hzctc.hangzhou.gov.cn/AfficheShow/Home?AfficheID=7a677a73-8adb-4241-bb62-4323acef7f19&amp;IsInner=0&amp;IsHistory=&amp;ModuleID=22"/>
    <hyperlink ref="I8" r:id="rId2235" display="https://ggzy.hzctc.hangzhou.gov.cn/AfficheShow/Home?AfficheID=fdf980b9-6cfd-4c82-bb27-8f3a3cdeff9d&amp;IsInner=0&amp;IsHistory=&amp;ModuleID=22"/>
    <hyperlink ref="I7" r:id="rId2236" display="https://ggzy.hzctc.hangzhou.gov.cn/AfficheShow/Home?AfficheID=ea496cd3-0637-4468-a25f-972a37e342a1&amp;IsInner=0&amp;IsHistory=&amp;ModuleID=22"/>
    <hyperlink ref="I4" r:id="rId2237" display="https://ggzy.hzctc.hangzhou.gov.cn/AfficheShow/Home?AfficheID=3f8c1998-6832-429c-bc85-335be06cf32b&amp;IsInner=0&amp;IsHistory=&amp;ModuleID=22"/>
    <hyperlink ref="I5" r:id="rId2238" display="https://ggzy.hzctc.hangzhou.gov.cn/AfficheShow/Home?AfficheID=864f232a-05f5-473d-bd4d-01ec5bcd1b84&amp;IsInner=0&amp;IsHistory=&amp;ModuleID=22"/>
    <hyperlink ref="I6" r:id="rId2239" display="https://ggzy.hzctc.hangzhou.gov.cn/AfficheShow/Home?AfficheID=c24fde01-fbeb-468c-b5c9-e6b71d6a70ef&amp;IsInner=0&amp;IsHistory=&amp;ModuleID=22"/>
    <hyperlink ref="S169" r:id="rId2240" display="https://ggzy.hzctc.hangzhou.gov.cn/AfficheShow/Home?AfficheID=2a02df43-4704-4681-940c-6b92c98a142c&amp;IsInner=0&amp;IsHistory=0&amp;ModuleID=28"/>
    <hyperlink ref="S3" r:id="rId2241" display="https://ggzy.hzctc.hangzhou.gov.cn/AfficheShow/Home?AfficheID=3884f5a5-d9e3-43dc-b33b-4e2e8bccd9ac&amp;IsInner=0&amp;IsHistory=0&amp;ModuleID=28"/>
    <hyperlink ref="S55" r:id="rId2242" display="https://ggzy.hzctc.hangzhou.gov.cn/AfficheShow/Home?AfficheID=e2e1d7e2-b77f-40c4-9668-3b54926dbfa4&amp;IsInner=0&amp;IsHistory=0&amp;ModuleID=28"/>
    <hyperlink ref="S240" r:id="rId853" display="https://ggzy.hzctc.hangzhou.gov.cn/AfficheShow/Home?AfficheID=4cf668e3-5966-427f-b5f6-8ccbd4534d8d&amp;IsInner=0&amp;IsHistory=0&amp;ModuleID=28"/>
    <hyperlink ref="S241" r:id="rId2243" display="https://ggzy.hzctc.hangzhou.gov.cn/AfficheShow/Home?AfficheID=18b0afcf-9785-44ad-84de-f6cee70ab2f1&amp;IsInner=0&amp;IsHistory=0&amp;ModuleID=28"/>
    <hyperlink ref="P240" r:id="rId2244" display="https://ggzy.hzctc.hangzhou.gov.cn/OpenBidRecord/Index?id=513EA2AC-773F-4E57-AF55-CC084AD76924&amp;tenderID=7A236A63-6057-478B-B4EB-67D7D1220E92&amp;ModuleID=486"/>
    <hyperlink ref="P241" r:id="rId2245" display="https://ggzy.hzctc.hangzhou.gov.cn/OpenBidRecord/Index?id=8FB43726-46F9-40C8-B719-A4C9B4F1F529&amp;tenderID=2DA99B25-6BB6-4353-8688-6F1FE4E15FB0&amp;ModuleID=486"/>
    <hyperlink ref="I11" r:id="rId2246" display="https://ggzy.hzctc.hangzhou.gov.cn/AfficheShow/Home?AfficheID=cec080a2-207e-4d03-b1f7-9ceea86a71c5&amp;IsInner=0&amp;IsHistory=&amp;ModuleID=22"/>
  </hyperlink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35"/>
  <sheetViews>
    <sheetView zoomScale="130" zoomScaleNormal="130" workbookViewId="0">
      <selection activeCell="A14" sqref="A14"/>
    </sheetView>
  </sheetViews>
  <sheetFormatPr defaultColWidth="9" defaultRowHeight="13.5"/>
  <cols>
    <col min="1" max="1" width="129.375" customWidth="1"/>
    <col min="2" max="2" width="46.125" customWidth="1"/>
    <col min="3" max="3" width="12.275" customWidth="1"/>
    <col min="5" max="5" width="19.9916666666667" customWidth="1"/>
  </cols>
  <sheetData>
    <row r="2" spans="1:1">
      <c r="A2" s="1"/>
    </row>
    <row r="3" spans="1:1">
      <c r="A3" s="1"/>
    </row>
    <row r="4" spans="1:1">
      <c r="A4" s="1"/>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1">
      <c r="A19" s="1"/>
    </row>
    <row r="20" spans="1:1">
      <c r="A20" s="1"/>
    </row>
    <row r="21" spans="1:1">
      <c r="A21" s="2"/>
    </row>
    <row r="22" spans="1:1">
      <c r="A22" s="1"/>
    </row>
    <row r="23" spans="1:1">
      <c r="A23" s="1"/>
    </row>
    <row r="24" spans="1:1">
      <c r="A24" s="1"/>
    </row>
    <row r="25" spans="1:1">
      <c r="A25" s="1"/>
    </row>
    <row r="26" spans="1:1">
      <c r="A26" s="1"/>
    </row>
    <row r="27" spans="1:1">
      <c r="A27" s="1"/>
    </row>
    <row r="28" spans="1:1">
      <c r="A28" s="1"/>
    </row>
    <row r="29" spans="1:1">
      <c r="A29" s="2"/>
    </row>
    <row r="30" spans="1:1">
      <c r="A30" s="1"/>
    </row>
    <row r="31" spans="1:1">
      <c r="A31" s="1"/>
    </row>
    <row r="32" spans="1:1">
      <c r="A32" s="1"/>
    </row>
    <row r="33" spans="1:1">
      <c r="A33" s="1"/>
    </row>
    <row r="34" spans="1:1">
      <c r="A34" s="1"/>
    </row>
    <row r="35" spans="1:1">
      <c r="A35"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李源源</cp:lastModifiedBy>
  <dcterms:created xsi:type="dcterms:W3CDTF">2023-09-12T01:30:00Z</dcterms:created>
  <dcterms:modified xsi:type="dcterms:W3CDTF">2023-10-30T09:32:41Z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B3A176B099CA4FB1A787D031B29C9189_12</vt:lpwstr>
  </property>
</Properties>
</file>