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EstaPasta_de_trabalho" defaultThemeVersion="166925"/>
  <mc:AlternateContent xmlns:mc="http://schemas.openxmlformats.org/markup-compatibility/2006">
    <mc:Choice Requires="x15">
      <x15ac:absPath xmlns:x15ac="http://schemas.microsoft.com/office/spreadsheetml/2010/11/ac" url="C:\Users\dwanderley\Digicorner\BVP Cloud - 3024\1-Referências Técnicas\"/>
    </mc:Choice>
  </mc:AlternateContent>
  <xr:revisionPtr revIDLastSave="0" documentId="13_ncr:1_{D8942C0E-976B-474D-90C2-6AC6F45B4D4F}" xr6:coauthVersionLast="47" xr6:coauthVersionMax="47" xr10:uidLastSave="{00000000-0000-0000-0000-000000000000}"/>
  <bookViews>
    <workbookView xWindow="11520" yWindow="1260" windowWidth="12075" windowHeight="13335" firstSheet="1" activeTab="1" xr2:uid="{00000000-000D-0000-FFFF-FFFF00000000}"/>
  </bookViews>
  <sheets>
    <sheet name="Gooseneck MCV Global 5k" sheetId="1" r:id="rId1"/>
    <sheet name="Casos de Carregamento" sheetId="3" r:id="rId2"/>
    <sheet name="TAGs" sheetId="4" r:id="rId3"/>
    <sheet name="Lista" sheetId="2" state="hidden" r:id="rId4"/>
  </sheets>
  <definedNames>
    <definedName name="_xlnm.Print_Area" localSheetId="0">'Gooseneck MCV Global 5k'!$A$1:$J$64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8" i="3" l="1"/>
  <c r="F51" i="3"/>
  <c r="F54" i="3"/>
  <c r="G54" i="3"/>
  <c r="G51" i="3"/>
  <c r="G48" i="3"/>
  <c r="G45" i="3"/>
  <c r="F45" i="3"/>
  <c r="G42" i="3"/>
  <c r="F42" i="3"/>
  <c r="D43" i="3" l="1"/>
  <c r="D52" i="3"/>
  <c r="D49" i="3"/>
  <c r="D46" i="3"/>
  <c r="F12" i="3"/>
  <c r="D12" i="3" s="1"/>
  <c r="F15" i="3"/>
  <c r="G15" i="3"/>
  <c r="E34" i="1"/>
  <c r="D13" i="3" l="1"/>
  <c r="F36" i="3"/>
  <c r="I35" i="1" l="1"/>
  <c r="I34" i="1"/>
  <c r="I33" i="1"/>
  <c r="E35" i="1"/>
  <c r="E33" i="1"/>
  <c r="G39" i="3" l="1"/>
  <c r="F39" i="3"/>
  <c r="G36" i="3"/>
  <c r="D34" i="3" s="1"/>
  <c r="G33" i="3"/>
  <c r="F33" i="3"/>
  <c r="G30" i="3"/>
  <c r="F30" i="3"/>
  <c r="G27" i="3"/>
  <c r="F27" i="3"/>
  <c r="G24" i="3"/>
  <c r="F24" i="3"/>
  <c r="G21" i="3"/>
  <c r="F21" i="3"/>
  <c r="G18" i="3"/>
  <c r="F18" i="3"/>
  <c r="D19" i="3" l="1"/>
  <c r="D22" i="3"/>
  <c r="D37" i="3"/>
  <c r="D40" i="3"/>
  <c r="D25" i="3"/>
  <c r="D28" i="3"/>
  <c r="D31" i="3"/>
  <c r="D16" i="3"/>
  <c r="L32" i="1"/>
  <c r="G33" i="1"/>
  <c r="H33" i="1"/>
  <c r="L33" i="1"/>
  <c r="G34" i="1"/>
  <c r="H34" i="1"/>
  <c r="G35" i="1"/>
  <c r="H35" i="1"/>
  <c r="L36" i="1"/>
  <c r="L37" i="1"/>
  <c r="I38" i="1"/>
  <c r="H38" i="1" l="1"/>
  <c r="G38" i="1"/>
  <c r="I39" i="1"/>
  <c r="G39" i="1"/>
  <c r="H39" i="1"/>
  <c r="I42" i="1" l="1"/>
  <c r="G46" i="1" s="1"/>
  <c r="H42" i="1"/>
  <c r="G45" i="1" s="1"/>
  <c r="G42" i="1"/>
  <c r="G44" i="1" s="1"/>
  <c r="D35" i="1"/>
  <c r="D34" i="1"/>
  <c r="D33" i="1"/>
  <c r="C34" i="1"/>
  <c r="C35" i="1"/>
  <c r="C33" i="1"/>
  <c r="C38" i="1" l="1"/>
  <c r="G50" i="1"/>
  <c r="G47" i="1"/>
  <c r="G51" i="1" s="1"/>
  <c r="G49" i="1"/>
  <c r="E39" i="1"/>
  <c r="E38" i="1"/>
  <c r="D38" i="1"/>
  <c r="D39" i="1"/>
  <c r="C39" i="1"/>
  <c r="E25" i="1" l="1"/>
  <c r="C42" i="1"/>
  <c r="C44" i="1" s="1"/>
  <c r="E42" i="1"/>
  <c r="C46" i="1" s="1"/>
  <c r="D42" i="1"/>
  <c r="C45" i="1" s="1"/>
  <c r="C49" i="1" l="1"/>
  <c r="C50" i="1"/>
  <c r="C47" i="1"/>
  <c r="C51" i="1" s="1"/>
  <c r="E24" i="1" l="1"/>
  <c r="C27" i="1"/>
  <c r="C2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Renato Amaral (DSS)</author>
  </authors>
  <commentList>
    <comment ref="F12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Renato Amaral (DSS):</t>
        </r>
        <r>
          <rPr>
            <sz val="9"/>
            <color indexed="81"/>
            <rFont val="Segoe UI"/>
            <family val="2"/>
          </rPr>
          <t xml:space="preserve">
A capacidade tipada no gooseneck PN 2184444-19 de Global 5K  é “CAP 228 TONF”.</t>
        </r>
      </text>
    </comment>
    <comment ref="A43" authorId="0" shapeId="0" xr:uid="{00000000-0006-0000-0100-000002000000}">
      <text>
        <r>
          <rPr>
            <b/>
            <sz val="9"/>
            <color indexed="81"/>
            <rFont val="Segoe UI"/>
            <family val="2"/>
          </rPr>
          <t>Para os casos de operação (Caso 5), de forma conservadora, assume-se a mesma envoltória do caso de teste offshore.</t>
        </r>
      </text>
    </comment>
    <comment ref="A46" authorId="0" shapeId="0" xr:uid="{00000000-0006-0000-0100-000003000000}">
      <text>
        <r>
          <rPr>
            <b/>
            <sz val="9"/>
            <color indexed="81"/>
            <rFont val="Segoe UI"/>
            <family val="2"/>
          </rPr>
          <t>Para os casos de operação (Caso 5), de forma conservadora, assume-se a mesma envoltória do caso de teste offshore.</t>
        </r>
      </text>
    </comment>
    <comment ref="A49" authorId="0" shapeId="0" xr:uid="{00000000-0006-0000-0100-000004000000}">
      <text>
        <r>
          <rPr>
            <b/>
            <sz val="9"/>
            <color indexed="81"/>
            <rFont val="Segoe UI"/>
            <family val="2"/>
          </rPr>
          <t>Para os casos de operação (Caso 5), de forma conservadora, assume-se a mesma envoltória do caso de teste offshore.</t>
        </r>
      </text>
    </comment>
    <comment ref="A52" authorId="0" shapeId="0" xr:uid="{00000000-0006-0000-0100-000005000000}">
      <text>
        <r>
          <rPr>
            <b/>
            <sz val="9"/>
            <color indexed="81"/>
            <rFont val="Segoe UI"/>
            <family val="2"/>
          </rPr>
          <t>Para os casos de operação (Caso 5), de forma conservadora, assume-se a mesma envoltória do caso de teste offshore.</t>
        </r>
      </text>
    </comment>
  </commentList>
</comments>
</file>

<file path=xl/sharedStrings.xml><?xml version="1.0" encoding="utf-8"?>
<sst xmlns="http://schemas.openxmlformats.org/spreadsheetml/2006/main" count="462" uniqueCount="257">
  <si>
    <t>MCV</t>
  </si>
  <si>
    <t>RL</t>
  </si>
  <si>
    <t>Carregamento</t>
  </si>
  <si>
    <t>Revisão</t>
  </si>
  <si>
    <t>Execução</t>
  </si>
  <si>
    <t>Verificação</t>
  </si>
  <si>
    <t>Aprovação</t>
  </si>
  <si>
    <t>Data</t>
  </si>
  <si>
    <t>Carregamentos</t>
  </si>
  <si>
    <t>Tração [kN]</t>
  </si>
  <si>
    <t>3.13</t>
  </si>
  <si>
    <t>Cortante [kN]</t>
  </si>
  <si>
    <t>4.49</t>
  </si>
  <si>
    <t>Momento [kN.m]</t>
  </si>
  <si>
    <t>7.16</t>
  </si>
  <si>
    <t>Pressão</t>
  </si>
  <si>
    <t>Nula</t>
  </si>
  <si>
    <t>Sistema de Referência</t>
  </si>
  <si>
    <t>Momento Positivo Máximo [kN.m]</t>
  </si>
  <si>
    <t>Momento Negativo Máximo [kN.m]</t>
  </si>
  <si>
    <t>STATUS</t>
  </si>
  <si>
    <t>Mecanismo de falha</t>
  </si>
  <si>
    <t>Fator de Segurança</t>
  </si>
  <si>
    <t>Plano Limite Superior</t>
  </si>
  <si>
    <t>Plano Limite Inferior</t>
  </si>
  <si>
    <t>Limite de Tração</t>
  </si>
  <si>
    <t>T</t>
  </si>
  <si>
    <t>V</t>
  </si>
  <si>
    <t>M</t>
  </si>
  <si>
    <t>Tmin</t>
  </si>
  <si>
    <t>P1</t>
  </si>
  <si>
    <t>Tmax</t>
  </si>
  <si>
    <t>P2</t>
  </si>
  <si>
    <t>P3</t>
  </si>
  <si>
    <t>Limite de Cortante</t>
  </si>
  <si>
    <t>Vmin</t>
  </si>
  <si>
    <t>i</t>
  </si>
  <si>
    <t>j</t>
  </si>
  <si>
    <t>k</t>
  </si>
  <si>
    <t>Vmax</t>
  </si>
  <si>
    <t>P1P2</t>
  </si>
  <si>
    <t>P1P3</t>
  </si>
  <si>
    <t>P1P2 x P1P3</t>
  </si>
  <si>
    <t>x</t>
  </si>
  <si>
    <t>y</t>
  </si>
  <si>
    <t>z</t>
  </si>
  <si>
    <t>w</t>
  </si>
  <si>
    <t>a</t>
  </si>
  <si>
    <t>b</t>
  </si>
  <si>
    <t>c</t>
  </si>
  <si>
    <t>Comentários</t>
  </si>
  <si>
    <t>Equipamento:</t>
  </si>
  <si>
    <t>ONESUBSEA - Gooseneck do MCV Global 5k</t>
  </si>
  <si>
    <t>TAG:</t>
  </si>
  <si>
    <t>*Consultar aba TAGs para averiguar aplicabilidade</t>
  </si>
  <si>
    <t>MCVs:</t>
  </si>
  <si>
    <t>MCVP e MCVA</t>
  </si>
  <si>
    <t>Revião da Planilha:</t>
  </si>
  <si>
    <t>Poço</t>
  </si>
  <si>
    <t>Tipo de MCV</t>
  </si>
  <si>
    <t>RL de referência</t>
  </si>
  <si>
    <t>TAG (*consultar aba TAGs)</t>
  </si>
  <si>
    <t>Caso de carregamento</t>
  </si>
  <si>
    <t>Esforço</t>
  </si>
  <si>
    <t xml:space="preserve">Valor </t>
  </si>
  <si>
    <t>Status</t>
  </si>
  <si>
    <t>CVD 2a - Topo</t>
  </si>
  <si>
    <t>Tração (Fx)  [kN]</t>
  </si>
  <si>
    <t>CVD 1a - MCV no Hub com linha suspensa (Caso 3i - Flutuadores) A</t>
  </si>
  <si>
    <t>Força Cortante (Fz)  [kN]</t>
  </si>
  <si>
    <t>Momento Fletor (My)  [kN.m]</t>
  </si>
  <si>
    <t>CVD 1a - MCV no Hub com linha suspensa (Caso 3i - Flutuadores) B</t>
  </si>
  <si>
    <t>CVD 1ª -MCV no Hub
(Caso 3ii - Flutuadores) A</t>
  </si>
  <si>
    <t>CVD 1ª -MCV no Hub
(Caso 3ii - Flutuadores) B</t>
  </si>
  <si>
    <t>CVD 1ª -MCV no Hub
(Caso 3ii - Após retirada dos
Flutuadores) A</t>
  </si>
  <si>
    <t>CVD 1ª -MCV no Hub
(Caso 3ii - Após retirada dos
Flutuadores) B</t>
  </si>
  <si>
    <t>CVD 1ª - Teste Offshore
(Caso 4 - Flutuadores) A</t>
  </si>
  <si>
    <t>CVD 1ª - Teste Offshore
(Caso 4 - Flutuadores) B</t>
  </si>
  <si>
    <t>CVD 1ª - Teste Offshore
(Caso 4 - Após retirada dos
Flutuadores) A</t>
  </si>
  <si>
    <t>CVD 1ª - Teste Offshore
(Caso 4 - Após retirada dos
Flutuadores) B</t>
  </si>
  <si>
    <t>CVD 1ª - Operação
(Caso 5 - Flutuadores) A</t>
  </si>
  <si>
    <t>CVD 1ª - Operação
(Caso 5 - Flutuadores) B</t>
  </si>
  <si>
    <t>CVD 1ª - Operação
(Caso 5 - Após retirada dos
Flutuadores) A</t>
  </si>
  <si>
    <t>CVD 1ª - Operação
(Caso 5 - Após retirada dos
Flutuadores) B</t>
  </si>
  <si>
    <r>
      <t xml:space="preserve">NOTAS:
</t>
    </r>
    <r>
      <rPr>
        <sz val="11"/>
        <color theme="1"/>
        <rFont val="Calibri"/>
        <family val="2"/>
        <scheme val="minor"/>
      </rPr>
      <t>1) Para os casos de operação (Caso 5), de forma conservadora, assume-se a mesma envoltória do caso de teste offshore;
2) A consideração de uma pressão menor que a de teste não potencializa o mecanismo de ruptura.</t>
    </r>
  </si>
  <si>
    <t>NULA</t>
  </si>
  <si>
    <t>TESTE</t>
  </si>
  <si>
    <t>Nota: Os TAGS em vermelho NÃO podem ser validados pelo Ábaco.</t>
  </si>
  <si>
    <t>TAG MCV-A</t>
  </si>
  <si>
    <t>TAG MCV-P</t>
  </si>
  <si>
    <t>Observação</t>
  </si>
  <si>
    <t>CCB-184</t>
  </si>
  <si>
    <t xml:space="preserve"> (MCV Instrumentado) Estes MCVs não poderão utilizar o ábaco</t>
  </si>
  <si>
    <t>CCB-185</t>
  </si>
  <si>
    <t>CCB-186</t>
  </si>
  <si>
    <t>CCB-187</t>
  </si>
  <si>
    <t>CCB-188</t>
  </si>
  <si>
    <t>CCB-189</t>
  </si>
  <si>
    <t>CCB-190</t>
  </si>
  <si>
    <t>Reforçado conforme AS 00825/13</t>
  </si>
  <si>
    <t>CCB-191</t>
  </si>
  <si>
    <t>CCB-192</t>
  </si>
  <si>
    <t>CCB-193</t>
  </si>
  <si>
    <t>CCB-194</t>
  </si>
  <si>
    <t>CCB-195</t>
  </si>
  <si>
    <t>CCB-196</t>
  </si>
  <si>
    <t>Reforçado conforme AS 00666/14</t>
  </si>
  <si>
    <t>CCB-197</t>
  </si>
  <si>
    <t>CCB-198</t>
  </si>
  <si>
    <t>CCB-199</t>
  </si>
  <si>
    <t>CCB-200</t>
  </si>
  <si>
    <t>CCB-201</t>
  </si>
  <si>
    <t>CCB-202</t>
  </si>
  <si>
    <t>N/A (2184360-19)</t>
  </si>
  <si>
    <t>CCB-203</t>
  </si>
  <si>
    <t>CCB-204</t>
  </si>
  <si>
    <t>Reforçado conforme AS 00998/13</t>
  </si>
  <si>
    <t>CCB-205</t>
  </si>
  <si>
    <t>Reforçado conforme AS 00437/13</t>
  </si>
  <si>
    <t>CCB-206</t>
  </si>
  <si>
    <t>CCB-207</t>
  </si>
  <si>
    <t>Reforçado conforme AS 01496/13</t>
  </si>
  <si>
    <t>CCB-208</t>
  </si>
  <si>
    <t>Reforçado conforme AS 01792/13</t>
  </si>
  <si>
    <t>CCB-209</t>
  </si>
  <si>
    <t>CCB-210</t>
  </si>
  <si>
    <t>CCB-211</t>
  </si>
  <si>
    <t>Reforçado conforme AS 00197/14</t>
  </si>
  <si>
    <t>CCB-212</t>
  </si>
  <si>
    <t>Reforçado conforme AS 00199/14</t>
  </si>
  <si>
    <t>CCB-213</t>
  </si>
  <si>
    <t>CCB-214</t>
  </si>
  <si>
    <t>CCB-215</t>
  </si>
  <si>
    <t>CCB-216</t>
  </si>
  <si>
    <t>CCB-217</t>
  </si>
  <si>
    <t>CCB-218</t>
  </si>
  <si>
    <t>CCB-219</t>
  </si>
  <si>
    <t>CCB-220</t>
  </si>
  <si>
    <t>CCB-221</t>
  </si>
  <si>
    <t>CCB-222</t>
  </si>
  <si>
    <t>CCB-223</t>
  </si>
  <si>
    <t>CCB-224</t>
  </si>
  <si>
    <t>CCB-225</t>
  </si>
  <si>
    <t>CCB-226</t>
  </si>
  <si>
    <t>CCB-227</t>
  </si>
  <si>
    <t>CCB-228</t>
  </si>
  <si>
    <t>CCB-230</t>
  </si>
  <si>
    <t>CCB-231</t>
  </si>
  <si>
    <t>CCB-232</t>
  </si>
  <si>
    <t>CCB-233</t>
  </si>
  <si>
    <t>CCB-234</t>
  </si>
  <si>
    <t>CCB-235</t>
  </si>
  <si>
    <t>CCB-237</t>
  </si>
  <si>
    <t>Reforçado conforme AS 00754/14</t>
  </si>
  <si>
    <t>CCB-240</t>
  </si>
  <si>
    <t>Reforçado conforme AS 00755/14</t>
  </si>
  <si>
    <t>CCB-243</t>
  </si>
  <si>
    <t>CCB-246</t>
  </si>
  <si>
    <t>Reforçado conforme AS 00202/16</t>
  </si>
  <si>
    <t>CCB-248</t>
  </si>
  <si>
    <t>CCB-249</t>
  </si>
  <si>
    <t>CCB-255</t>
  </si>
  <si>
    <t>CCB-256</t>
  </si>
  <si>
    <t>CCB-257</t>
  </si>
  <si>
    <t>CCB-258</t>
  </si>
  <si>
    <t>CCB-259</t>
  </si>
  <si>
    <t>CCB-260</t>
  </si>
  <si>
    <t>CCB-261</t>
  </si>
  <si>
    <t>CCB-262</t>
  </si>
  <si>
    <t>CCB-263</t>
  </si>
  <si>
    <t>CCB-264</t>
  </si>
  <si>
    <t>CCB-265</t>
  </si>
  <si>
    <t>CCB-266</t>
  </si>
  <si>
    <t>CCB-267</t>
  </si>
  <si>
    <t>CCB-268</t>
  </si>
  <si>
    <t>CCB-269</t>
  </si>
  <si>
    <t>CCB-270</t>
  </si>
  <si>
    <t>CCB-271</t>
  </si>
  <si>
    <t>CCB-272</t>
  </si>
  <si>
    <t>CCB-273</t>
  </si>
  <si>
    <t>CCB-274</t>
  </si>
  <si>
    <t>CCB-275</t>
  </si>
  <si>
    <t>CCB-276</t>
  </si>
  <si>
    <t>CCB-277</t>
  </si>
  <si>
    <t>CCB-278</t>
  </si>
  <si>
    <t>CCB-279</t>
  </si>
  <si>
    <t>CCB-280</t>
  </si>
  <si>
    <t>CCB-281</t>
  </si>
  <si>
    <t>CCB-282</t>
  </si>
  <si>
    <t>CCB-283</t>
  </si>
  <si>
    <t>CCB-284</t>
  </si>
  <si>
    <t>CCB-285</t>
  </si>
  <si>
    <t>CCB-286</t>
  </si>
  <si>
    <t>CCB-287</t>
  </si>
  <si>
    <t>CCB-288</t>
  </si>
  <si>
    <t>CCB-289</t>
  </si>
  <si>
    <t>CCB-290</t>
  </si>
  <si>
    <t>CCB-291</t>
  </si>
  <si>
    <t>CCB-292</t>
  </si>
  <si>
    <t>CCB-293</t>
  </si>
  <si>
    <t>CCB-294</t>
  </si>
  <si>
    <t>CCB-306</t>
  </si>
  <si>
    <t>CCB-307</t>
  </si>
  <si>
    <t>CCB-308</t>
  </si>
  <si>
    <t>CCB-309</t>
  </si>
  <si>
    <t>CCB-310</t>
  </si>
  <si>
    <t>CCB-311</t>
  </si>
  <si>
    <t>CCB-312</t>
  </si>
  <si>
    <t>CCB-313</t>
  </si>
  <si>
    <t>CCB-314</t>
  </si>
  <si>
    <t>CCB-315</t>
  </si>
  <si>
    <t>CCB-316</t>
  </si>
  <si>
    <t>CCB-317</t>
  </si>
  <si>
    <t>CCB-318</t>
  </si>
  <si>
    <t>CCB-319</t>
  </si>
  <si>
    <t>CCB-320</t>
  </si>
  <si>
    <t>CCB-321</t>
  </si>
  <si>
    <t>CCB-322</t>
  </si>
  <si>
    <t>CCB-323</t>
  </si>
  <si>
    <t>CCB-324</t>
  </si>
  <si>
    <t>CCB-325</t>
  </si>
  <si>
    <t>CCB-326</t>
  </si>
  <si>
    <t>CCB-327</t>
  </si>
  <si>
    <t>CCB-328</t>
  </si>
  <si>
    <t>CCB-329</t>
  </si>
  <si>
    <t>CCB-330</t>
  </si>
  <si>
    <t>CCB-331</t>
  </si>
  <si>
    <t>CCB-332</t>
  </si>
  <si>
    <t>TAG</t>
  </si>
  <si>
    <t>CCB-381</t>
  </si>
  <si>
    <t>5.5ksi</t>
  </si>
  <si>
    <t>CCB-382</t>
  </si>
  <si>
    <t>CCB-383</t>
  </si>
  <si>
    <t>CCB-384</t>
  </si>
  <si>
    <t>CCB-385</t>
  </si>
  <si>
    <t>CCB-386</t>
  </si>
  <si>
    <t>CCB-387</t>
  </si>
  <si>
    <t>CCB-388</t>
  </si>
  <si>
    <t>CCB-389</t>
  </si>
  <si>
    <t>CCB-390</t>
  </si>
  <si>
    <t>CCB-423</t>
  </si>
  <si>
    <t>CCB-424</t>
  </si>
  <si>
    <t>CCB-425</t>
  </si>
  <si>
    <t>CCB-426</t>
  </si>
  <si>
    <t>CCB-427</t>
  </si>
  <si>
    <t>CCB-428</t>
  </si>
  <si>
    <t>CCB-429</t>
  </si>
  <si>
    <t>CCB-430</t>
  </si>
  <si>
    <t>CCB-431</t>
  </si>
  <si>
    <t>CCB-432</t>
  </si>
  <si>
    <t>CCB-433</t>
  </si>
  <si>
    <t>7-MRL-230HP-RJS</t>
  </si>
  <si>
    <t>RL-3534.00-1500-94G-R1N-087</t>
  </si>
  <si>
    <t>BAP</t>
  </si>
  <si>
    <t>DTW</t>
  </si>
  <si>
    <t>IMS</t>
  </si>
  <si>
    <t>CFS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</si>
</sst>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[$-416]d\-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1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0" fillId="0" borderId="3" xfId="0" applyBorder="1"/>
    <xf numFmtId="0" fontId="0" fillId="0" borderId="5" xfId="0" applyBorder="1"/>
    <xf numFmtId="0" fontId="0" fillId="0" borderId="7" xfId="0" applyBorder="1"/>
    <xf numFmtId="1" fontId="0" fillId="0" borderId="2" xfId="0" applyNumberFormat="1" applyBorder="1"/>
    <xf numFmtId="1" fontId="0" fillId="0" borderId="6" xfId="0" applyNumberFormat="1" applyBorder="1"/>
    <xf numFmtId="0" fontId="1" fillId="0" borderId="16" xfId="0" applyFont="1" applyBorder="1"/>
    <xf numFmtId="0" fontId="1" fillId="0" borderId="16" xfId="0" applyFont="1" applyBorder="1" applyAlignment="1">
      <alignment horizontal="left"/>
    </xf>
    <xf numFmtId="0" fontId="0" fillId="0" borderId="17" xfId="0" applyBorder="1"/>
    <xf numFmtId="0" fontId="0" fillId="0" borderId="21" xfId="0" applyBorder="1"/>
    <xf numFmtId="0" fontId="0" fillId="0" borderId="25" xfId="0" applyBorder="1"/>
    <xf numFmtId="0" fontId="0" fillId="0" borderId="26" xfId="0" applyBorder="1"/>
    <xf numFmtId="0" fontId="0" fillId="0" borderId="22" xfId="0" applyBorder="1"/>
    <xf numFmtId="0" fontId="0" fillId="0" borderId="27" xfId="0" applyBorder="1"/>
    <xf numFmtId="0" fontId="1" fillId="3" borderId="28" xfId="0" applyFont="1" applyFill="1" applyBorder="1" applyAlignment="1">
      <alignment horizontal="right"/>
    </xf>
    <xf numFmtId="0" fontId="1" fillId="3" borderId="29" xfId="0" applyFont="1" applyFill="1" applyBorder="1" applyAlignment="1">
      <alignment horizontal="right"/>
    </xf>
    <xf numFmtId="0" fontId="0" fillId="4" borderId="8" xfId="0" applyFill="1" applyBorder="1" applyProtection="1">
      <protection locked="0"/>
    </xf>
    <xf numFmtId="0" fontId="0" fillId="4" borderId="4" xfId="0" applyFill="1" applyBorder="1" applyProtection="1">
      <protection locked="0"/>
    </xf>
    <xf numFmtId="0" fontId="0" fillId="5" borderId="0" xfId="0" applyFill="1"/>
    <xf numFmtId="0" fontId="1" fillId="5" borderId="0" xfId="0" applyFont="1" applyFill="1"/>
    <xf numFmtId="0" fontId="0" fillId="4" borderId="6" xfId="0" applyFill="1" applyBorder="1" applyAlignment="1" applyProtection="1">
      <alignment horizontal="right"/>
      <protection locked="0"/>
    </xf>
    <xf numFmtId="0" fontId="0" fillId="0" borderId="19" xfId="0" applyBorder="1"/>
    <xf numFmtId="0" fontId="1" fillId="6" borderId="9" xfId="0" applyFont="1" applyFill="1" applyBorder="1" applyAlignment="1">
      <alignment wrapText="1"/>
    </xf>
    <xf numFmtId="0" fontId="1" fillId="6" borderId="31" xfId="0" applyFont="1" applyFill="1" applyBorder="1"/>
    <xf numFmtId="0" fontId="1" fillId="6" borderId="10" xfId="0" applyFont="1" applyFill="1" applyBorder="1"/>
    <xf numFmtId="0" fontId="0" fillId="0" borderId="14" xfId="0" applyBorder="1"/>
    <xf numFmtId="0" fontId="0" fillId="0" borderId="15" xfId="0" applyBorder="1"/>
    <xf numFmtId="0" fontId="0" fillId="0" borderId="0" xfId="0" applyAlignment="1" applyProtection="1">
      <alignment horizontal="left" vertical="top"/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5" borderId="0" xfId="0" applyFill="1" applyAlignment="1">
      <alignment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24" xfId="0" applyBorder="1"/>
    <xf numFmtId="0" fontId="0" fillId="8" borderId="9" xfId="0" applyFill="1" applyBorder="1" applyAlignment="1">
      <alignment horizontal="center" wrapText="1"/>
    </xf>
    <xf numFmtId="0" fontId="0" fillId="0" borderId="31" xfId="0" applyBorder="1"/>
    <xf numFmtId="0" fontId="0" fillId="8" borderId="10" xfId="0" applyFill="1" applyBorder="1" applyAlignment="1">
      <alignment horizontal="center"/>
    </xf>
    <xf numFmtId="0" fontId="1" fillId="7" borderId="39" xfId="0" applyFont="1" applyFill="1" applyBorder="1" applyAlignment="1">
      <alignment horizontal="right"/>
    </xf>
    <xf numFmtId="0" fontId="1" fillId="7" borderId="40" xfId="0" applyFont="1" applyFill="1" applyBorder="1" applyAlignment="1">
      <alignment horizontal="right"/>
    </xf>
    <xf numFmtId="0" fontId="1" fillId="7" borderId="42" xfId="0" applyFont="1" applyFill="1" applyBorder="1"/>
    <xf numFmtId="0" fontId="1" fillId="7" borderId="43" xfId="0" applyFont="1" applyFill="1" applyBorder="1"/>
    <xf numFmtId="0" fontId="1" fillId="7" borderId="44" xfId="0" applyFont="1" applyFill="1" applyBorder="1"/>
    <xf numFmtId="0" fontId="0" fillId="4" borderId="31" xfId="0" applyFill="1" applyBorder="1" applyAlignment="1" applyProtection="1">
      <alignment horizontal="center"/>
      <protection locked="0"/>
    </xf>
    <xf numFmtId="0" fontId="0" fillId="4" borderId="24" xfId="0" applyFill="1" applyBorder="1" applyAlignment="1" applyProtection="1">
      <alignment horizontal="center"/>
      <protection locked="0"/>
    </xf>
    <xf numFmtId="0" fontId="0" fillId="4" borderId="19" xfId="0" applyFill="1" applyBorder="1" applyAlignment="1" applyProtection="1">
      <alignment horizontal="center"/>
      <protection locked="0"/>
    </xf>
    <xf numFmtId="0" fontId="0" fillId="4" borderId="15" xfId="0" applyFill="1" applyBorder="1" applyAlignment="1" applyProtection="1">
      <alignment horizontal="center"/>
      <protection locked="0"/>
    </xf>
    <xf numFmtId="0" fontId="0" fillId="4" borderId="14" xfId="0" applyFill="1" applyBorder="1" applyAlignment="1" applyProtection="1">
      <alignment horizontal="center"/>
      <protection locked="0"/>
    </xf>
    <xf numFmtId="0" fontId="1" fillId="6" borderId="31" xfId="0" applyFont="1" applyFill="1" applyBorder="1" applyAlignment="1">
      <alignment horizontal="left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4" fillId="0" borderId="0" xfId="0" applyFont="1"/>
    <xf numFmtId="0" fontId="8" fillId="0" borderId="0" xfId="0" applyFont="1"/>
    <xf numFmtId="0" fontId="0" fillId="4" borderId="16" xfId="0" applyFill="1" applyBorder="1" applyProtection="1">
      <protection locked="0"/>
    </xf>
    <xf numFmtId="0" fontId="9" fillId="4" borderId="19" xfId="0" applyFont="1" applyFill="1" applyBorder="1"/>
    <xf numFmtId="0" fontId="0" fillId="4" borderId="1" xfId="0" applyFill="1" applyBorder="1" applyAlignment="1" applyProtection="1">
      <alignment horizontal="left"/>
      <protection locked="0"/>
    </xf>
    <xf numFmtId="0" fontId="0" fillId="4" borderId="14" xfId="0" applyFill="1" applyBorder="1" applyAlignment="1" applyProtection="1">
      <alignment horizontal="left"/>
      <protection locked="0"/>
    </xf>
    <xf numFmtId="0" fontId="0" fillId="4" borderId="2" xfId="0" applyFill="1" applyBorder="1" applyAlignment="1" applyProtection="1">
      <alignment horizontal="left"/>
      <protection locked="0"/>
    </xf>
    <xf numFmtId="0" fontId="0" fillId="4" borderId="3" xfId="0" applyFill="1" applyBorder="1" applyAlignment="1" applyProtection="1">
      <alignment horizontal="left"/>
      <protection locked="0"/>
    </xf>
    <xf numFmtId="0" fontId="0" fillId="4" borderId="19" xfId="0" applyFill="1" applyBorder="1" applyAlignment="1" applyProtection="1">
      <alignment horizontal="left"/>
      <protection locked="0"/>
    </xf>
    <xf numFmtId="0" fontId="0" fillId="4" borderId="4" xfId="0" applyFill="1" applyBorder="1" applyAlignment="1" applyProtection="1">
      <alignment horizontal="left"/>
      <protection locked="0"/>
    </xf>
    <xf numFmtId="0" fontId="1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1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4" borderId="17" xfId="0" applyFill="1" applyBorder="1" applyAlignment="1" applyProtection="1">
      <alignment horizontal="left" vertical="top"/>
      <protection locked="0"/>
    </xf>
    <xf numFmtId="0" fontId="0" fillId="4" borderId="18" xfId="0" applyFill="1" applyBorder="1" applyAlignment="1" applyProtection="1">
      <alignment horizontal="left" vertical="top"/>
      <protection locked="0"/>
    </xf>
    <xf numFmtId="0" fontId="0" fillId="4" borderId="25" xfId="0" applyFill="1" applyBorder="1" applyAlignment="1" applyProtection="1">
      <alignment horizontal="left" vertical="top"/>
      <protection locked="0"/>
    </xf>
    <xf numFmtId="0" fontId="0" fillId="4" borderId="21" xfId="0" applyFill="1" applyBorder="1" applyAlignment="1" applyProtection="1">
      <alignment horizontal="left" vertical="top"/>
      <protection locked="0"/>
    </xf>
    <xf numFmtId="0" fontId="0" fillId="4" borderId="0" xfId="0" applyFill="1" applyAlignment="1" applyProtection="1">
      <alignment horizontal="left" vertical="top"/>
      <protection locked="0"/>
    </xf>
    <xf numFmtId="0" fontId="0" fillId="4" borderId="26" xfId="0" applyFill="1" applyBorder="1" applyAlignment="1" applyProtection="1">
      <alignment horizontal="left" vertical="top"/>
      <protection locked="0"/>
    </xf>
    <xf numFmtId="0" fontId="0" fillId="4" borderId="22" xfId="0" applyFill="1" applyBorder="1" applyAlignment="1" applyProtection="1">
      <alignment horizontal="left" vertical="top"/>
      <protection locked="0"/>
    </xf>
    <xf numFmtId="0" fontId="0" fillId="4" borderId="23" xfId="0" applyFill="1" applyBorder="1" applyAlignment="1" applyProtection="1">
      <alignment horizontal="left" vertical="top"/>
      <protection locked="0"/>
    </xf>
    <xf numFmtId="0" fontId="0" fillId="4" borderId="27" xfId="0" applyFill="1" applyBorder="1" applyAlignment="1" applyProtection="1">
      <alignment horizontal="left" vertical="top"/>
      <protection locked="0"/>
    </xf>
    <xf numFmtId="0" fontId="1" fillId="3" borderId="7" xfId="0" applyFont="1" applyFill="1" applyBorder="1" applyAlignment="1">
      <alignment horizontal="right"/>
    </xf>
    <xf numFmtId="0" fontId="1" fillId="3" borderId="24" xfId="0" applyFont="1" applyFill="1" applyBorder="1" applyAlignment="1">
      <alignment horizontal="right"/>
    </xf>
    <xf numFmtId="0" fontId="1" fillId="3" borderId="30" xfId="0" applyFont="1" applyFill="1" applyBorder="1" applyAlignment="1">
      <alignment horizontal="righ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left"/>
    </xf>
    <xf numFmtId="166" fontId="0" fillId="4" borderId="5" xfId="0" applyNumberFormat="1" applyFill="1" applyBorder="1" applyAlignment="1" applyProtection="1">
      <alignment horizontal="left"/>
      <protection locked="0"/>
    </xf>
    <xf numFmtId="166" fontId="0" fillId="4" borderId="15" xfId="0" applyNumberFormat="1" applyFill="1" applyBorder="1" applyAlignment="1" applyProtection="1">
      <alignment horizontal="left"/>
      <protection locked="0"/>
    </xf>
    <xf numFmtId="166" fontId="0" fillId="4" borderId="6" xfId="0" applyNumberFormat="1" applyFill="1" applyBorder="1" applyAlignment="1" applyProtection="1">
      <alignment horizontal="left"/>
      <protection locked="0"/>
    </xf>
    <xf numFmtId="0" fontId="1" fillId="3" borderId="3" xfId="0" applyFont="1" applyFill="1" applyBorder="1" applyAlignment="1">
      <alignment horizontal="right"/>
    </xf>
    <xf numFmtId="0" fontId="1" fillId="3" borderId="19" xfId="0" applyFont="1" applyFill="1" applyBorder="1" applyAlignment="1">
      <alignment horizontal="right"/>
    </xf>
    <xf numFmtId="0" fontId="1" fillId="3" borderId="5" xfId="0" applyFont="1" applyFill="1" applyBorder="1" applyAlignment="1">
      <alignment horizontal="right"/>
    </xf>
    <xf numFmtId="0" fontId="1" fillId="3" borderId="15" xfId="0" applyFont="1" applyFill="1" applyBorder="1" applyAlignment="1">
      <alignment horizontal="right"/>
    </xf>
    <xf numFmtId="0" fontId="1" fillId="3" borderId="20" xfId="0" applyFont="1" applyFill="1" applyBorder="1" applyAlignment="1">
      <alignment horizontal="right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4" borderId="15" xfId="0" applyFill="1" applyBorder="1" applyAlignment="1" applyProtection="1">
      <alignment horizontal="left"/>
      <protection locked="0"/>
    </xf>
    <xf numFmtId="0" fontId="0" fillId="4" borderId="6" xfId="0" applyFill="1" applyBorder="1" applyAlignment="1" applyProtection="1">
      <alignment horizontal="left"/>
      <protection locked="0"/>
    </xf>
    <xf numFmtId="0" fontId="1" fillId="7" borderId="41" xfId="0" applyFont="1" applyFill="1" applyBorder="1" applyAlignment="1">
      <alignment horizontal="right"/>
    </xf>
    <xf numFmtId="0" fontId="1" fillId="7" borderId="39" xfId="0" applyFont="1" applyFill="1" applyBorder="1" applyAlignment="1">
      <alignment horizontal="right"/>
    </xf>
    <xf numFmtId="0" fontId="1" fillId="7" borderId="38" xfId="0" applyFont="1" applyFill="1" applyBorder="1" applyAlignment="1">
      <alignment horizontal="right"/>
    </xf>
    <xf numFmtId="0" fontId="1" fillId="7" borderId="36" xfId="0" applyFont="1" applyFill="1" applyBorder="1" applyAlignment="1">
      <alignment horizontal="right"/>
    </xf>
    <xf numFmtId="0" fontId="1" fillId="7" borderId="37" xfId="0" applyFont="1" applyFill="1" applyBorder="1" applyAlignment="1">
      <alignment horizontal="right"/>
    </xf>
    <xf numFmtId="0" fontId="0" fillId="0" borderId="3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7" xfId="0" applyBorder="1" applyAlignment="1">
      <alignment horizontal="center" vertical="top" wrapText="1"/>
    </xf>
    <xf numFmtId="166" fontId="0" fillId="4" borderId="19" xfId="0" applyNumberFormat="1" applyFill="1" applyBorder="1" applyAlignment="1" applyProtection="1">
      <alignment horizontal="left"/>
      <protection locked="0"/>
    </xf>
    <xf numFmtId="166" fontId="0" fillId="4" borderId="4" xfId="0" applyNumberFormat="1" applyFill="1" applyBorder="1" applyAlignment="1" applyProtection="1">
      <alignment horizontal="left"/>
      <protection locked="0"/>
    </xf>
    <xf numFmtId="1" fontId="0" fillId="4" borderId="19" xfId="0" applyNumberFormat="1" applyFill="1" applyBorder="1" applyAlignment="1" applyProtection="1">
      <alignment horizontal="left"/>
      <protection locked="0"/>
    </xf>
    <xf numFmtId="1" fontId="0" fillId="4" borderId="4" xfId="0" applyNumberFormat="1" applyFill="1" applyBorder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1" fillId="0" borderId="17" xfId="0" applyFont="1" applyBorder="1" applyAlignment="1">
      <alignment horizontal="justify" vertical="top" wrapText="1"/>
    </xf>
    <xf numFmtId="0" fontId="1" fillId="0" borderId="18" xfId="0" applyFont="1" applyBorder="1" applyAlignment="1">
      <alignment horizontal="justify" vertical="top" wrapText="1"/>
    </xf>
    <xf numFmtId="0" fontId="1" fillId="0" borderId="25" xfId="0" applyFont="1" applyBorder="1" applyAlignment="1">
      <alignment horizontal="justify" vertical="top" wrapText="1"/>
    </xf>
    <xf numFmtId="0" fontId="1" fillId="0" borderId="21" xfId="0" applyFont="1" applyBorder="1" applyAlignment="1">
      <alignment horizontal="justify" vertical="top" wrapText="1"/>
    </xf>
    <xf numFmtId="0" fontId="1" fillId="0" borderId="0" xfId="0" applyFont="1" applyAlignment="1">
      <alignment horizontal="justify" vertical="top" wrapText="1"/>
    </xf>
    <xf numFmtId="0" fontId="1" fillId="0" borderId="26" xfId="0" applyFont="1" applyBorder="1" applyAlignment="1">
      <alignment horizontal="justify" vertical="top" wrapText="1"/>
    </xf>
    <xf numFmtId="0" fontId="1" fillId="0" borderId="22" xfId="0" applyFont="1" applyBorder="1" applyAlignment="1">
      <alignment horizontal="justify" vertical="top" wrapText="1"/>
    </xf>
    <xf numFmtId="0" fontId="1" fillId="0" borderId="23" xfId="0" applyFont="1" applyBorder="1" applyAlignment="1">
      <alignment horizontal="justify" vertical="top" wrapText="1"/>
    </xf>
    <xf numFmtId="0" fontId="1" fillId="0" borderId="27" xfId="0" applyFont="1" applyBorder="1" applyAlignment="1">
      <alignment horizontal="justify" vertical="top" wrapText="1"/>
    </xf>
    <xf numFmtId="0" fontId="0" fillId="0" borderId="47" xfId="0" applyBorder="1" applyAlignment="1">
      <alignment horizontal="center" vertical="top" wrapText="1"/>
    </xf>
    <xf numFmtId="0" fontId="0" fillId="0" borderId="46" xfId="0" applyBorder="1" applyAlignment="1">
      <alignment horizontal="center" vertical="top" wrapText="1"/>
    </xf>
    <xf numFmtId="0" fontId="0" fillId="0" borderId="48" xfId="0" applyBorder="1" applyAlignment="1">
      <alignment horizontal="center" vertical="top" wrapText="1"/>
    </xf>
    <xf numFmtId="0" fontId="0" fillId="0" borderId="45" xfId="0" applyBorder="1" applyAlignment="1">
      <alignment horizontal="center" vertical="top" wrapText="1"/>
    </xf>
  </cellXfs>
  <cellStyles count="1">
    <cellStyle name="Normal" xfId="0" builtinId="0"/>
  </cellStyles>
  <dxfs count="3"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922018</xdr:colOff>
      <xdr:row>10</xdr:row>
      <xdr:rowOff>68580</xdr:rowOff>
    </xdr:from>
    <xdr:to>
      <xdr:col>9</xdr:col>
      <xdr:colOff>4488</xdr:colOff>
      <xdr:row>20</xdr:row>
      <xdr:rowOff>182880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8C145FA8-0691-449F-AB65-710D7D9559E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4586" t="19039" r="21490" b="12063"/>
        <a:stretch/>
      </xdr:blipFill>
      <xdr:spPr>
        <a:xfrm>
          <a:off x="3063238" y="1752600"/>
          <a:ext cx="2724830" cy="19583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121920</xdr:rowOff>
    </xdr:to>
    <xdr:sp macro="" textlink="">
      <xdr:nvSpPr>
        <xdr:cNvPr id="1029" name="AutoShape 5" descr="Image result for petrobras">
          <a:extLst>
            <a:ext uri="{FF2B5EF4-FFF2-40B4-BE49-F238E27FC236}">
              <a16:creationId xmlns:a16="http://schemas.microsoft.com/office/drawing/2014/main" id="{F9233408-F205-4A4C-AEAF-17D9AC0A88B6}"/>
            </a:ext>
          </a:extLst>
        </xdr:cNvPr>
        <xdr:cNvSpPr>
          <a:spLocks noChangeAspect="1" noChangeArrowheads="1"/>
        </xdr:cNvSpPr>
      </xdr:nvSpPr>
      <xdr:spPr bwMode="auto">
        <a:xfrm>
          <a:off x="266700" y="182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38100</xdr:colOff>
      <xdr:row>1</xdr:row>
      <xdr:rowOff>15239</xdr:rowOff>
    </xdr:from>
    <xdr:to>
      <xdr:col>2</xdr:col>
      <xdr:colOff>537210</xdr:colOff>
      <xdr:row>3</xdr:row>
      <xdr:rowOff>186682</xdr:rowOff>
    </xdr:to>
    <xdr:pic>
      <xdr:nvPicPr>
        <xdr:cNvPr id="4" name="Imagem 3" descr="Image result for petrobras">
          <a:extLst>
            <a:ext uri="{FF2B5EF4-FFF2-40B4-BE49-F238E27FC236}">
              <a16:creationId xmlns:a16="http://schemas.microsoft.com/office/drawing/2014/main" id="{D1ED9BC8-DC43-459D-A2B8-7B29FA79E9C8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05739"/>
          <a:ext cx="1813560" cy="53720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9525</xdr:rowOff>
    </xdr:from>
    <xdr:to>
      <xdr:col>0</xdr:col>
      <xdr:colOff>1764000</xdr:colOff>
      <xdr:row>3</xdr:row>
      <xdr:rowOff>180968</xdr:rowOff>
    </xdr:to>
    <xdr:pic>
      <xdr:nvPicPr>
        <xdr:cNvPr id="7" name="Imagem 6" descr="Image result for petrobras">
          <a:extLst>
            <a:ext uri="{FF2B5EF4-FFF2-40B4-BE49-F238E27FC236}">
              <a16:creationId xmlns:a16="http://schemas.microsoft.com/office/drawing/2014/main" id="{401D0D58-119F-435B-85DE-AB12EF0E6B7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"/>
          <a:ext cx="1764000" cy="55244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>
    <pageSetUpPr fitToPage="1"/>
  </sheetPr>
  <dimension ref="A1:AB136"/>
  <sheetViews>
    <sheetView showGridLines="0" zoomScaleNormal="100" workbookViewId="0">
      <selection activeCell="C19" sqref="C19:C21"/>
    </sheetView>
  </sheetViews>
  <sheetFormatPr defaultRowHeight="15" x14ac:dyDescent="0.25"/>
  <cols>
    <col min="1" max="1" width="3.85546875" customWidth="1"/>
    <col min="2" max="2" width="19.140625" bestFit="1" customWidth="1"/>
    <col min="3" max="3" width="9.5703125" bestFit="1" customWidth="1"/>
    <col min="4" max="4" width="13.7109375" customWidth="1"/>
    <col min="6" max="6" width="3.85546875" customWidth="1"/>
    <col min="10" max="10" width="3.7109375" customWidth="1"/>
    <col min="11" max="11" width="10" style="21" customWidth="1"/>
    <col min="12" max="28" width="8.85546875" style="21"/>
  </cols>
  <sheetData>
    <row r="1" spans="2:9" ht="15.75" thickBot="1" x14ac:dyDescent="0.3"/>
    <row r="2" spans="2:9" x14ac:dyDescent="0.25">
      <c r="B2" s="11"/>
      <c r="C2" s="13"/>
      <c r="D2" s="17" t="s">
        <v>0</v>
      </c>
      <c r="E2" s="61"/>
      <c r="F2" s="62"/>
      <c r="G2" s="62"/>
      <c r="H2" s="62"/>
      <c r="I2" s="63"/>
    </row>
    <row r="3" spans="2:9" x14ac:dyDescent="0.25">
      <c r="B3" s="12"/>
      <c r="C3" s="14"/>
      <c r="D3" s="18" t="s">
        <v>1</v>
      </c>
      <c r="E3" s="64"/>
      <c r="F3" s="65"/>
      <c r="G3" s="65"/>
      <c r="H3" s="65"/>
      <c r="I3" s="66"/>
    </row>
    <row r="4" spans="2:9" ht="15.75" thickBot="1" x14ac:dyDescent="0.3">
      <c r="B4" s="15"/>
      <c r="C4" s="16"/>
      <c r="D4" s="18" t="s">
        <v>2</v>
      </c>
      <c r="E4" s="64"/>
      <c r="F4" s="65"/>
      <c r="G4" s="65"/>
      <c r="H4" s="65"/>
      <c r="I4" s="66"/>
    </row>
    <row r="5" spans="2:9" x14ac:dyDescent="0.25">
      <c r="B5" s="93" t="s">
        <v>3</v>
      </c>
      <c r="C5" s="94"/>
      <c r="D5" s="95"/>
      <c r="E5" s="64"/>
      <c r="F5" s="65"/>
      <c r="G5" s="65"/>
      <c r="H5" s="65"/>
      <c r="I5" s="66"/>
    </row>
    <row r="6" spans="2:9" x14ac:dyDescent="0.25">
      <c r="B6" s="102" t="s">
        <v>4</v>
      </c>
      <c r="C6" s="103"/>
      <c r="D6" s="95"/>
      <c r="E6" s="64"/>
      <c r="F6" s="65"/>
      <c r="G6" s="65"/>
      <c r="H6" s="65"/>
      <c r="I6" s="66"/>
    </row>
    <row r="7" spans="2:9" x14ac:dyDescent="0.25">
      <c r="B7" s="102" t="s">
        <v>5</v>
      </c>
      <c r="C7" s="103"/>
      <c r="D7" s="95"/>
      <c r="E7" s="64"/>
      <c r="F7" s="65"/>
      <c r="G7" s="65"/>
      <c r="H7" s="65"/>
      <c r="I7" s="66"/>
    </row>
    <row r="8" spans="2:9" x14ac:dyDescent="0.25">
      <c r="B8" s="102" t="s">
        <v>6</v>
      </c>
      <c r="C8" s="103"/>
      <c r="D8" s="95"/>
      <c r="E8" s="64"/>
      <c r="F8" s="65"/>
      <c r="G8" s="65"/>
      <c r="H8" s="65"/>
      <c r="I8" s="66"/>
    </row>
    <row r="9" spans="2:9" ht="15.75" thickBot="1" x14ac:dyDescent="0.3">
      <c r="B9" s="104" t="s">
        <v>7</v>
      </c>
      <c r="C9" s="105"/>
      <c r="D9" s="106"/>
      <c r="E9" s="99"/>
      <c r="F9" s="100"/>
      <c r="G9" s="100"/>
      <c r="H9" s="100"/>
      <c r="I9" s="101"/>
    </row>
    <row r="17" spans="2:14" ht="15.75" thickBot="1" x14ac:dyDescent="0.3"/>
    <row r="18" spans="2:14" ht="15.75" thickBot="1" x14ac:dyDescent="0.3">
      <c r="B18" s="77" t="s">
        <v>8</v>
      </c>
      <c r="C18" s="78"/>
    </row>
    <row r="19" spans="2:14" x14ac:dyDescent="0.25">
      <c r="B19" s="6" t="s">
        <v>9</v>
      </c>
      <c r="C19" s="19" t="s">
        <v>10</v>
      </c>
    </row>
    <row r="20" spans="2:14" x14ac:dyDescent="0.25">
      <c r="B20" s="4" t="s">
        <v>11</v>
      </c>
      <c r="C20" s="20" t="s">
        <v>12</v>
      </c>
    </row>
    <row r="21" spans="2:14" ht="15.75" thickBot="1" x14ac:dyDescent="0.3">
      <c r="B21" s="4" t="s">
        <v>13</v>
      </c>
      <c r="C21" s="20" t="s">
        <v>14</v>
      </c>
    </row>
    <row r="22" spans="2:14" ht="15.75" thickBot="1" x14ac:dyDescent="0.3">
      <c r="B22" s="5" t="s">
        <v>15</v>
      </c>
      <c r="C22" s="23" t="s">
        <v>16</v>
      </c>
      <c r="E22" s="71" t="s">
        <v>17</v>
      </c>
      <c r="F22" s="72"/>
      <c r="G22" s="72"/>
      <c r="H22" s="72"/>
      <c r="I22" s="73"/>
    </row>
    <row r="23" spans="2:14" ht="15.75" thickBot="1" x14ac:dyDescent="0.3"/>
    <row r="24" spans="2:14" x14ac:dyDescent="0.25">
      <c r="B24" s="80" t="s">
        <v>18</v>
      </c>
      <c r="C24" s="81"/>
      <c r="D24" s="81"/>
      <c r="E24" s="7" t="e">
        <f>C19*C49+C20*C50+C51</f>
        <v>#VALUE!</v>
      </c>
    </row>
    <row r="25" spans="2:14" ht="15.75" thickBot="1" x14ac:dyDescent="0.3">
      <c r="B25" s="82" t="s">
        <v>19</v>
      </c>
      <c r="C25" s="83"/>
      <c r="D25" s="83"/>
      <c r="E25" s="8" t="e">
        <f>C19*G49+C20*G50+G51</f>
        <v>#VALUE!</v>
      </c>
    </row>
    <row r="26" spans="2:14" ht="15.75" thickBot="1" x14ac:dyDescent="0.3"/>
    <row r="27" spans="2:14" ht="15.75" thickBot="1" x14ac:dyDescent="0.3">
      <c r="B27" s="10" t="s">
        <v>20</v>
      </c>
      <c r="C27" s="69" t="str">
        <f>IF(AND(C19&gt;=L32,C19&lt;=L33,C20&gt;=L36,C20&lt;=L37),IF(AND(C21&lt;=E24,C21&gt;=E25),"APROVADO","REPROVADO"),"FORA DO DOMÍNIO ANALISADO")</f>
        <v>FORA DO DOMÍNIO ANALISADO</v>
      </c>
      <c r="D27" s="69"/>
      <c r="E27" s="70"/>
    </row>
    <row r="28" spans="2:14" ht="15.75" thickBot="1" x14ac:dyDescent="0.3">
      <c r="B28" s="9" t="s">
        <v>21</v>
      </c>
      <c r="C28" s="74" t="str">
        <f>IF(C27="REPROVADO","Ruptura no Ponto de Quebra", "N/A")</f>
        <v>N/A</v>
      </c>
      <c r="D28" s="69"/>
      <c r="E28" s="70"/>
    </row>
    <row r="29" spans="2:14" ht="15.75" thickBot="1" x14ac:dyDescent="0.3">
      <c r="B29" s="75" t="s">
        <v>22</v>
      </c>
      <c r="C29" s="76"/>
      <c r="D29" s="74">
        <v>1.1000000000000001</v>
      </c>
      <c r="E29" s="70"/>
    </row>
    <row r="30" spans="2:14" ht="15.75" thickBot="1" x14ac:dyDescent="0.3">
      <c r="G30" s="3"/>
      <c r="H30" s="3"/>
      <c r="I30" s="3"/>
      <c r="J30" s="3"/>
      <c r="K30" s="22"/>
    </row>
    <row r="31" spans="2:14" hidden="1" x14ac:dyDescent="0.25">
      <c r="C31" s="79" t="s">
        <v>23</v>
      </c>
      <c r="D31" s="79"/>
      <c r="E31" s="79"/>
      <c r="G31" s="79" t="s">
        <v>24</v>
      </c>
      <c r="H31" s="79"/>
      <c r="I31" s="79"/>
      <c r="K31" s="67" t="s">
        <v>25</v>
      </c>
      <c r="L31" s="67"/>
      <c r="M31" s="22"/>
    </row>
    <row r="32" spans="2:14" hidden="1" x14ac:dyDescent="0.25">
      <c r="B32" s="35"/>
      <c r="C32" s="32" t="s">
        <v>26</v>
      </c>
      <c r="D32" s="32" t="s">
        <v>27</v>
      </c>
      <c r="E32" s="32" t="s">
        <v>28</v>
      </c>
      <c r="F32" s="32"/>
      <c r="G32" s="32" t="s">
        <v>26</v>
      </c>
      <c r="H32" s="32" t="s">
        <v>27</v>
      </c>
      <c r="I32" s="32" t="s">
        <v>28</v>
      </c>
      <c r="J32" s="32"/>
      <c r="K32" s="33" t="s">
        <v>29</v>
      </c>
      <c r="L32" s="33">
        <f>IF(C22 = "Nula",-22.9,-40.2)</f>
        <v>-22.9</v>
      </c>
      <c r="M32" s="33"/>
      <c r="N32" s="33"/>
    </row>
    <row r="33" spans="2:14" hidden="1" x14ac:dyDescent="0.25">
      <c r="B33" s="35" t="s">
        <v>30</v>
      </c>
      <c r="C33" s="32">
        <f>IF(C22 = "Nula",11.12,5.7)</f>
        <v>11.12</v>
      </c>
      <c r="D33" s="32">
        <f>IF(C22 = "Nula",-15.5,-16)</f>
        <v>-15.5</v>
      </c>
      <c r="E33" s="32">
        <f>IF(C22 = "Nula",124,106)</f>
        <v>124</v>
      </c>
      <c r="F33" s="32"/>
      <c r="G33" s="32">
        <f>IF(C22 = "Nula",11.12,5.7)</f>
        <v>11.12</v>
      </c>
      <c r="H33" s="32">
        <f>IF(C22 = "Nula",-15.5,-16)</f>
        <v>-15.5</v>
      </c>
      <c r="I33" s="32">
        <f>IF(C22 = "Nula",-48,-40)</f>
        <v>-48</v>
      </c>
      <c r="J33" s="32"/>
      <c r="K33" s="33" t="s">
        <v>31</v>
      </c>
      <c r="L33" s="33">
        <f>IF(C22 = "Nula",49.7,54)</f>
        <v>49.7</v>
      </c>
      <c r="M33" s="33"/>
      <c r="N33" s="33"/>
    </row>
    <row r="34" spans="2:14" hidden="1" x14ac:dyDescent="0.25">
      <c r="B34" s="35" t="s">
        <v>32</v>
      </c>
      <c r="C34" s="32">
        <f>IF(C22 = "Nula",-22.9,-40.2)</f>
        <v>-22.9</v>
      </c>
      <c r="D34" s="32">
        <f>IF(C22 = "Nula",-15.5,-16)</f>
        <v>-15.5</v>
      </c>
      <c r="E34" s="32">
        <f>IF(C22 = "Nula",84,50)</f>
        <v>84</v>
      </c>
      <c r="F34" s="32"/>
      <c r="G34" s="32">
        <f>IF(C22 = "Nula",-22.9,-40.2)</f>
        <v>-22.9</v>
      </c>
      <c r="H34" s="32">
        <f>IF(C22 = "Nula",-15.5,-16)</f>
        <v>-15.5</v>
      </c>
      <c r="I34" s="32">
        <f>IF(C22 = "Nula",-84,-92)</f>
        <v>-84</v>
      </c>
      <c r="J34" s="32"/>
      <c r="K34" s="33"/>
      <c r="L34" s="33"/>
      <c r="M34" s="33"/>
      <c r="N34" s="33"/>
    </row>
    <row r="35" spans="2:14" hidden="1" x14ac:dyDescent="0.25">
      <c r="B35" s="35" t="s">
        <v>33</v>
      </c>
      <c r="C35" s="32">
        <f>IF(C22 = "Nula",11.12,5.7)</f>
        <v>11.12</v>
      </c>
      <c r="D35" s="32">
        <f>IF(C22 = "Nula",-53.9,-59.2)</f>
        <v>-53.9</v>
      </c>
      <c r="E35" s="32">
        <f>IF(C22 = "Nula",180,174)</f>
        <v>180</v>
      </c>
      <c r="F35" s="32"/>
      <c r="G35" s="32">
        <f>IF(C22 = "Nula",11.12,5.7)</f>
        <v>11.12</v>
      </c>
      <c r="H35" s="32">
        <f>IF(C22 = "Nula",-53.9,-59.2)</f>
        <v>-53.9</v>
      </c>
      <c r="I35" s="32">
        <f>IF(C22 = "Nula",8,24)</f>
        <v>8</v>
      </c>
      <c r="J35" s="32"/>
      <c r="K35" s="68" t="s">
        <v>34</v>
      </c>
      <c r="L35" s="68"/>
      <c r="M35" s="33"/>
      <c r="N35" s="33"/>
    </row>
    <row r="36" spans="2:14" hidden="1" x14ac:dyDescent="0.25">
      <c r="B36" s="35"/>
      <c r="C36" s="32"/>
      <c r="D36" s="32"/>
      <c r="E36" s="32"/>
      <c r="F36" s="32"/>
      <c r="G36" s="32"/>
      <c r="H36" s="32"/>
      <c r="I36" s="32"/>
      <c r="J36" s="32"/>
      <c r="K36" s="33" t="s">
        <v>35</v>
      </c>
      <c r="L36" s="33">
        <f>IF(C22 = "Nula",-53.9,-59.2)</f>
        <v>-53.9</v>
      </c>
      <c r="M36" s="33"/>
      <c r="N36" s="33"/>
    </row>
    <row r="37" spans="2:14" hidden="1" x14ac:dyDescent="0.25">
      <c r="B37" s="35"/>
      <c r="C37" s="32" t="s">
        <v>36</v>
      </c>
      <c r="D37" s="32" t="s">
        <v>37</v>
      </c>
      <c r="E37" s="32" t="s">
        <v>38</v>
      </c>
      <c r="F37" s="32"/>
      <c r="G37" s="32" t="s">
        <v>36</v>
      </c>
      <c r="H37" s="32" t="s">
        <v>37</v>
      </c>
      <c r="I37" s="32" t="s">
        <v>38</v>
      </c>
      <c r="J37" s="32"/>
      <c r="K37" s="33" t="s">
        <v>39</v>
      </c>
      <c r="L37" s="33">
        <f>IF(C22 = "Nula",20,20.9)</f>
        <v>20</v>
      </c>
      <c r="M37" s="33"/>
      <c r="N37" s="33"/>
    </row>
    <row r="38" spans="2:14" hidden="1" x14ac:dyDescent="0.25">
      <c r="B38" s="35" t="s">
        <v>40</v>
      </c>
      <c r="C38" s="32">
        <f>C34-C33</f>
        <v>-34.019999999999996</v>
      </c>
      <c r="D38" s="32">
        <f t="shared" ref="D38:E38" si="0">D34-D33</f>
        <v>0</v>
      </c>
      <c r="E38" s="32">
        <f t="shared" si="0"/>
        <v>-40</v>
      </c>
      <c r="F38" s="32"/>
      <c r="G38" s="32">
        <f>G34-G33</f>
        <v>-34.019999999999996</v>
      </c>
      <c r="H38" s="32">
        <f t="shared" ref="H38:I38" si="1">H34-H33</f>
        <v>0</v>
      </c>
      <c r="I38" s="32">
        <f t="shared" si="1"/>
        <v>-36</v>
      </c>
      <c r="J38" s="32"/>
      <c r="K38" s="33"/>
      <c r="L38" s="33"/>
      <c r="M38" s="33"/>
      <c r="N38" s="33"/>
    </row>
    <row r="39" spans="2:14" hidden="1" x14ac:dyDescent="0.25">
      <c r="B39" s="35" t="s">
        <v>41</v>
      </c>
      <c r="C39" s="32">
        <f>C35-C33</f>
        <v>0</v>
      </c>
      <c r="D39" s="32">
        <f t="shared" ref="D39:E39" si="2">D35-D33</f>
        <v>-38.4</v>
      </c>
      <c r="E39" s="32">
        <f t="shared" si="2"/>
        <v>56</v>
      </c>
      <c r="F39" s="32"/>
      <c r="G39" s="32">
        <f>G35-G33</f>
        <v>0</v>
      </c>
      <c r="H39" s="32">
        <f t="shared" ref="H39:I39" si="3">H35-H33</f>
        <v>-38.4</v>
      </c>
      <c r="I39" s="32">
        <f t="shared" si="3"/>
        <v>56</v>
      </c>
      <c r="J39" s="32"/>
      <c r="K39" s="33"/>
      <c r="L39" s="33"/>
      <c r="M39" s="33"/>
      <c r="N39" s="33"/>
    </row>
    <row r="40" spans="2:14" hidden="1" x14ac:dyDescent="0.25">
      <c r="B40" s="35"/>
      <c r="C40" s="32"/>
      <c r="D40" s="32"/>
      <c r="E40" s="32"/>
      <c r="F40" s="32"/>
      <c r="G40" s="32"/>
      <c r="H40" s="32"/>
      <c r="I40" s="32"/>
      <c r="J40" s="32"/>
      <c r="K40" s="33"/>
      <c r="L40" s="33"/>
      <c r="M40" s="33"/>
      <c r="N40" s="33"/>
    </row>
    <row r="41" spans="2:14" hidden="1" x14ac:dyDescent="0.25">
      <c r="B41" s="35"/>
      <c r="C41" s="32" t="s">
        <v>36</v>
      </c>
      <c r="D41" s="32" t="s">
        <v>37</v>
      </c>
      <c r="E41" s="32" t="s">
        <v>38</v>
      </c>
      <c r="F41" s="32"/>
      <c r="G41" s="32" t="s">
        <v>36</v>
      </c>
      <c r="H41" s="32" t="s">
        <v>37</v>
      </c>
      <c r="I41" s="32" t="s">
        <v>38</v>
      </c>
      <c r="J41" s="32"/>
      <c r="K41" s="33"/>
      <c r="L41" s="33"/>
      <c r="M41" s="33"/>
      <c r="N41" s="33"/>
    </row>
    <row r="42" spans="2:14" hidden="1" x14ac:dyDescent="0.25">
      <c r="B42" s="35" t="s">
        <v>42</v>
      </c>
      <c r="C42" s="34">
        <f>D38*E39-E38*D39</f>
        <v>-1536</v>
      </c>
      <c r="D42" s="34">
        <f>E38*C39-C38*E39</f>
        <v>1905.12</v>
      </c>
      <c r="E42" s="34">
        <f>C38*D39-D38*C39</f>
        <v>1306.3679999999997</v>
      </c>
      <c r="F42" s="32"/>
      <c r="G42" s="34">
        <f>H38*I39-I38*H39</f>
        <v>-1382.3999999999999</v>
      </c>
      <c r="H42" s="34">
        <f>I38*G39-G38*I39</f>
        <v>1905.12</v>
      </c>
      <c r="I42" s="34">
        <f>G38*H39-H38*G39</f>
        <v>1306.3679999999997</v>
      </c>
      <c r="J42" s="32"/>
      <c r="K42" s="33"/>
      <c r="L42" s="33"/>
      <c r="M42" s="33"/>
      <c r="N42" s="33"/>
    </row>
    <row r="43" spans="2:14" hidden="1" x14ac:dyDescent="0.25">
      <c r="B43" s="35"/>
      <c r="C43" s="32"/>
      <c r="D43" s="32"/>
      <c r="E43" s="32"/>
      <c r="F43" s="32"/>
      <c r="G43" s="32"/>
      <c r="H43" s="32"/>
      <c r="I43" s="32"/>
      <c r="J43" s="32"/>
      <c r="K43" s="33"/>
      <c r="L43" s="33"/>
      <c r="M43" s="33"/>
      <c r="N43" s="33"/>
    </row>
    <row r="44" spans="2:14" hidden="1" x14ac:dyDescent="0.25">
      <c r="B44" s="35" t="s">
        <v>43</v>
      </c>
      <c r="C44" s="34">
        <f>C42</f>
        <v>-1536</v>
      </c>
      <c r="D44" s="32"/>
      <c r="E44" s="32"/>
      <c r="F44" s="32"/>
      <c r="G44" s="34">
        <f>G42</f>
        <v>-1382.3999999999999</v>
      </c>
      <c r="H44" s="32"/>
      <c r="I44" s="32"/>
      <c r="J44" s="32"/>
      <c r="K44" s="33"/>
      <c r="L44" s="33"/>
      <c r="M44" s="33"/>
      <c r="N44" s="33"/>
    </row>
    <row r="45" spans="2:14" hidden="1" x14ac:dyDescent="0.25">
      <c r="B45" s="35" t="s">
        <v>44</v>
      </c>
      <c r="C45" s="34">
        <f>D42</f>
        <v>1905.12</v>
      </c>
      <c r="D45" s="32"/>
      <c r="E45" s="32"/>
      <c r="F45" s="32"/>
      <c r="G45" s="34">
        <f>H42</f>
        <v>1905.12</v>
      </c>
      <c r="H45" s="32"/>
      <c r="I45" s="32"/>
      <c r="J45" s="32"/>
      <c r="K45" s="33"/>
      <c r="L45" s="33"/>
      <c r="M45" s="33"/>
      <c r="N45" s="33"/>
    </row>
    <row r="46" spans="2:14" hidden="1" x14ac:dyDescent="0.25">
      <c r="B46" s="35" t="s">
        <v>45</v>
      </c>
      <c r="C46" s="34">
        <f>E42</f>
        <v>1306.3679999999997</v>
      </c>
      <c r="D46" s="32"/>
      <c r="E46" s="32"/>
      <c r="F46" s="32"/>
      <c r="G46" s="34">
        <f>I42</f>
        <v>1306.3679999999997</v>
      </c>
      <c r="H46" s="32"/>
      <c r="I46" s="32"/>
      <c r="J46" s="32"/>
      <c r="K46" s="33"/>
      <c r="L46" s="33"/>
      <c r="M46" s="33"/>
      <c r="N46" s="33"/>
    </row>
    <row r="47" spans="2:14" hidden="1" x14ac:dyDescent="0.25">
      <c r="B47" s="35" t="s">
        <v>46</v>
      </c>
      <c r="C47" s="32">
        <f>-C44*C33-C45*D33-C46*E33</f>
        <v>-115379.95199999996</v>
      </c>
      <c r="D47" s="32"/>
      <c r="E47" s="32"/>
      <c r="F47" s="32"/>
      <c r="G47" s="32">
        <f>-G44*G33-G45*H33-G46*I33</f>
        <v>107607.31199999998</v>
      </c>
      <c r="H47" s="32"/>
      <c r="I47" s="32"/>
      <c r="J47" s="32"/>
      <c r="K47" s="33"/>
      <c r="L47" s="33"/>
      <c r="M47" s="33"/>
      <c r="N47" s="33"/>
    </row>
    <row r="48" spans="2:14" hidden="1" x14ac:dyDescent="0.25">
      <c r="B48" s="35"/>
      <c r="C48" s="32"/>
      <c r="D48" s="32"/>
      <c r="E48" s="32"/>
      <c r="F48" s="32"/>
      <c r="G48" s="32"/>
      <c r="H48" s="32"/>
      <c r="I48" s="32"/>
      <c r="J48" s="35"/>
      <c r="K48" s="36"/>
      <c r="L48" s="36"/>
    </row>
    <row r="49" spans="2:12" hidden="1" x14ac:dyDescent="0.25">
      <c r="B49" s="35" t="s">
        <v>47</v>
      </c>
      <c r="C49" s="37">
        <f>-C44/C46</f>
        <v>1.1757789535567316</v>
      </c>
      <c r="D49" s="32"/>
      <c r="E49" s="32"/>
      <c r="F49" s="32"/>
      <c r="G49" s="37">
        <f>-G44/G46</f>
        <v>1.0582010582010584</v>
      </c>
      <c r="H49" s="32"/>
      <c r="I49" s="32"/>
      <c r="J49" s="35"/>
      <c r="K49" s="36"/>
      <c r="L49" s="36"/>
    </row>
    <row r="50" spans="2:12" hidden="1" x14ac:dyDescent="0.25">
      <c r="B50" s="35" t="s">
        <v>48</v>
      </c>
      <c r="C50" s="37">
        <f>-C45/C46</f>
        <v>-1.4583333333333335</v>
      </c>
      <c r="D50" s="32"/>
      <c r="E50" s="32"/>
      <c r="F50" s="32"/>
      <c r="G50" s="37">
        <f>-G45/G46</f>
        <v>-1.4583333333333335</v>
      </c>
      <c r="H50" s="32"/>
      <c r="I50" s="32"/>
      <c r="J50" s="35"/>
      <c r="K50" s="36"/>
      <c r="L50" s="36"/>
    </row>
    <row r="51" spans="2:12" ht="15.75" hidden="1" thickBot="1" x14ac:dyDescent="0.3">
      <c r="B51" s="35" t="s">
        <v>49</v>
      </c>
      <c r="C51" s="38">
        <f>-C47/C46</f>
        <v>88.321171369782476</v>
      </c>
      <c r="D51" s="32"/>
      <c r="E51" s="32"/>
      <c r="F51" s="32"/>
      <c r="G51" s="38">
        <f>-G47/G46</f>
        <v>-82.37136243386243</v>
      </c>
      <c r="H51" s="32"/>
      <c r="I51" s="32"/>
      <c r="J51" s="35"/>
      <c r="K51" s="36"/>
      <c r="L51" s="36"/>
    </row>
    <row r="52" spans="2:12" ht="15.75" thickBot="1" x14ac:dyDescent="0.3">
      <c r="B52" s="96" t="s">
        <v>50</v>
      </c>
      <c r="C52" s="97"/>
      <c r="D52" s="97"/>
      <c r="E52" s="97"/>
      <c r="F52" s="97"/>
      <c r="G52" s="97"/>
      <c r="H52" s="97"/>
      <c r="I52" s="98"/>
    </row>
    <row r="53" spans="2:12" x14ac:dyDescent="0.25">
      <c r="B53" s="84"/>
      <c r="C53" s="85"/>
      <c r="D53" s="85"/>
      <c r="E53" s="85"/>
      <c r="F53" s="85"/>
      <c r="G53" s="85"/>
      <c r="H53" s="85"/>
      <c r="I53" s="86"/>
    </row>
    <row r="54" spans="2:12" x14ac:dyDescent="0.25">
      <c r="B54" s="87"/>
      <c r="C54" s="88"/>
      <c r="D54" s="88"/>
      <c r="E54" s="88"/>
      <c r="F54" s="88"/>
      <c r="G54" s="88"/>
      <c r="H54" s="88"/>
      <c r="I54" s="89"/>
    </row>
    <row r="55" spans="2:12" x14ac:dyDescent="0.25">
      <c r="B55" s="87"/>
      <c r="C55" s="88"/>
      <c r="D55" s="88"/>
      <c r="E55" s="88"/>
      <c r="F55" s="88"/>
      <c r="G55" s="88"/>
      <c r="H55" s="88"/>
      <c r="I55" s="89"/>
    </row>
    <row r="56" spans="2:12" x14ac:dyDescent="0.25">
      <c r="B56" s="87"/>
      <c r="C56" s="88"/>
      <c r="D56" s="88"/>
      <c r="E56" s="88"/>
      <c r="F56" s="88"/>
      <c r="G56" s="88"/>
      <c r="H56" s="88"/>
      <c r="I56" s="89"/>
    </row>
    <row r="57" spans="2:12" x14ac:dyDescent="0.25">
      <c r="B57" s="87"/>
      <c r="C57" s="88"/>
      <c r="D57" s="88"/>
      <c r="E57" s="88"/>
      <c r="F57" s="88"/>
      <c r="G57" s="88"/>
      <c r="H57" s="88"/>
      <c r="I57" s="89"/>
    </row>
    <row r="58" spans="2:12" x14ac:dyDescent="0.25">
      <c r="B58" s="87"/>
      <c r="C58" s="88"/>
      <c r="D58" s="88"/>
      <c r="E58" s="88"/>
      <c r="F58" s="88"/>
      <c r="G58" s="88"/>
      <c r="H58" s="88"/>
      <c r="I58" s="89"/>
    </row>
    <row r="59" spans="2:12" ht="15.75" thickBot="1" x14ac:dyDescent="0.3">
      <c r="B59" s="90"/>
      <c r="C59" s="91"/>
      <c r="D59" s="91"/>
      <c r="E59" s="91"/>
      <c r="F59" s="91"/>
      <c r="G59" s="91"/>
      <c r="H59" s="91"/>
      <c r="I59" s="92"/>
    </row>
    <row r="60" spans="2:12" x14ac:dyDescent="0.25">
      <c r="B60" s="30"/>
      <c r="C60" s="30"/>
      <c r="D60" s="30"/>
      <c r="E60" s="30"/>
      <c r="F60" s="30"/>
      <c r="G60" s="30"/>
      <c r="H60" s="30"/>
      <c r="I60" s="30"/>
    </row>
    <row r="61" spans="2:12" ht="15.75" thickBot="1" x14ac:dyDescent="0.3">
      <c r="B61" t="s">
        <v>51</v>
      </c>
      <c r="C61" t="s">
        <v>52</v>
      </c>
      <c r="H61" s="30"/>
      <c r="I61" s="30"/>
    </row>
    <row r="62" spans="2:12" ht="15.75" thickBot="1" x14ac:dyDescent="0.3">
      <c r="B62" t="s">
        <v>53</v>
      </c>
      <c r="C62" s="59"/>
      <c r="D62" t="s">
        <v>54</v>
      </c>
      <c r="H62" s="30"/>
      <c r="I62" s="30"/>
    </row>
    <row r="63" spans="2:12" x14ac:dyDescent="0.25">
      <c r="B63" t="s">
        <v>55</v>
      </c>
      <c r="C63" t="s">
        <v>56</v>
      </c>
      <c r="H63" s="30"/>
      <c r="I63" s="30"/>
    </row>
    <row r="64" spans="2:12" x14ac:dyDescent="0.25">
      <c r="B64" t="s">
        <v>57</v>
      </c>
      <c r="C64" s="31">
        <v>4</v>
      </c>
    </row>
    <row r="65" spans="1:10" x14ac:dyDescent="0.25">
      <c r="A65" s="21"/>
      <c r="B65" s="21"/>
      <c r="C65" s="21"/>
      <c r="D65" s="21"/>
      <c r="E65" s="21"/>
      <c r="F65" s="21"/>
      <c r="G65" s="21"/>
      <c r="H65" s="21"/>
      <c r="I65" s="21"/>
      <c r="J65" s="21"/>
    </row>
    <row r="66" spans="1:10" x14ac:dyDescent="0.25">
      <c r="A66" s="21"/>
      <c r="B66" s="21"/>
      <c r="C66" s="21"/>
      <c r="D66" s="21"/>
      <c r="E66" s="21"/>
      <c r="F66" s="21"/>
      <c r="G66" s="21"/>
      <c r="H66" s="21"/>
      <c r="I66" s="21"/>
      <c r="J66" s="21"/>
    </row>
    <row r="67" spans="1:10" x14ac:dyDescent="0.25">
      <c r="A67" s="21"/>
      <c r="B67" s="21"/>
      <c r="C67" s="21"/>
      <c r="D67" s="21"/>
      <c r="E67" s="21"/>
      <c r="F67" s="21"/>
      <c r="G67" s="21"/>
      <c r="H67" s="21"/>
      <c r="I67" s="21"/>
      <c r="J67" s="21"/>
    </row>
    <row r="68" spans="1:10" x14ac:dyDescent="0.25">
      <c r="A68" s="21"/>
      <c r="B68" s="21"/>
      <c r="C68" s="21"/>
      <c r="D68" s="21"/>
      <c r="E68" s="21"/>
      <c r="F68" s="21"/>
      <c r="G68" s="21"/>
      <c r="H68" s="21"/>
      <c r="I68" s="21"/>
      <c r="J68" s="21"/>
    </row>
    <row r="69" spans="1:10" x14ac:dyDescent="0.25">
      <c r="A69" s="21"/>
      <c r="B69" s="21"/>
      <c r="C69" s="21"/>
      <c r="D69" s="21"/>
      <c r="E69" s="21"/>
      <c r="F69" s="21"/>
      <c r="G69" s="21"/>
      <c r="H69" s="21"/>
      <c r="I69" s="21"/>
      <c r="J69" s="21"/>
    </row>
    <row r="70" spans="1:10" x14ac:dyDescent="0.25">
      <c r="A70" s="21"/>
      <c r="B70" s="21"/>
      <c r="C70" s="21"/>
      <c r="D70" s="21"/>
      <c r="E70" s="21"/>
      <c r="F70" s="21"/>
      <c r="G70" s="21"/>
      <c r="H70" s="21"/>
      <c r="I70" s="21"/>
      <c r="J70" s="21"/>
    </row>
    <row r="71" spans="1:10" x14ac:dyDescent="0.25">
      <c r="A71" s="21"/>
      <c r="B71" s="21"/>
      <c r="C71" s="21"/>
      <c r="D71" s="21"/>
      <c r="E71" s="21"/>
      <c r="F71" s="21"/>
      <c r="G71" s="21"/>
      <c r="H71" s="21"/>
      <c r="I71" s="21"/>
      <c r="J71" s="21"/>
    </row>
    <row r="72" spans="1:10" x14ac:dyDescent="0.25">
      <c r="A72" s="21"/>
      <c r="B72" s="21"/>
      <c r="C72" s="21"/>
      <c r="D72" s="21"/>
      <c r="E72" s="21"/>
      <c r="F72" s="21"/>
      <c r="G72" s="21"/>
      <c r="H72" s="21"/>
      <c r="I72" s="21"/>
      <c r="J72" s="21"/>
    </row>
    <row r="73" spans="1:10" x14ac:dyDescent="0.25">
      <c r="A73" s="21"/>
      <c r="B73" s="21"/>
      <c r="C73" s="21"/>
      <c r="D73" s="21"/>
      <c r="E73" s="21"/>
      <c r="F73" s="21"/>
      <c r="G73" s="21"/>
      <c r="H73" s="21"/>
      <c r="I73" s="21"/>
      <c r="J73" s="21"/>
    </row>
    <row r="74" spans="1:10" x14ac:dyDescent="0.25">
      <c r="A74" s="21"/>
      <c r="B74" s="21"/>
      <c r="C74" s="21"/>
      <c r="D74" s="21"/>
      <c r="E74" s="21"/>
      <c r="F74" s="21"/>
      <c r="G74" s="21"/>
      <c r="H74" s="21"/>
      <c r="I74" s="21"/>
      <c r="J74" s="21"/>
    </row>
    <row r="75" spans="1:10" x14ac:dyDescent="0.25">
      <c r="A75" s="21"/>
      <c r="B75" s="21"/>
      <c r="C75" s="21"/>
      <c r="D75" s="21"/>
      <c r="E75" s="21"/>
      <c r="F75" s="21"/>
      <c r="G75" s="21"/>
      <c r="H75" s="21"/>
      <c r="I75" s="21"/>
      <c r="J75" s="21"/>
    </row>
    <row r="76" spans="1:10" x14ac:dyDescent="0.25">
      <c r="A76" s="21"/>
      <c r="B76" s="21"/>
      <c r="C76" s="21"/>
      <c r="D76" s="21"/>
      <c r="E76" s="21"/>
      <c r="F76" s="21"/>
      <c r="G76" s="21"/>
      <c r="H76" s="21"/>
      <c r="I76" s="21"/>
      <c r="J76" s="21"/>
    </row>
    <row r="77" spans="1:10" x14ac:dyDescent="0.25">
      <c r="A77" s="21"/>
      <c r="B77" s="21"/>
      <c r="C77" s="21"/>
      <c r="D77" s="21"/>
      <c r="E77" s="21"/>
      <c r="F77" s="21"/>
      <c r="G77" s="21"/>
      <c r="H77" s="21"/>
      <c r="I77" s="21"/>
      <c r="J77" s="21"/>
    </row>
    <row r="78" spans="1:10" x14ac:dyDescent="0.25">
      <c r="A78" s="21"/>
      <c r="B78" s="21"/>
      <c r="C78" s="21"/>
      <c r="D78" s="21"/>
      <c r="E78" s="21"/>
      <c r="F78" s="21"/>
      <c r="G78" s="21"/>
      <c r="H78" s="21"/>
      <c r="I78" s="21"/>
      <c r="J78" s="21"/>
    </row>
    <row r="79" spans="1:10" x14ac:dyDescent="0.25">
      <c r="A79" s="21"/>
      <c r="B79" s="21"/>
      <c r="C79" s="21"/>
      <c r="D79" s="21"/>
      <c r="E79" s="21"/>
      <c r="F79" s="21"/>
      <c r="G79" s="21"/>
      <c r="H79" s="21"/>
      <c r="I79" s="21"/>
      <c r="J79" s="21"/>
    </row>
    <row r="80" spans="1:10" x14ac:dyDescent="0.25">
      <c r="A80" s="21"/>
      <c r="B80" s="21"/>
      <c r="C80" s="21"/>
      <c r="D80" s="21"/>
      <c r="E80" s="21"/>
      <c r="F80" s="21"/>
      <c r="G80" s="21"/>
      <c r="H80" s="21"/>
      <c r="I80" s="21"/>
      <c r="J80" s="21"/>
    </row>
    <row r="81" spans="1:10" x14ac:dyDescent="0.25">
      <c r="A81" s="21"/>
      <c r="B81" s="21"/>
      <c r="C81" s="21"/>
      <c r="D81" s="21"/>
      <c r="E81" s="21"/>
      <c r="F81" s="21"/>
      <c r="G81" s="21"/>
      <c r="H81" s="21"/>
      <c r="I81" s="21"/>
      <c r="J81" s="21"/>
    </row>
    <row r="82" spans="1:10" x14ac:dyDescent="0.25">
      <c r="A82" s="21"/>
      <c r="B82" s="21"/>
      <c r="C82" s="21"/>
      <c r="D82" s="21"/>
      <c r="E82" s="21"/>
      <c r="F82" s="21"/>
      <c r="G82" s="21"/>
      <c r="H82" s="21"/>
      <c r="I82" s="21"/>
      <c r="J82" s="21"/>
    </row>
    <row r="83" spans="1:10" x14ac:dyDescent="0.25">
      <c r="A83" s="21"/>
      <c r="B83" s="21"/>
      <c r="C83" s="21"/>
      <c r="D83" s="21"/>
      <c r="E83" s="21"/>
      <c r="F83" s="21"/>
      <c r="G83" s="21"/>
      <c r="H83" s="21"/>
      <c r="I83" s="21"/>
      <c r="J83" s="21"/>
    </row>
    <row r="84" spans="1:10" x14ac:dyDescent="0.25">
      <c r="A84" s="21"/>
      <c r="B84" s="21"/>
      <c r="C84" s="21"/>
      <c r="D84" s="21"/>
      <c r="E84" s="21"/>
      <c r="F84" s="21"/>
      <c r="G84" s="21"/>
      <c r="H84" s="21"/>
      <c r="I84" s="21"/>
      <c r="J84" s="21"/>
    </row>
    <row r="85" spans="1:10" x14ac:dyDescent="0.25">
      <c r="A85" s="21"/>
      <c r="B85" s="21"/>
      <c r="C85" s="21"/>
      <c r="D85" s="21"/>
      <c r="E85" s="21"/>
      <c r="F85" s="21"/>
      <c r="G85" s="21"/>
      <c r="H85" s="21"/>
      <c r="I85" s="21"/>
      <c r="J85" s="21"/>
    </row>
    <row r="86" spans="1:10" x14ac:dyDescent="0.25">
      <c r="A86" s="21"/>
      <c r="B86" s="21"/>
      <c r="C86" s="21"/>
      <c r="D86" s="21"/>
      <c r="E86" s="21"/>
      <c r="F86" s="21"/>
      <c r="G86" s="21"/>
      <c r="H86" s="21"/>
      <c r="I86" s="21"/>
      <c r="J86" s="21"/>
    </row>
    <row r="87" spans="1:10" x14ac:dyDescent="0.25">
      <c r="A87" s="21"/>
      <c r="B87" s="21"/>
      <c r="C87" s="21"/>
      <c r="D87" s="21"/>
      <c r="E87" s="21"/>
      <c r="F87" s="21"/>
      <c r="G87" s="21"/>
      <c r="H87" s="21"/>
      <c r="I87" s="21"/>
      <c r="J87" s="21"/>
    </row>
    <row r="88" spans="1:10" x14ac:dyDescent="0.25">
      <c r="A88" s="21"/>
      <c r="B88" s="21"/>
      <c r="C88" s="21"/>
      <c r="D88" s="21"/>
      <c r="E88" s="21"/>
      <c r="F88" s="21"/>
      <c r="G88" s="21"/>
      <c r="H88" s="21"/>
      <c r="I88" s="21"/>
      <c r="J88" s="21"/>
    </row>
    <row r="89" spans="1:10" x14ac:dyDescent="0.25">
      <c r="A89" s="21"/>
      <c r="B89" s="21"/>
      <c r="C89" s="21"/>
      <c r="D89" s="21"/>
      <c r="E89" s="21"/>
      <c r="F89" s="21"/>
      <c r="G89" s="21"/>
      <c r="H89" s="21"/>
      <c r="I89" s="21"/>
      <c r="J89" s="21"/>
    </row>
    <row r="90" spans="1:10" x14ac:dyDescent="0.25">
      <c r="A90" s="21"/>
      <c r="B90" s="21"/>
      <c r="C90" s="21"/>
      <c r="D90" s="21"/>
      <c r="E90" s="21"/>
      <c r="F90" s="21"/>
      <c r="G90" s="21"/>
      <c r="H90" s="21"/>
      <c r="I90" s="21"/>
      <c r="J90" s="21"/>
    </row>
    <row r="91" spans="1:10" x14ac:dyDescent="0.25">
      <c r="A91" s="21"/>
      <c r="B91" s="21"/>
      <c r="C91" s="21"/>
      <c r="D91" s="21"/>
      <c r="E91" s="21"/>
      <c r="F91" s="21"/>
      <c r="G91" s="21"/>
      <c r="H91" s="21"/>
      <c r="I91" s="21"/>
      <c r="J91" s="21"/>
    </row>
    <row r="92" spans="1:10" x14ac:dyDescent="0.25">
      <c r="A92" s="21"/>
      <c r="B92" s="21"/>
      <c r="C92" s="21"/>
      <c r="D92" s="21"/>
      <c r="E92" s="21"/>
      <c r="F92" s="21"/>
      <c r="G92" s="21"/>
      <c r="H92" s="21"/>
      <c r="I92" s="21"/>
      <c r="J92" s="21"/>
    </row>
    <row r="93" spans="1:10" x14ac:dyDescent="0.25">
      <c r="A93" s="21"/>
      <c r="B93" s="21"/>
      <c r="C93" s="21"/>
      <c r="D93" s="21"/>
      <c r="E93" s="21"/>
      <c r="F93" s="21"/>
      <c r="G93" s="21"/>
      <c r="H93" s="21"/>
      <c r="I93" s="21"/>
      <c r="J93" s="21"/>
    </row>
    <row r="94" spans="1:10" x14ac:dyDescent="0.25">
      <c r="A94" s="21"/>
      <c r="B94" s="21"/>
      <c r="C94" s="21"/>
      <c r="D94" s="21"/>
      <c r="E94" s="21"/>
      <c r="F94" s="21"/>
      <c r="G94" s="21"/>
      <c r="H94" s="21"/>
      <c r="I94" s="21"/>
      <c r="J94" s="21"/>
    </row>
    <row r="95" spans="1:10" x14ac:dyDescent="0.25">
      <c r="A95" s="21"/>
      <c r="B95" s="21"/>
      <c r="C95" s="21"/>
      <c r="D95" s="21"/>
      <c r="E95" s="21"/>
      <c r="F95" s="21"/>
      <c r="G95" s="21"/>
      <c r="H95" s="21"/>
      <c r="I95" s="21"/>
      <c r="J95" s="21"/>
    </row>
    <row r="96" spans="1:10" x14ac:dyDescent="0.25">
      <c r="A96" s="21"/>
      <c r="B96" s="21"/>
      <c r="C96" s="21"/>
      <c r="D96" s="21"/>
      <c r="E96" s="21"/>
      <c r="F96" s="21"/>
      <c r="G96" s="21"/>
      <c r="H96" s="21"/>
      <c r="I96" s="21"/>
      <c r="J96" s="21"/>
    </row>
    <row r="97" spans="1:10" x14ac:dyDescent="0.25">
      <c r="A97" s="21"/>
      <c r="B97" s="21"/>
      <c r="C97" s="21"/>
      <c r="D97" s="21"/>
      <c r="E97" s="21"/>
      <c r="F97" s="21"/>
      <c r="G97" s="21"/>
      <c r="H97" s="21"/>
      <c r="I97" s="21"/>
      <c r="J97" s="21"/>
    </row>
    <row r="98" spans="1:10" x14ac:dyDescent="0.25">
      <c r="A98" s="21"/>
      <c r="B98" s="21"/>
      <c r="C98" s="21"/>
      <c r="D98" s="21"/>
      <c r="E98" s="21"/>
      <c r="F98" s="21"/>
      <c r="G98" s="21"/>
      <c r="H98" s="21"/>
      <c r="I98" s="21"/>
      <c r="J98" s="21"/>
    </row>
    <row r="99" spans="1:10" x14ac:dyDescent="0.25">
      <c r="A99" s="21"/>
      <c r="B99" s="21"/>
      <c r="C99" s="21"/>
      <c r="D99" s="21"/>
      <c r="E99" s="21"/>
      <c r="F99" s="21"/>
      <c r="G99" s="21"/>
      <c r="H99" s="21"/>
      <c r="I99" s="21"/>
      <c r="J99" s="21"/>
    </row>
    <row r="100" spans="1:10" x14ac:dyDescent="0.25">
      <c r="A100" s="21"/>
      <c r="B100" s="21"/>
      <c r="C100" s="21"/>
      <c r="D100" s="21"/>
      <c r="E100" s="21"/>
      <c r="F100" s="21"/>
      <c r="G100" s="21"/>
      <c r="H100" s="21"/>
      <c r="I100" s="21"/>
      <c r="J100" s="21"/>
    </row>
    <row r="101" spans="1:10" x14ac:dyDescent="0.25">
      <c r="A101" s="21"/>
      <c r="B101" s="21"/>
      <c r="C101" s="21"/>
      <c r="D101" s="21"/>
      <c r="E101" s="21"/>
      <c r="F101" s="21"/>
      <c r="G101" s="21"/>
      <c r="H101" s="21"/>
      <c r="I101" s="21"/>
      <c r="J101" s="21"/>
    </row>
    <row r="102" spans="1:10" x14ac:dyDescent="0.25">
      <c r="A102" s="21"/>
      <c r="B102" s="21"/>
      <c r="C102" s="21"/>
      <c r="D102" s="21"/>
      <c r="E102" s="21"/>
      <c r="F102" s="21"/>
      <c r="G102" s="21"/>
      <c r="H102" s="21"/>
      <c r="I102" s="21"/>
      <c r="J102" s="21"/>
    </row>
    <row r="103" spans="1:10" x14ac:dyDescent="0.25">
      <c r="A103" s="21"/>
      <c r="B103" s="21"/>
      <c r="C103" s="21"/>
      <c r="D103" s="21"/>
      <c r="E103" s="21"/>
      <c r="F103" s="21"/>
      <c r="G103" s="21"/>
      <c r="H103" s="21"/>
      <c r="I103" s="21"/>
      <c r="J103" s="21"/>
    </row>
    <row r="104" spans="1:10" x14ac:dyDescent="0.25">
      <c r="A104" s="21"/>
      <c r="B104" s="21"/>
      <c r="C104" s="21"/>
      <c r="D104" s="21"/>
      <c r="E104" s="21"/>
      <c r="F104" s="21"/>
      <c r="G104" s="21"/>
      <c r="H104" s="21"/>
      <c r="I104" s="21"/>
      <c r="J104" s="21"/>
    </row>
    <row r="105" spans="1:10" x14ac:dyDescent="0.25">
      <c r="A105" s="21"/>
      <c r="B105" s="21"/>
      <c r="C105" s="21"/>
      <c r="D105" s="21"/>
      <c r="E105" s="21"/>
      <c r="F105" s="21"/>
      <c r="G105" s="21"/>
      <c r="H105" s="21"/>
      <c r="I105" s="21"/>
      <c r="J105" s="21"/>
    </row>
    <row r="106" spans="1:10" x14ac:dyDescent="0.25">
      <c r="A106" s="21"/>
      <c r="B106" s="21"/>
      <c r="C106" s="21"/>
      <c r="D106" s="21"/>
      <c r="E106" s="21"/>
      <c r="F106" s="21"/>
      <c r="G106" s="21"/>
      <c r="H106" s="21"/>
      <c r="I106" s="21"/>
      <c r="J106" s="21"/>
    </row>
    <row r="107" spans="1:10" x14ac:dyDescent="0.25">
      <c r="A107" s="21"/>
      <c r="B107" s="21"/>
      <c r="C107" s="21"/>
      <c r="D107" s="21"/>
      <c r="E107" s="21"/>
      <c r="F107" s="21"/>
      <c r="G107" s="21"/>
      <c r="H107" s="21"/>
      <c r="I107" s="21"/>
      <c r="J107" s="21"/>
    </row>
    <row r="108" spans="1:10" x14ac:dyDescent="0.25">
      <c r="A108" s="21"/>
      <c r="B108" s="21"/>
      <c r="C108" s="21"/>
      <c r="D108" s="21"/>
      <c r="E108" s="21"/>
      <c r="F108" s="21"/>
      <c r="G108" s="21"/>
      <c r="H108" s="21"/>
      <c r="I108" s="21"/>
      <c r="J108" s="21"/>
    </row>
    <row r="109" spans="1:10" x14ac:dyDescent="0.25">
      <c r="A109" s="21"/>
      <c r="B109" s="21"/>
      <c r="C109" s="21"/>
      <c r="D109" s="21"/>
      <c r="E109" s="21"/>
      <c r="F109" s="21"/>
      <c r="G109" s="21"/>
      <c r="H109" s="21"/>
      <c r="I109" s="21"/>
      <c r="J109" s="21"/>
    </row>
    <row r="110" spans="1:10" x14ac:dyDescent="0.25">
      <c r="A110" s="21"/>
      <c r="B110" s="21"/>
      <c r="C110" s="21"/>
      <c r="D110" s="21"/>
      <c r="E110" s="21"/>
      <c r="F110" s="21"/>
      <c r="G110" s="21"/>
      <c r="H110" s="21"/>
      <c r="I110" s="21"/>
      <c r="J110" s="21"/>
    </row>
    <row r="111" spans="1:10" x14ac:dyDescent="0.25">
      <c r="A111" s="21"/>
      <c r="B111" s="21"/>
      <c r="C111" s="21"/>
      <c r="D111" s="21"/>
      <c r="E111" s="21"/>
      <c r="F111" s="21"/>
      <c r="G111" s="21"/>
      <c r="H111" s="21"/>
      <c r="I111" s="21"/>
      <c r="J111" s="21"/>
    </row>
    <row r="112" spans="1:10" x14ac:dyDescent="0.25">
      <c r="A112" s="21"/>
      <c r="B112" s="21"/>
      <c r="C112" s="21"/>
      <c r="D112" s="21"/>
      <c r="E112" s="21"/>
      <c r="F112" s="21"/>
      <c r="G112" s="21"/>
      <c r="H112" s="21"/>
      <c r="I112" s="21"/>
      <c r="J112" s="21"/>
    </row>
    <row r="113" spans="1:10" x14ac:dyDescent="0.25">
      <c r="A113" s="21"/>
      <c r="B113" s="21"/>
      <c r="C113" s="21"/>
      <c r="D113" s="21"/>
      <c r="E113" s="21"/>
      <c r="F113" s="21"/>
      <c r="G113" s="21"/>
      <c r="H113" s="21"/>
      <c r="I113" s="21"/>
      <c r="J113" s="21"/>
    </row>
    <row r="114" spans="1:10" x14ac:dyDescent="0.25">
      <c r="A114" s="21"/>
      <c r="B114" s="21"/>
      <c r="C114" s="21"/>
      <c r="D114" s="21"/>
      <c r="E114" s="21"/>
      <c r="F114" s="21"/>
      <c r="G114" s="21"/>
      <c r="H114" s="21"/>
      <c r="I114" s="21"/>
      <c r="J114" s="21"/>
    </row>
    <row r="115" spans="1:10" x14ac:dyDescent="0.25">
      <c r="A115" s="21"/>
      <c r="B115" s="21"/>
      <c r="C115" s="21"/>
      <c r="D115" s="21"/>
      <c r="E115" s="21"/>
      <c r="F115" s="21"/>
      <c r="G115" s="21"/>
      <c r="H115" s="21"/>
      <c r="I115" s="21"/>
      <c r="J115" s="21"/>
    </row>
    <row r="116" spans="1:10" x14ac:dyDescent="0.25">
      <c r="A116" s="21"/>
      <c r="B116" s="21"/>
      <c r="C116" s="21"/>
      <c r="D116" s="21"/>
      <c r="E116" s="21"/>
      <c r="F116" s="21"/>
      <c r="G116" s="21"/>
      <c r="H116" s="21"/>
      <c r="I116" s="21"/>
      <c r="J116" s="21"/>
    </row>
    <row r="117" spans="1:10" x14ac:dyDescent="0.25">
      <c r="A117" s="21"/>
      <c r="B117" s="21"/>
      <c r="C117" s="21"/>
      <c r="D117" s="21"/>
      <c r="E117" s="21"/>
      <c r="F117" s="21"/>
      <c r="G117" s="21"/>
      <c r="H117" s="21"/>
      <c r="I117" s="21"/>
      <c r="J117" s="21"/>
    </row>
    <row r="118" spans="1:10" x14ac:dyDescent="0.25">
      <c r="A118" s="21"/>
      <c r="B118" s="21"/>
      <c r="C118" s="21"/>
      <c r="D118" s="21"/>
      <c r="E118" s="21"/>
      <c r="F118" s="21"/>
      <c r="G118" s="21"/>
      <c r="H118" s="21"/>
      <c r="I118" s="21"/>
      <c r="J118" s="21"/>
    </row>
    <row r="119" spans="1:10" x14ac:dyDescent="0.25">
      <c r="A119" s="21"/>
      <c r="B119" s="21"/>
      <c r="C119" s="21"/>
      <c r="D119" s="21"/>
      <c r="E119" s="21"/>
      <c r="F119" s="21"/>
      <c r="G119" s="21"/>
      <c r="H119" s="21"/>
      <c r="I119" s="21"/>
      <c r="J119" s="21"/>
    </row>
    <row r="120" spans="1:10" x14ac:dyDescent="0.25">
      <c r="A120" s="21"/>
      <c r="B120" s="21"/>
      <c r="C120" s="21"/>
      <c r="D120" s="21"/>
      <c r="E120" s="21"/>
      <c r="F120" s="21"/>
      <c r="G120" s="21"/>
      <c r="H120" s="21"/>
      <c r="I120" s="21"/>
      <c r="J120" s="21"/>
    </row>
    <row r="121" spans="1:10" x14ac:dyDescent="0.25">
      <c r="A121" s="21"/>
      <c r="B121" s="21"/>
      <c r="C121" s="21"/>
      <c r="D121" s="21"/>
      <c r="E121" s="21"/>
      <c r="F121" s="21"/>
      <c r="G121" s="21"/>
      <c r="H121" s="21"/>
      <c r="I121" s="21"/>
      <c r="J121" s="21"/>
    </row>
    <row r="122" spans="1:10" x14ac:dyDescent="0.25">
      <c r="A122" s="21"/>
      <c r="B122" s="21"/>
      <c r="C122" s="21"/>
      <c r="D122" s="21"/>
      <c r="E122" s="21"/>
      <c r="F122" s="21"/>
      <c r="G122" s="21"/>
      <c r="H122" s="21"/>
      <c r="I122" s="21"/>
      <c r="J122" s="21"/>
    </row>
    <row r="123" spans="1:10" x14ac:dyDescent="0.25">
      <c r="A123" s="21"/>
      <c r="B123" s="21"/>
      <c r="C123" s="21"/>
      <c r="D123" s="21"/>
      <c r="E123" s="21"/>
      <c r="F123" s="21"/>
      <c r="G123" s="21"/>
      <c r="H123" s="21"/>
      <c r="I123" s="21"/>
      <c r="J123" s="21"/>
    </row>
    <row r="124" spans="1:10" x14ac:dyDescent="0.25">
      <c r="A124" s="21"/>
      <c r="B124" s="21"/>
      <c r="C124" s="21"/>
      <c r="D124" s="21"/>
      <c r="E124" s="21"/>
      <c r="F124" s="21"/>
      <c r="G124" s="21"/>
      <c r="H124" s="21"/>
      <c r="I124" s="21"/>
      <c r="J124" s="21"/>
    </row>
    <row r="125" spans="1:10" x14ac:dyDescent="0.25">
      <c r="A125" s="21"/>
      <c r="B125" s="21"/>
      <c r="C125" s="21"/>
      <c r="D125" s="21"/>
      <c r="E125" s="21"/>
      <c r="F125" s="21"/>
      <c r="G125" s="21"/>
      <c r="H125" s="21"/>
      <c r="I125" s="21"/>
      <c r="J125" s="21"/>
    </row>
    <row r="126" spans="1:10" x14ac:dyDescent="0.25">
      <c r="A126" s="21"/>
      <c r="B126" s="21"/>
      <c r="C126" s="21"/>
      <c r="D126" s="21"/>
      <c r="E126" s="21"/>
      <c r="F126" s="21"/>
      <c r="G126" s="21"/>
      <c r="H126" s="21"/>
      <c r="I126" s="21"/>
      <c r="J126" s="21"/>
    </row>
    <row r="127" spans="1:10" x14ac:dyDescent="0.25">
      <c r="A127" s="21"/>
      <c r="B127" s="21"/>
      <c r="C127" s="21"/>
      <c r="D127" s="21"/>
      <c r="E127" s="21"/>
      <c r="F127" s="21"/>
      <c r="G127" s="21"/>
      <c r="H127" s="21"/>
      <c r="I127" s="21"/>
      <c r="J127" s="21"/>
    </row>
    <row r="128" spans="1:10" x14ac:dyDescent="0.25">
      <c r="A128" s="21"/>
      <c r="B128" s="21"/>
      <c r="C128" s="21"/>
      <c r="D128" s="21"/>
      <c r="E128" s="21"/>
      <c r="F128" s="21"/>
      <c r="G128" s="21"/>
      <c r="H128" s="21"/>
      <c r="I128" s="21"/>
      <c r="J128" s="21"/>
    </row>
    <row r="129" spans="1:10" x14ac:dyDescent="0.25">
      <c r="A129" s="21"/>
      <c r="B129" s="21"/>
      <c r="C129" s="21"/>
      <c r="D129" s="21"/>
      <c r="E129" s="21"/>
      <c r="F129" s="21"/>
      <c r="G129" s="21"/>
      <c r="H129" s="21"/>
      <c r="I129" s="21"/>
      <c r="J129" s="21"/>
    </row>
    <row r="130" spans="1:10" x14ac:dyDescent="0.25">
      <c r="A130" s="21"/>
      <c r="B130" s="21"/>
      <c r="C130" s="21"/>
      <c r="D130" s="21"/>
      <c r="E130" s="21"/>
      <c r="F130" s="21"/>
      <c r="G130" s="21"/>
      <c r="H130" s="21"/>
      <c r="I130" s="21"/>
      <c r="J130" s="21"/>
    </row>
    <row r="131" spans="1:10" x14ac:dyDescent="0.25">
      <c r="A131" s="21"/>
      <c r="B131" s="21"/>
      <c r="C131" s="21"/>
      <c r="D131" s="21"/>
      <c r="E131" s="21"/>
      <c r="F131" s="21"/>
      <c r="G131" s="21"/>
      <c r="H131" s="21"/>
      <c r="I131" s="21"/>
      <c r="J131" s="21"/>
    </row>
    <row r="132" spans="1:10" x14ac:dyDescent="0.25">
      <c r="A132" s="21"/>
      <c r="B132" s="21"/>
      <c r="C132" s="21"/>
      <c r="D132" s="21"/>
      <c r="E132" s="21"/>
      <c r="F132" s="21"/>
      <c r="G132" s="21"/>
      <c r="H132" s="21"/>
      <c r="I132" s="21"/>
      <c r="J132" s="21"/>
    </row>
    <row r="133" spans="1:10" x14ac:dyDescent="0.25">
      <c r="A133" s="21"/>
      <c r="B133" s="21"/>
      <c r="C133" s="21"/>
      <c r="D133" s="21"/>
      <c r="E133" s="21"/>
      <c r="F133" s="21"/>
      <c r="G133" s="21"/>
      <c r="H133" s="21"/>
      <c r="I133" s="21"/>
      <c r="J133" s="21"/>
    </row>
    <row r="134" spans="1:10" x14ac:dyDescent="0.25">
      <c r="A134" s="21"/>
      <c r="B134" s="21"/>
      <c r="C134" s="21"/>
      <c r="D134" s="21"/>
      <c r="E134" s="21"/>
      <c r="F134" s="21"/>
      <c r="G134" s="21"/>
      <c r="H134" s="21"/>
      <c r="I134" s="21"/>
      <c r="J134" s="21"/>
    </row>
    <row r="135" spans="1:10" x14ac:dyDescent="0.25">
      <c r="A135" s="21"/>
      <c r="B135" s="21"/>
      <c r="C135" s="21"/>
      <c r="D135" s="21"/>
      <c r="E135" s="21"/>
      <c r="F135" s="21"/>
      <c r="G135" s="21"/>
      <c r="H135" s="21"/>
      <c r="I135" s="21"/>
      <c r="J135" s="21"/>
    </row>
    <row r="136" spans="1:10" x14ac:dyDescent="0.25">
      <c r="A136" s="21"/>
      <c r="B136" s="21"/>
      <c r="C136" s="21"/>
      <c r="D136" s="21"/>
      <c r="E136" s="21"/>
      <c r="F136" s="21"/>
      <c r="G136" s="21"/>
      <c r="H136" s="21"/>
      <c r="I136" s="21"/>
      <c r="J136" s="21"/>
    </row>
  </sheetData>
  <sheetProtection algorithmName="SHA-512" hashValue="z3Pzo80k1HwLAPBDb1Ez9VkEujVgmV8hY8FoejDi4Gbvdpou2JLX4hqinSPaHc6s+YQbmRNFJaLkz2G01SVtIw==" saltValue="CiKGbIbhPTpGwmR9DVzpmA==" spinCount="100000" sheet="1" formatCells="0" formatColumns="0" formatRows="0" insertColumns="0" insertRows="0" insertHyperlinks="0" deleteColumns="0" deleteRows="0" sort="0" autoFilter="0" pivotTables="0"/>
  <mergeCells count="27">
    <mergeCell ref="B53:I59"/>
    <mergeCell ref="E5:I5"/>
    <mergeCell ref="B5:D5"/>
    <mergeCell ref="B52:I52"/>
    <mergeCell ref="E8:I8"/>
    <mergeCell ref="E9:I9"/>
    <mergeCell ref="B6:D6"/>
    <mergeCell ref="B7:D7"/>
    <mergeCell ref="B8:D8"/>
    <mergeCell ref="B9:D9"/>
    <mergeCell ref="E6:I6"/>
    <mergeCell ref="E7:I7"/>
    <mergeCell ref="E2:I2"/>
    <mergeCell ref="E3:I3"/>
    <mergeCell ref="E4:I4"/>
    <mergeCell ref="K31:L31"/>
    <mergeCell ref="K35:L35"/>
    <mergeCell ref="C27:E27"/>
    <mergeCell ref="E22:I22"/>
    <mergeCell ref="C28:E28"/>
    <mergeCell ref="B29:C29"/>
    <mergeCell ref="D29:E29"/>
    <mergeCell ref="B18:C18"/>
    <mergeCell ref="C31:E31"/>
    <mergeCell ref="G31:I31"/>
    <mergeCell ref="B24:D24"/>
    <mergeCell ref="B25:D25"/>
  </mergeCells>
  <conditionalFormatting sqref="C27">
    <cfRule type="cellIs" dxfId="2" priority="2" operator="equal">
      <formula>"REPROVADO"</formula>
    </cfRule>
    <cfRule type="cellIs" dxfId="1" priority="3" operator="equal">
      <formula>"APROVADO"</formula>
    </cfRule>
  </conditionalFormatting>
  <conditionalFormatting sqref="C27:E27">
    <cfRule type="cellIs" dxfId="0" priority="1" operator="equal">
      <formula>"FORA DO DOMÍNIO ANALISADO"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headerFooter>
    <oddHeader>&amp;L&amp;"Calibri"&amp;10&amp;K0000FF TechnipFMC | Internal&amp;1#_x000D_</oddHead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Lista!$B$3:$B$4</xm:f>
          </x14:formula1>
          <xm:sqref>C22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/>
  <dimension ref="A1:L74"/>
  <sheetViews>
    <sheetView tabSelected="1" workbookViewId="0">
      <selection activeCell="E6" sqref="E6"/>
    </sheetView>
  </sheetViews>
  <sheetFormatPr defaultRowHeight="15" x14ac:dyDescent="0.25"/>
  <cols>
    <col min="1" max="1" width="26.5703125" customWidth="1"/>
    <col min="2" max="2" width="27.5703125" bestFit="1" customWidth="1"/>
    <col min="3" max="3" width="10" style="2" customWidth="1"/>
    <col min="4" max="4" width="29" customWidth="1"/>
    <col min="6" max="12" width="9.140625" hidden="1" customWidth="1"/>
  </cols>
  <sheetData>
    <row r="1" spans="1:7" ht="15.75" thickBot="1" x14ac:dyDescent="0.3"/>
    <row r="2" spans="1:7" x14ac:dyDescent="0.25">
      <c r="A2" s="45"/>
      <c r="B2" s="44" t="s">
        <v>58</v>
      </c>
      <c r="C2" s="62" t="s">
        <v>251</v>
      </c>
      <c r="D2" s="63"/>
    </row>
    <row r="3" spans="1:7" x14ac:dyDescent="0.25">
      <c r="A3" s="46"/>
      <c r="B3" s="43" t="s">
        <v>59</v>
      </c>
      <c r="C3" s="65" t="s">
        <v>253</v>
      </c>
      <c r="D3" s="66"/>
    </row>
    <row r="4" spans="1:7" ht="15.75" thickBot="1" x14ac:dyDescent="0.3">
      <c r="A4" s="47"/>
      <c r="B4" s="43" t="s">
        <v>60</v>
      </c>
      <c r="C4" s="65" t="s">
        <v>252</v>
      </c>
      <c r="D4" s="66"/>
    </row>
    <row r="5" spans="1:7" x14ac:dyDescent="0.25">
      <c r="A5" s="112" t="s">
        <v>7</v>
      </c>
      <c r="B5" s="113"/>
      <c r="C5" s="123">
        <v>45492</v>
      </c>
      <c r="D5" s="124"/>
    </row>
    <row r="6" spans="1:7" x14ac:dyDescent="0.25">
      <c r="A6" s="114" t="s">
        <v>61</v>
      </c>
      <c r="B6" s="113"/>
      <c r="C6" s="125" t="s">
        <v>148</v>
      </c>
      <c r="D6" s="126"/>
    </row>
    <row r="7" spans="1:7" x14ac:dyDescent="0.25">
      <c r="A7" s="114" t="s">
        <v>4</v>
      </c>
      <c r="B7" s="113"/>
      <c r="C7" s="65" t="s">
        <v>254</v>
      </c>
      <c r="D7" s="66"/>
    </row>
    <row r="8" spans="1:7" x14ac:dyDescent="0.25">
      <c r="A8" s="114" t="s">
        <v>5</v>
      </c>
      <c r="B8" s="113"/>
      <c r="C8" s="65" t="s">
        <v>255</v>
      </c>
      <c r="D8" s="66"/>
    </row>
    <row r="9" spans="1:7" ht="15.75" thickBot="1" x14ac:dyDescent="0.3">
      <c r="A9" s="115" t="s">
        <v>6</v>
      </c>
      <c r="B9" s="116"/>
      <c r="C9" s="110" t="s">
        <v>256</v>
      </c>
      <c r="D9" s="111"/>
    </row>
    <row r="10" spans="1:7" ht="15.75" thickBot="1" x14ac:dyDescent="0.3"/>
    <row r="11" spans="1:7" ht="15.75" thickBot="1" x14ac:dyDescent="0.3">
      <c r="A11" s="25" t="s">
        <v>62</v>
      </c>
      <c r="B11" s="26" t="s">
        <v>63</v>
      </c>
      <c r="C11" s="53" t="s">
        <v>64</v>
      </c>
      <c r="D11" s="27" t="s">
        <v>65</v>
      </c>
    </row>
    <row r="12" spans="1:7" ht="15.75" thickBot="1" x14ac:dyDescent="0.3">
      <c r="A12" s="40" t="s">
        <v>66</v>
      </c>
      <c r="B12" s="41" t="s">
        <v>67</v>
      </c>
      <c r="C12" s="48"/>
      <c r="D12" s="42" t="str">
        <f>IF(C12&lt;=F12,"APROVADO","REPROVADO")</f>
        <v>APROVADO</v>
      </c>
      <c r="F12" s="1">
        <f>228*9.80665</f>
        <v>2235.9161999999997</v>
      </c>
    </row>
    <row r="13" spans="1:7" x14ac:dyDescent="0.25">
      <c r="A13" s="122" t="s">
        <v>68</v>
      </c>
      <c r="B13" s="39" t="s">
        <v>67</v>
      </c>
      <c r="C13" s="49">
        <v>-0.1</v>
      </c>
      <c r="D13" s="108" t="str">
        <f>IF(AND(C13&gt;=G69,C13&lt;=G70,C14&gt;=G73,C14&lt;=G74),IF(AND(C15&lt;=F15,C15&gt;=G15),"APROVADO","REPROVADO"),"FORA DO DOMÍNIO ANALISADO")</f>
        <v>APROVADO</v>
      </c>
    </row>
    <row r="14" spans="1:7" x14ac:dyDescent="0.25">
      <c r="A14" s="117"/>
      <c r="B14" s="24" t="s">
        <v>69</v>
      </c>
      <c r="C14" s="50">
        <v>6.41</v>
      </c>
      <c r="D14" s="108"/>
    </row>
    <row r="15" spans="1:7" x14ac:dyDescent="0.25">
      <c r="A15" s="117"/>
      <c r="B15" s="24" t="s">
        <v>70</v>
      </c>
      <c r="C15" s="50">
        <v>32.64</v>
      </c>
      <c r="D15" s="109"/>
      <c r="F15" s="1">
        <f>C13*G58+C14*G59+G60</f>
        <v>78.855676807760133</v>
      </c>
      <c r="G15" s="1">
        <f>C13*K58+C14*K59+K60</f>
        <v>-91.825099206349208</v>
      </c>
    </row>
    <row r="16" spans="1:7" x14ac:dyDescent="0.25">
      <c r="A16" s="117" t="s">
        <v>71</v>
      </c>
      <c r="B16" s="24" t="s">
        <v>67</v>
      </c>
      <c r="C16" s="49">
        <v>1.84</v>
      </c>
      <c r="D16" s="120" t="str">
        <f>IF(AND(C16&gt;=G69,C16&lt;=G70,C17&gt;=G73,C17&lt;=G74),IF(AND(C18&lt;=F18,C18&gt;=G18),"APROVADO","REPROVADO"),"FORA DO DOMÍNIO ANALISADO")</f>
        <v>APROVADO</v>
      </c>
      <c r="F16" s="1"/>
      <c r="G16" s="1"/>
    </row>
    <row r="17" spans="1:7" x14ac:dyDescent="0.25">
      <c r="A17" s="117"/>
      <c r="B17" s="24" t="s">
        <v>69</v>
      </c>
      <c r="C17" s="50">
        <v>-9.69</v>
      </c>
      <c r="D17" s="108"/>
    </row>
    <row r="18" spans="1:7" x14ac:dyDescent="0.25">
      <c r="A18" s="118"/>
      <c r="B18" s="29" t="s">
        <v>70</v>
      </c>
      <c r="C18" s="50">
        <v>-8.6</v>
      </c>
      <c r="D18" s="121"/>
      <c r="F18" s="1">
        <f>C16*G58+C17*G59+G60</f>
        <v>104.61585464432686</v>
      </c>
      <c r="G18" s="1">
        <f>C16*K58+C17*K59+K60</f>
        <v>-66.293022486772486</v>
      </c>
    </row>
    <row r="19" spans="1:7" x14ac:dyDescent="0.25">
      <c r="A19" s="119" t="s">
        <v>72</v>
      </c>
      <c r="B19" s="28" t="s">
        <v>67</v>
      </c>
      <c r="C19" s="52">
        <v>2.38</v>
      </c>
      <c r="D19" s="107" t="str">
        <f>IF(AND(C19&gt;=G69,C19&lt;=G70,C20&gt;=G73,C20&lt;=G74),IF(AND(C21&lt;=F21,C21&gt;=G21),"APROVADO","REPROVADO"),"FORA DO DOMÍNIO ANALISADO")</f>
        <v>APROVADO</v>
      </c>
    </row>
    <row r="20" spans="1:7" x14ac:dyDescent="0.25">
      <c r="A20" s="117"/>
      <c r="B20" s="24" t="s">
        <v>69</v>
      </c>
      <c r="C20" s="50">
        <v>-4.16</v>
      </c>
      <c r="D20" s="108"/>
    </row>
    <row r="21" spans="1:7" ht="15.75" thickBot="1" x14ac:dyDescent="0.3">
      <c r="A21" s="117"/>
      <c r="B21" s="24" t="s">
        <v>70</v>
      </c>
      <c r="C21" s="50">
        <v>3.82</v>
      </c>
      <c r="D21" s="109"/>
      <c r="F21" s="1">
        <f>C19*G58+C20*G59+G60</f>
        <v>97.18619194591416</v>
      </c>
      <c r="G21" s="1">
        <f>C19*K58+C20*K59+K60</f>
        <v>-73.786177248677248</v>
      </c>
    </row>
    <row r="22" spans="1:7" x14ac:dyDescent="0.25">
      <c r="A22" s="117" t="s">
        <v>73</v>
      </c>
      <c r="B22" s="24" t="s">
        <v>67</v>
      </c>
      <c r="C22" s="52">
        <v>2.38</v>
      </c>
      <c r="D22" s="120" t="str">
        <f>IF(AND(C22&gt;=G69,C22&lt;=G70,C23&gt;=G73,C23&lt;=G74),IF(AND(C24&lt;=F24,C24&gt;=G24),"APROVADO","REPROVADO"),"FORA DO DOMÍNIO ANALISADO")</f>
        <v>APROVADO</v>
      </c>
      <c r="F22" s="1"/>
      <c r="G22" s="1"/>
    </row>
    <row r="23" spans="1:7" x14ac:dyDescent="0.25">
      <c r="A23" s="117"/>
      <c r="B23" s="24" t="s">
        <v>69</v>
      </c>
      <c r="C23" s="50">
        <v>-4.16</v>
      </c>
      <c r="D23" s="108"/>
      <c r="F23" s="1"/>
      <c r="G23" s="1"/>
    </row>
    <row r="24" spans="1:7" ht="15.75" thickBot="1" x14ac:dyDescent="0.3">
      <c r="A24" s="118"/>
      <c r="B24" s="29" t="s">
        <v>70</v>
      </c>
      <c r="C24" s="50">
        <v>3.82</v>
      </c>
      <c r="D24" s="121"/>
      <c r="F24" s="1">
        <f>C22*G58+C23*G59+G60</f>
        <v>97.18619194591416</v>
      </c>
      <c r="G24" s="1">
        <f>C22*K58+C23*K59+K60</f>
        <v>-73.786177248677248</v>
      </c>
    </row>
    <row r="25" spans="1:7" x14ac:dyDescent="0.25">
      <c r="A25" s="119" t="s">
        <v>74</v>
      </c>
      <c r="B25" s="28" t="s">
        <v>67</v>
      </c>
      <c r="C25" s="52"/>
      <c r="D25" s="107" t="str">
        <f>IF(AND(C25&gt;=G69,C25&lt;=G70,C26&gt;=G73,C26&lt;=G74),IF(AND(C27&lt;=F24,C27&gt;=G24),"APROVADO","REPROVADO"),"FORA DO DOMÍNIO ANALISADO")</f>
        <v>APROVADO</v>
      </c>
      <c r="F25" s="1"/>
      <c r="G25" s="1"/>
    </row>
    <row r="26" spans="1:7" x14ac:dyDescent="0.25">
      <c r="A26" s="117"/>
      <c r="B26" s="24" t="s">
        <v>69</v>
      </c>
      <c r="C26" s="50"/>
      <c r="D26" s="108"/>
      <c r="F26" s="1"/>
      <c r="G26" s="1"/>
    </row>
    <row r="27" spans="1:7" x14ac:dyDescent="0.25">
      <c r="A27" s="117"/>
      <c r="B27" s="24" t="s">
        <v>70</v>
      </c>
      <c r="C27" s="50"/>
      <c r="D27" s="109"/>
      <c r="F27" s="1">
        <f>C25*G58+C26*G59+G60</f>
        <v>88.321171369782476</v>
      </c>
      <c r="G27" s="1">
        <f>C25*K58+C26*K59+K60</f>
        <v>-82.37136243386243</v>
      </c>
    </row>
    <row r="28" spans="1:7" x14ac:dyDescent="0.25">
      <c r="A28" s="117" t="s">
        <v>75</v>
      </c>
      <c r="B28" s="24" t="s">
        <v>67</v>
      </c>
      <c r="C28" s="50"/>
      <c r="D28" s="120" t="str">
        <f>IF(AND(C28&gt;=G69,C28&lt;=G70,C29&gt;=G73,C29&lt;=G74),IF(AND(C30&lt;=F30,C30&gt;=G30),"APROVADO","REPROVADO"),"FORA DO DOMÍNIO ANALISADO")</f>
        <v>APROVADO</v>
      </c>
      <c r="F28" s="1"/>
      <c r="G28" s="1"/>
    </row>
    <row r="29" spans="1:7" x14ac:dyDescent="0.25">
      <c r="A29" s="117"/>
      <c r="B29" s="24" t="s">
        <v>69</v>
      </c>
      <c r="C29" s="50"/>
      <c r="D29" s="108"/>
      <c r="F29" s="1"/>
      <c r="G29" s="1"/>
    </row>
    <row r="30" spans="1:7" x14ac:dyDescent="0.25">
      <c r="A30" s="118"/>
      <c r="B30" s="29" t="s">
        <v>70</v>
      </c>
      <c r="C30" s="51"/>
      <c r="D30" s="121"/>
      <c r="F30" s="1">
        <f>C28*G58+C29*G59+G60</f>
        <v>88.321171369782476</v>
      </c>
      <c r="G30" s="1">
        <f>C28*K58+C29*K59+K60</f>
        <v>-82.37136243386243</v>
      </c>
    </row>
    <row r="31" spans="1:7" x14ac:dyDescent="0.25">
      <c r="A31" s="119" t="s">
        <v>76</v>
      </c>
      <c r="B31" s="28" t="s">
        <v>67</v>
      </c>
      <c r="C31" s="52"/>
      <c r="D31" s="107" t="str">
        <f>IF(AND(C31&gt;=J69,C31&lt;=J70,C32&gt;=J73,C32&lt;=J74),IF(AND(C33&lt;=F33,C33&gt;=G33),"APROVADO","REPROVADO"),"FORA DO DOMÍNIO ANALISADO")</f>
        <v>APROVADO</v>
      </c>
      <c r="F31" s="1"/>
      <c r="G31" s="1"/>
    </row>
    <row r="32" spans="1:7" x14ac:dyDescent="0.25">
      <c r="A32" s="117"/>
      <c r="B32" s="24" t="s">
        <v>69</v>
      </c>
      <c r="C32" s="50"/>
      <c r="D32" s="108"/>
      <c r="F32" s="1"/>
      <c r="G32" s="1"/>
    </row>
    <row r="33" spans="1:7" x14ac:dyDescent="0.25">
      <c r="A33" s="117"/>
      <c r="B33" s="24" t="s">
        <v>70</v>
      </c>
      <c r="C33" s="50"/>
      <c r="D33" s="109"/>
      <c r="F33" s="1">
        <f>C31*G63+C32*G64+G65</f>
        <v>73.860566448801734</v>
      </c>
      <c r="G33" s="1">
        <f>C31*K63+C32*K64+K65</f>
        <v>-70.161220043572982</v>
      </c>
    </row>
    <row r="34" spans="1:7" x14ac:dyDescent="0.25">
      <c r="A34" s="117" t="s">
        <v>77</v>
      </c>
      <c r="B34" s="24" t="s">
        <v>67</v>
      </c>
      <c r="C34" s="50"/>
      <c r="D34" s="120" t="str">
        <f>IF(AND(C34&gt;=J69,C34&lt;=J70,C35&gt;=J73,C35&lt;=J74),IF(AND(C36&lt;=F36,C36&gt;=G36),"APROVADO","REPROVADO"),"FORA DO DOMÍNIO ANALISADO")</f>
        <v>APROVADO</v>
      </c>
      <c r="F34" s="1"/>
      <c r="G34" s="1"/>
    </row>
    <row r="35" spans="1:7" x14ac:dyDescent="0.25">
      <c r="A35" s="117"/>
      <c r="B35" s="24" t="s">
        <v>69</v>
      </c>
      <c r="C35" s="50"/>
      <c r="D35" s="108"/>
      <c r="F35" s="1"/>
      <c r="G35" s="1"/>
    </row>
    <row r="36" spans="1:7" ht="15.75" thickBot="1" x14ac:dyDescent="0.3">
      <c r="A36" s="118"/>
      <c r="B36" s="29" t="s">
        <v>70</v>
      </c>
      <c r="C36" s="51"/>
      <c r="D36" s="121"/>
      <c r="F36" s="1">
        <f>C34*G63+C35*G64+G65</f>
        <v>73.860566448801734</v>
      </c>
      <c r="G36" s="1">
        <f>C34*K63+C35*K64+K65</f>
        <v>-70.161220043572982</v>
      </c>
    </row>
    <row r="37" spans="1:7" x14ac:dyDescent="0.25">
      <c r="A37" s="119" t="s">
        <v>78</v>
      </c>
      <c r="B37" s="28" t="s">
        <v>67</v>
      </c>
      <c r="C37" s="52"/>
      <c r="D37" s="107" t="str">
        <f>IF(AND(C37&gt;=$J$69,C37&lt;=$J$70,C38&gt;=$J$73,C38&lt;=$J$74),IF(AND(C39&lt;=F39,C39&gt;=G39),"APROVADO","REPROVADO"),"FORA DO DOMÍNIO ANALISADO")</f>
        <v>APROVADO</v>
      </c>
      <c r="F37" s="1"/>
      <c r="G37" s="1"/>
    </row>
    <row r="38" spans="1:7" x14ac:dyDescent="0.25">
      <c r="A38" s="117"/>
      <c r="B38" s="24" t="s">
        <v>69</v>
      </c>
      <c r="C38" s="50"/>
      <c r="D38" s="108"/>
      <c r="F38" s="1"/>
      <c r="G38" s="1"/>
    </row>
    <row r="39" spans="1:7" x14ac:dyDescent="0.25">
      <c r="A39" s="117"/>
      <c r="B39" s="24" t="s">
        <v>70</v>
      </c>
      <c r="C39" s="50"/>
      <c r="D39" s="109"/>
      <c r="F39" s="1">
        <f>C37*G63+C38*G64+G65</f>
        <v>73.860566448801734</v>
      </c>
      <c r="G39" s="1">
        <f>C37*K63+C38*K64+K65</f>
        <v>-70.161220043572982</v>
      </c>
    </row>
    <row r="40" spans="1:7" x14ac:dyDescent="0.25">
      <c r="A40" s="117" t="s">
        <v>79</v>
      </c>
      <c r="B40" s="24" t="s">
        <v>67</v>
      </c>
      <c r="C40" s="50"/>
      <c r="D40" s="120" t="str">
        <f>IF(AND(C40&gt;=J69,C40&lt;=J70,C41&gt;=J73,C41&lt;=J74),IF(AND(C42&lt;=F42,C42&gt;=G42),"APROVADO","REPROVADO"),"FORA DO DOMÍNIO ANALISADO")</f>
        <v>APROVADO</v>
      </c>
      <c r="F40" s="1"/>
      <c r="G40" s="1"/>
    </row>
    <row r="41" spans="1:7" x14ac:dyDescent="0.25">
      <c r="A41" s="117"/>
      <c r="B41" s="24" t="s">
        <v>69</v>
      </c>
      <c r="C41" s="50"/>
      <c r="D41" s="108"/>
      <c r="F41" s="1"/>
      <c r="G41" s="1"/>
    </row>
    <row r="42" spans="1:7" ht="15.75" thickBot="1" x14ac:dyDescent="0.3">
      <c r="A42" s="118"/>
      <c r="B42" s="29" t="s">
        <v>70</v>
      </c>
      <c r="C42" s="51"/>
      <c r="D42" s="121"/>
      <c r="F42" s="1">
        <f>C40*$G$63+C41*$G$64+$G$65</f>
        <v>73.860566448801734</v>
      </c>
      <c r="G42" s="1">
        <f>C40*$K$63+C41*$K$64+$K$65</f>
        <v>-70.161220043572982</v>
      </c>
    </row>
    <row r="43" spans="1:7" ht="15" customHeight="1" x14ac:dyDescent="0.25">
      <c r="A43" s="140" t="s">
        <v>80</v>
      </c>
      <c r="B43" s="28" t="s">
        <v>67</v>
      </c>
      <c r="C43" s="52"/>
      <c r="D43" s="107" t="str">
        <f t="shared" ref="D43" si="0">IF(AND(C43&gt;=$J$69,C43&lt;=$J$70,C44&gt;=$J$73,C44&lt;=$J$74),IF(AND(C45&lt;=F45,C45&gt;=G45),"APROVADO","REPROVADO"),"FORA DO DOMÍNIO ANALISADO")</f>
        <v>APROVADO</v>
      </c>
      <c r="F43" s="1"/>
      <c r="G43" s="1"/>
    </row>
    <row r="44" spans="1:7" x14ac:dyDescent="0.25">
      <c r="A44" s="138"/>
      <c r="B44" s="24" t="s">
        <v>69</v>
      </c>
      <c r="C44" s="50"/>
      <c r="D44" s="108"/>
      <c r="F44" s="1"/>
      <c r="G44" s="1"/>
    </row>
    <row r="45" spans="1:7" x14ac:dyDescent="0.25">
      <c r="A45" s="138"/>
      <c r="B45" s="24" t="s">
        <v>70</v>
      </c>
      <c r="C45" s="50"/>
      <c r="D45" s="109"/>
      <c r="F45" s="1">
        <f>C43*$G$63+C44*$G$64+$G$65</f>
        <v>73.860566448801734</v>
      </c>
      <c r="G45" s="1">
        <f>C43*$K$63+C44*$K$64+$K$65</f>
        <v>-70.161220043572982</v>
      </c>
    </row>
    <row r="46" spans="1:7" ht="15" customHeight="1" x14ac:dyDescent="0.25">
      <c r="A46" s="137" t="s">
        <v>81</v>
      </c>
      <c r="B46" s="24" t="s">
        <v>67</v>
      </c>
      <c r="C46" s="50"/>
      <c r="D46" s="120" t="str">
        <f t="shared" ref="D46" si="1">IF(AND(C46&gt;=$J$69,C46&lt;=$J$70,C47&gt;=$J$73,C47&lt;=$J$74),IF(AND(C48&lt;=F48,C48&gt;=G48),"APROVADO","REPROVADO"),"FORA DO DOMÍNIO ANALISADO")</f>
        <v>APROVADO</v>
      </c>
      <c r="F46" s="1"/>
      <c r="G46" s="1"/>
    </row>
    <row r="47" spans="1:7" x14ac:dyDescent="0.25">
      <c r="A47" s="138"/>
      <c r="B47" s="24" t="s">
        <v>69</v>
      </c>
      <c r="C47" s="50"/>
      <c r="D47" s="108"/>
      <c r="F47" s="1"/>
      <c r="G47" s="1"/>
    </row>
    <row r="48" spans="1:7" ht="15.75" thickBot="1" x14ac:dyDescent="0.3">
      <c r="A48" s="139"/>
      <c r="B48" s="29" t="s">
        <v>70</v>
      </c>
      <c r="C48" s="51"/>
      <c r="D48" s="121"/>
      <c r="F48" s="1">
        <f>C46*$G$63+C47*$G$64+$G$65</f>
        <v>73.860566448801734</v>
      </c>
      <c r="G48" s="1">
        <f>C46*$K$63+C47*$K$64+$K$65</f>
        <v>-70.161220043572982</v>
      </c>
    </row>
    <row r="49" spans="1:11" ht="15" customHeight="1" x14ac:dyDescent="0.25">
      <c r="A49" s="140" t="s">
        <v>82</v>
      </c>
      <c r="B49" s="28" t="s">
        <v>67</v>
      </c>
      <c r="C49" s="52"/>
      <c r="D49" s="107" t="str">
        <f t="shared" ref="D49" si="2">IF(AND(C49&gt;=$J$69,C49&lt;=$J$70,C50&gt;=$J$73,C50&lt;=$J$74),IF(AND(C51&lt;=F51,C51&gt;=G51),"APROVADO","REPROVADO"),"FORA DO DOMÍNIO ANALISADO")</f>
        <v>APROVADO</v>
      </c>
      <c r="F49" s="1"/>
      <c r="G49" s="1"/>
    </row>
    <row r="50" spans="1:11" x14ac:dyDescent="0.25">
      <c r="A50" s="138"/>
      <c r="B50" s="24" t="s">
        <v>69</v>
      </c>
      <c r="C50" s="50"/>
      <c r="D50" s="108"/>
      <c r="F50" s="1"/>
      <c r="G50" s="1"/>
    </row>
    <row r="51" spans="1:11" x14ac:dyDescent="0.25">
      <c r="A51" s="138"/>
      <c r="B51" s="24" t="s">
        <v>70</v>
      </c>
      <c r="C51" s="50"/>
      <c r="D51" s="109"/>
      <c r="F51" s="1">
        <f>C49*$G$63+C50*$G$64+$G$65</f>
        <v>73.860566448801734</v>
      </c>
      <c r="G51" s="1">
        <f>C49*$K$63+C50*$K$64+$K$65</f>
        <v>-70.161220043572982</v>
      </c>
    </row>
    <row r="52" spans="1:11" ht="15" customHeight="1" x14ac:dyDescent="0.25">
      <c r="A52" s="137" t="s">
        <v>83</v>
      </c>
      <c r="B52" s="24" t="s">
        <v>67</v>
      </c>
      <c r="C52" s="50"/>
      <c r="D52" s="120" t="str">
        <f t="shared" ref="D52" si="3">IF(AND(C52&gt;=$J$69,C52&lt;=$J$70,C53&gt;=$J$73,C53&lt;=$J$74),IF(AND(C54&lt;=F54,C54&gt;=G54),"APROVADO","REPROVADO"),"FORA DO DOMÍNIO ANALISADO")</f>
        <v>APROVADO</v>
      </c>
      <c r="F52" s="1"/>
      <c r="G52" s="1"/>
    </row>
    <row r="53" spans="1:11" x14ac:dyDescent="0.25">
      <c r="A53" s="138"/>
      <c r="B53" s="24" t="s">
        <v>69</v>
      </c>
      <c r="C53" s="50"/>
      <c r="D53" s="108"/>
      <c r="F53" s="1"/>
      <c r="G53" s="1"/>
    </row>
    <row r="54" spans="1:11" ht="15.75" thickBot="1" x14ac:dyDescent="0.3">
      <c r="A54" s="139"/>
      <c r="B54" s="29" t="s">
        <v>70</v>
      </c>
      <c r="C54" s="51"/>
      <c r="D54" s="121"/>
      <c r="F54" s="1">
        <f>C52*$G$63+C53*$G$64+$G$65</f>
        <v>73.860566448801734</v>
      </c>
      <c r="G54" s="1">
        <f>C52*$K$63+C53*$K$64+$K$65</f>
        <v>-70.161220043572982</v>
      </c>
    </row>
    <row r="55" spans="1:11" ht="15.75" thickBot="1" x14ac:dyDescent="0.3"/>
    <row r="56" spans="1:11" ht="14.45" customHeight="1" x14ac:dyDescent="0.25">
      <c r="A56" s="128" t="s">
        <v>84</v>
      </c>
      <c r="B56" s="129"/>
      <c r="C56" s="129"/>
      <c r="D56" s="130"/>
    </row>
    <row r="57" spans="1:11" x14ac:dyDescent="0.25">
      <c r="A57" s="131"/>
      <c r="B57" s="132"/>
      <c r="C57" s="132"/>
      <c r="D57" s="133"/>
      <c r="F57" s="127" t="s">
        <v>85</v>
      </c>
      <c r="G57" s="127"/>
      <c r="H57" s="127"/>
      <c r="I57" s="127"/>
      <c r="J57" s="127"/>
      <c r="K57" s="127"/>
    </row>
    <row r="58" spans="1:11" x14ac:dyDescent="0.25">
      <c r="A58" s="131"/>
      <c r="B58" s="132"/>
      <c r="C58" s="132"/>
      <c r="D58" s="133"/>
      <c r="F58" t="s">
        <v>47</v>
      </c>
      <c r="G58">
        <v>1.1757789535567316</v>
      </c>
      <c r="K58">
        <v>1.0582010582010584</v>
      </c>
    </row>
    <row r="59" spans="1:11" x14ac:dyDescent="0.25">
      <c r="A59" s="131"/>
      <c r="B59" s="132"/>
      <c r="C59" s="132"/>
      <c r="D59" s="133"/>
      <c r="F59" t="s">
        <v>48</v>
      </c>
      <c r="G59">
        <v>-1.4583333333333335</v>
      </c>
      <c r="K59">
        <v>-1.4583333333333335</v>
      </c>
    </row>
    <row r="60" spans="1:11" ht="15.75" thickBot="1" x14ac:dyDescent="0.3">
      <c r="A60" s="134"/>
      <c r="B60" s="135"/>
      <c r="C60" s="135"/>
      <c r="D60" s="136"/>
      <c r="F60" t="s">
        <v>49</v>
      </c>
      <c r="G60">
        <v>88.321171369782476</v>
      </c>
      <c r="K60">
        <v>-82.37136243386243</v>
      </c>
    </row>
    <row r="62" spans="1:11" x14ac:dyDescent="0.25">
      <c r="F62" s="127" t="s">
        <v>86</v>
      </c>
      <c r="G62" s="127"/>
      <c r="H62" s="127"/>
      <c r="I62" s="127"/>
      <c r="J62" s="127"/>
      <c r="K62" s="127"/>
    </row>
    <row r="63" spans="1:11" x14ac:dyDescent="0.25">
      <c r="F63" t="s">
        <v>47</v>
      </c>
      <c r="G63">
        <v>1.2200435729847494</v>
      </c>
      <c r="K63">
        <v>1.1328976034858387</v>
      </c>
    </row>
    <row r="64" spans="1:11" x14ac:dyDescent="0.25">
      <c r="F64" t="s">
        <v>48</v>
      </c>
      <c r="G64">
        <v>-1.574074074074074</v>
      </c>
      <c r="K64">
        <v>-1.4814814814814814</v>
      </c>
    </row>
    <row r="65" spans="6:11" x14ac:dyDescent="0.25">
      <c r="F65" t="s">
        <v>49</v>
      </c>
      <c r="G65">
        <v>73.860566448801734</v>
      </c>
      <c r="K65">
        <v>-70.161220043572982</v>
      </c>
    </row>
    <row r="67" spans="6:11" x14ac:dyDescent="0.25">
      <c r="F67" s="127" t="s">
        <v>85</v>
      </c>
      <c r="G67" s="127"/>
      <c r="I67" s="127" t="s">
        <v>86</v>
      </c>
      <c r="J67" s="127"/>
    </row>
    <row r="68" spans="6:11" x14ac:dyDescent="0.25">
      <c r="F68" t="s">
        <v>25</v>
      </c>
      <c r="I68" t="s">
        <v>25</v>
      </c>
    </row>
    <row r="69" spans="6:11" x14ac:dyDescent="0.25">
      <c r="F69" t="s">
        <v>29</v>
      </c>
      <c r="G69">
        <v>-22.9</v>
      </c>
      <c r="I69" t="s">
        <v>29</v>
      </c>
      <c r="J69">
        <v>-40.200000000000003</v>
      </c>
    </row>
    <row r="70" spans="6:11" x14ac:dyDescent="0.25">
      <c r="F70" t="s">
        <v>31</v>
      </c>
      <c r="G70">
        <v>49.7</v>
      </c>
      <c r="I70" t="s">
        <v>31</v>
      </c>
      <c r="J70">
        <v>54</v>
      </c>
    </row>
    <row r="72" spans="6:11" x14ac:dyDescent="0.25">
      <c r="F72" t="s">
        <v>34</v>
      </c>
      <c r="I72" t="s">
        <v>34</v>
      </c>
    </row>
    <row r="73" spans="6:11" x14ac:dyDescent="0.25">
      <c r="F73" t="s">
        <v>35</v>
      </c>
      <c r="G73">
        <v>-53.9</v>
      </c>
      <c r="I73" t="s">
        <v>35</v>
      </c>
      <c r="J73">
        <v>-59.2</v>
      </c>
    </row>
    <row r="74" spans="6:11" x14ac:dyDescent="0.25">
      <c r="F74" t="s">
        <v>39</v>
      </c>
      <c r="G74">
        <v>20</v>
      </c>
      <c r="I74" t="s">
        <v>39</v>
      </c>
      <c r="J74">
        <v>20.9</v>
      </c>
    </row>
  </sheetData>
  <sheetProtection algorithmName="SHA-512" hashValue="tHAtuC875ZCehOjN2sYwffLm9tMLanwRmFHkwy8cFC2vAaQLeOs8/MdjppDfwc1CIESjAX9FxzhLsxZM65vGfA==" saltValue="ZkcvtKv7GIh29SbnhaB/WQ==" spinCount="100000" sheet="1" objects="1" scenarios="1" formatCells="0" formatColumns="0" formatRows="0" insertColumns="0" insertRows="0" insertHyperlinks="0" deleteColumns="0" deleteRows="0" sort="0" autoFilter="0" pivotTables="0"/>
  <mergeCells count="46">
    <mergeCell ref="F57:K57"/>
    <mergeCell ref="F62:K62"/>
    <mergeCell ref="F67:G67"/>
    <mergeCell ref="I67:J67"/>
    <mergeCell ref="D31:D33"/>
    <mergeCell ref="D34:D36"/>
    <mergeCell ref="D37:D39"/>
    <mergeCell ref="D40:D42"/>
    <mergeCell ref="A56:D60"/>
    <mergeCell ref="A52:A54"/>
    <mergeCell ref="D52:D54"/>
    <mergeCell ref="A43:A45"/>
    <mergeCell ref="D43:D45"/>
    <mergeCell ref="A46:A48"/>
    <mergeCell ref="D46:D48"/>
    <mergeCell ref="A49:A51"/>
    <mergeCell ref="A16:A18"/>
    <mergeCell ref="A19:A21"/>
    <mergeCell ref="A22:A24"/>
    <mergeCell ref="A25:A27"/>
    <mergeCell ref="D13:D15"/>
    <mergeCell ref="D16:D18"/>
    <mergeCell ref="D19:D21"/>
    <mergeCell ref="D22:D24"/>
    <mergeCell ref="D25:D27"/>
    <mergeCell ref="C2:D2"/>
    <mergeCell ref="C3:D3"/>
    <mergeCell ref="C4:D4"/>
    <mergeCell ref="C5:D5"/>
    <mergeCell ref="C6:D6"/>
    <mergeCell ref="D49:D51"/>
    <mergeCell ref="C9:D9"/>
    <mergeCell ref="A5:B5"/>
    <mergeCell ref="A6:B6"/>
    <mergeCell ref="A7:B7"/>
    <mergeCell ref="A8:B8"/>
    <mergeCell ref="A9:B9"/>
    <mergeCell ref="C7:D7"/>
    <mergeCell ref="C8:D8"/>
    <mergeCell ref="A28:A30"/>
    <mergeCell ref="A31:A33"/>
    <mergeCell ref="A34:A36"/>
    <mergeCell ref="A37:A39"/>
    <mergeCell ref="A40:A42"/>
    <mergeCell ref="D28:D30"/>
    <mergeCell ref="A13:A15"/>
  </mergeCells>
  <pageMargins left="0.511811024" right="0.511811024" top="0.78740157499999996" bottom="0.78740157499999996" header="0.31496062000000002" footer="0.31496062000000002"/>
  <pageSetup paperSize="9" orientation="portrait" r:id="rId1"/>
  <headerFooter>
    <oddHeader>&amp;L&amp;"Calibri"&amp;10&amp;K0000FF TechnipFMC | Internal&amp;1#_x000D_</oddHead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E129"/>
  <sheetViews>
    <sheetView topLeftCell="A34" workbookViewId="0">
      <selection activeCell="C61" sqref="C61"/>
    </sheetView>
  </sheetViews>
  <sheetFormatPr defaultColWidth="8.85546875" defaultRowHeight="15" x14ac:dyDescent="0.25"/>
  <cols>
    <col min="2" max="2" width="8.42578125" customWidth="1"/>
    <col min="3" max="3" width="14.85546875" customWidth="1"/>
    <col min="4" max="4" width="14.28515625" customWidth="1"/>
    <col min="5" max="5" width="57.5703125" customWidth="1"/>
  </cols>
  <sheetData>
    <row r="2" spans="2:5" s="54" customFormat="1" ht="18.75" x14ac:dyDescent="0.3">
      <c r="B2" s="54" t="s">
        <v>87</v>
      </c>
    </row>
    <row r="4" spans="2:5" s="56" customFormat="1" ht="15.75" x14ac:dyDescent="0.25">
      <c r="B4" s="55"/>
      <c r="C4" s="55" t="s">
        <v>88</v>
      </c>
      <c r="D4" s="55" t="s">
        <v>89</v>
      </c>
      <c r="E4" s="55" t="s">
        <v>90</v>
      </c>
    </row>
    <row r="6" spans="2:5" x14ac:dyDescent="0.25">
      <c r="C6" s="60" t="s">
        <v>91</v>
      </c>
      <c r="D6" s="60" t="s">
        <v>91</v>
      </c>
      <c r="E6" s="60" t="s">
        <v>92</v>
      </c>
    </row>
    <row r="7" spans="2:5" x14ac:dyDescent="0.25">
      <c r="C7" t="s">
        <v>93</v>
      </c>
      <c r="D7" t="s">
        <v>93</v>
      </c>
    </row>
    <row r="8" spans="2:5" x14ac:dyDescent="0.25">
      <c r="C8" t="s">
        <v>94</v>
      </c>
      <c r="D8" t="s">
        <v>94</v>
      </c>
    </row>
    <row r="9" spans="2:5" x14ac:dyDescent="0.25">
      <c r="C9" t="s">
        <v>95</v>
      </c>
      <c r="D9" t="s">
        <v>95</v>
      </c>
    </row>
    <row r="10" spans="2:5" x14ac:dyDescent="0.25">
      <c r="C10" t="s">
        <v>96</v>
      </c>
      <c r="D10" t="s">
        <v>96</v>
      </c>
    </row>
    <row r="11" spans="2:5" x14ac:dyDescent="0.25">
      <c r="C11" t="s">
        <v>97</v>
      </c>
      <c r="D11" t="s">
        <v>97</v>
      </c>
    </row>
    <row r="12" spans="2:5" x14ac:dyDescent="0.25">
      <c r="C12" t="s">
        <v>98</v>
      </c>
      <c r="D12" s="57" t="s">
        <v>98</v>
      </c>
      <c r="E12" t="s">
        <v>99</v>
      </c>
    </row>
    <row r="13" spans="2:5" x14ac:dyDescent="0.25">
      <c r="C13" t="s">
        <v>100</v>
      </c>
      <c r="D13" t="s">
        <v>100</v>
      </c>
    </row>
    <row r="14" spans="2:5" x14ac:dyDescent="0.25">
      <c r="C14" t="s">
        <v>101</v>
      </c>
      <c r="D14" t="s">
        <v>101</v>
      </c>
    </row>
    <row r="15" spans="2:5" x14ac:dyDescent="0.25">
      <c r="C15" t="s">
        <v>102</v>
      </c>
      <c r="D15" t="s">
        <v>102</v>
      </c>
    </row>
    <row r="16" spans="2:5" x14ac:dyDescent="0.25">
      <c r="C16" t="s">
        <v>103</v>
      </c>
      <c r="D16" t="s">
        <v>103</v>
      </c>
    </row>
    <row r="17" spans="3:5" x14ac:dyDescent="0.25">
      <c r="C17" t="s">
        <v>104</v>
      </c>
      <c r="D17" t="s">
        <v>104</v>
      </c>
    </row>
    <row r="18" spans="3:5" x14ac:dyDescent="0.25">
      <c r="C18" t="s">
        <v>105</v>
      </c>
      <c r="D18" s="57" t="s">
        <v>105</v>
      </c>
      <c r="E18" t="s">
        <v>106</v>
      </c>
    </row>
    <row r="19" spans="3:5" x14ac:dyDescent="0.25">
      <c r="C19" t="s">
        <v>107</v>
      </c>
      <c r="D19" t="s">
        <v>107</v>
      </c>
    </row>
    <row r="20" spans="3:5" x14ac:dyDescent="0.25">
      <c r="C20" t="s">
        <v>108</v>
      </c>
      <c r="D20" t="s">
        <v>108</v>
      </c>
    </row>
    <row r="21" spans="3:5" x14ac:dyDescent="0.25">
      <c r="C21" t="s">
        <v>109</v>
      </c>
      <c r="D21" t="s">
        <v>109</v>
      </c>
    </row>
    <row r="22" spans="3:5" x14ac:dyDescent="0.25">
      <c r="C22" t="s">
        <v>110</v>
      </c>
      <c r="D22" t="s">
        <v>110</v>
      </c>
    </row>
    <row r="23" spans="3:5" x14ac:dyDescent="0.25">
      <c r="C23" t="s">
        <v>111</v>
      </c>
      <c r="D23" t="s">
        <v>111</v>
      </c>
    </row>
    <row r="24" spans="3:5" x14ac:dyDescent="0.25">
      <c r="C24" t="s">
        <v>112</v>
      </c>
      <c r="D24" s="57" t="s">
        <v>112</v>
      </c>
      <c r="E24" t="s">
        <v>113</v>
      </c>
    </row>
    <row r="25" spans="3:5" x14ac:dyDescent="0.25">
      <c r="C25" t="s">
        <v>114</v>
      </c>
      <c r="D25" t="s">
        <v>114</v>
      </c>
    </row>
    <row r="26" spans="3:5" x14ac:dyDescent="0.25">
      <c r="C26" t="s">
        <v>115</v>
      </c>
      <c r="D26" s="57" t="s">
        <v>115</v>
      </c>
      <c r="E26" t="s">
        <v>116</v>
      </c>
    </row>
    <row r="27" spans="3:5" x14ac:dyDescent="0.25">
      <c r="C27" t="s">
        <v>117</v>
      </c>
      <c r="D27" s="57" t="s">
        <v>117</v>
      </c>
      <c r="E27" t="s">
        <v>118</v>
      </c>
    </row>
    <row r="28" spans="3:5" x14ac:dyDescent="0.25">
      <c r="C28" t="s">
        <v>119</v>
      </c>
      <c r="D28" t="s">
        <v>119</v>
      </c>
    </row>
    <row r="29" spans="3:5" x14ac:dyDescent="0.25">
      <c r="C29" t="s">
        <v>120</v>
      </c>
      <c r="D29" s="57" t="s">
        <v>120</v>
      </c>
      <c r="E29" t="s">
        <v>121</v>
      </c>
    </row>
    <row r="30" spans="3:5" x14ac:dyDescent="0.25">
      <c r="C30" t="s">
        <v>122</v>
      </c>
      <c r="D30" s="57" t="s">
        <v>122</v>
      </c>
      <c r="E30" t="s">
        <v>123</v>
      </c>
    </row>
    <row r="31" spans="3:5" x14ac:dyDescent="0.25">
      <c r="C31" t="s">
        <v>124</v>
      </c>
      <c r="D31" t="s">
        <v>124</v>
      </c>
    </row>
    <row r="32" spans="3:5" x14ac:dyDescent="0.25">
      <c r="C32" t="s">
        <v>125</v>
      </c>
      <c r="D32" t="s">
        <v>125</v>
      </c>
    </row>
    <row r="33" spans="3:5" x14ac:dyDescent="0.25">
      <c r="C33" t="s">
        <v>126</v>
      </c>
      <c r="D33" s="57" t="s">
        <v>126</v>
      </c>
      <c r="E33" t="s">
        <v>127</v>
      </c>
    </row>
    <row r="34" spans="3:5" x14ac:dyDescent="0.25">
      <c r="C34" t="s">
        <v>128</v>
      </c>
      <c r="D34" s="57" t="s">
        <v>128</v>
      </c>
      <c r="E34" t="s">
        <v>129</v>
      </c>
    </row>
    <row r="35" spans="3:5" x14ac:dyDescent="0.25">
      <c r="C35" t="s">
        <v>130</v>
      </c>
      <c r="D35" t="s">
        <v>130</v>
      </c>
    </row>
    <row r="36" spans="3:5" x14ac:dyDescent="0.25">
      <c r="C36" t="s">
        <v>131</v>
      </c>
      <c r="D36" t="s">
        <v>131</v>
      </c>
    </row>
    <row r="37" spans="3:5" x14ac:dyDescent="0.25">
      <c r="C37" t="s">
        <v>132</v>
      </c>
      <c r="D37" t="s">
        <v>132</v>
      </c>
    </row>
    <row r="38" spans="3:5" x14ac:dyDescent="0.25">
      <c r="C38" t="s">
        <v>133</v>
      </c>
      <c r="D38" t="s">
        <v>133</v>
      </c>
    </row>
    <row r="39" spans="3:5" x14ac:dyDescent="0.25">
      <c r="C39" t="s">
        <v>134</v>
      </c>
      <c r="D39" t="s">
        <v>134</v>
      </c>
    </row>
    <row r="40" spans="3:5" x14ac:dyDescent="0.25">
      <c r="C40" t="s">
        <v>135</v>
      </c>
      <c r="D40" t="s">
        <v>135</v>
      </c>
    </row>
    <row r="41" spans="3:5" x14ac:dyDescent="0.25">
      <c r="C41" t="s">
        <v>136</v>
      </c>
      <c r="D41" t="s">
        <v>136</v>
      </c>
    </row>
    <row r="42" spans="3:5" x14ac:dyDescent="0.25">
      <c r="C42" t="s">
        <v>137</v>
      </c>
      <c r="D42" t="s">
        <v>137</v>
      </c>
    </row>
    <row r="43" spans="3:5" x14ac:dyDescent="0.25">
      <c r="C43" t="s">
        <v>138</v>
      </c>
      <c r="D43" s="57" t="s">
        <v>138</v>
      </c>
      <c r="E43" t="s">
        <v>113</v>
      </c>
    </row>
    <row r="44" spans="3:5" x14ac:dyDescent="0.25">
      <c r="C44" t="s">
        <v>139</v>
      </c>
      <c r="D44" t="s">
        <v>139</v>
      </c>
    </row>
    <row r="45" spans="3:5" x14ac:dyDescent="0.25">
      <c r="C45" t="s">
        <v>140</v>
      </c>
      <c r="D45" t="s">
        <v>140</v>
      </c>
    </row>
    <row r="46" spans="3:5" x14ac:dyDescent="0.25">
      <c r="C46" t="s">
        <v>141</v>
      </c>
      <c r="D46" t="s">
        <v>141</v>
      </c>
    </row>
    <row r="47" spans="3:5" x14ac:dyDescent="0.25">
      <c r="C47" t="s">
        <v>142</v>
      </c>
      <c r="D47" t="s">
        <v>142</v>
      </c>
    </row>
    <row r="48" spans="3:5" x14ac:dyDescent="0.25">
      <c r="C48" t="s">
        <v>143</v>
      </c>
      <c r="D48" t="s">
        <v>143</v>
      </c>
    </row>
    <row r="49" spans="3:5" x14ac:dyDescent="0.25">
      <c r="C49" t="s">
        <v>144</v>
      </c>
      <c r="D49" t="s">
        <v>144</v>
      </c>
    </row>
    <row r="50" spans="3:5" x14ac:dyDescent="0.25">
      <c r="C50" t="s">
        <v>145</v>
      </c>
      <c r="D50" t="s">
        <v>145</v>
      </c>
    </row>
    <row r="51" spans="3:5" x14ac:dyDescent="0.25">
      <c r="C51" t="s">
        <v>146</v>
      </c>
      <c r="D51" t="s">
        <v>146</v>
      </c>
    </row>
    <row r="52" spans="3:5" x14ac:dyDescent="0.25">
      <c r="C52" t="s">
        <v>147</v>
      </c>
      <c r="D52" t="s">
        <v>147</v>
      </c>
    </row>
    <row r="53" spans="3:5" x14ac:dyDescent="0.25">
      <c r="C53" t="s">
        <v>148</v>
      </c>
      <c r="D53" t="s">
        <v>148</v>
      </c>
    </row>
    <row r="54" spans="3:5" x14ac:dyDescent="0.25">
      <c r="C54" t="s">
        <v>149</v>
      </c>
      <c r="D54" t="s">
        <v>149</v>
      </c>
    </row>
    <row r="55" spans="3:5" x14ac:dyDescent="0.25">
      <c r="C55" t="s">
        <v>150</v>
      </c>
      <c r="D55" t="s">
        <v>150</v>
      </c>
    </row>
    <row r="56" spans="3:5" x14ac:dyDescent="0.25">
      <c r="C56" t="s">
        <v>151</v>
      </c>
      <c r="D56" t="s">
        <v>151</v>
      </c>
    </row>
    <row r="57" spans="3:5" x14ac:dyDescent="0.25">
      <c r="C57" s="58" t="s">
        <v>152</v>
      </c>
      <c r="D57" s="57" t="s">
        <v>152</v>
      </c>
      <c r="E57" t="s">
        <v>153</v>
      </c>
    </row>
    <row r="58" spans="3:5" x14ac:dyDescent="0.25">
      <c r="C58" t="s">
        <v>154</v>
      </c>
      <c r="D58" s="57" t="s">
        <v>154</v>
      </c>
      <c r="E58" t="s">
        <v>155</v>
      </c>
    </row>
    <row r="59" spans="3:5" x14ac:dyDescent="0.25">
      <c r="C59" t="s">
        <v>156</v>
      </c>
      <c r="D59" t="s">
        <v>156</v>
      </c>
    </row>
    <row r="60" spans="3:5" x14ac:dyDescent="0.25">
      <c r="C60" t="s">
        <v>157</v>
      </c>
      <c r="D60" s="57" t="s">
        <v>157</v>
      </c>
      <c r="E60" t="s">
        <v>158</v>
      </c>
    </row>
    <row r="61" spans="3:5" x14ac:dyDescent="0.25">
      <c r="C61" t="s">
        <v>159</v>
      </c>
      <c r="D61" t="s">
        <v>159</v>
      </c>
    </row>
    <row r="62" spans="3:5" x14ac:dyDescent="0.25">
      <c r="C62" t="s">
        <v>160</v>
      </c>
      <c r="D62" t="s">
        <v>160</v>
      </c>
    </row>
    <row r="63" spans="3:5" x14ac:dyDescent="0.25">
      <c r="C63" t="s">
        <v>161</v>
      </c>
      <c r="D63" t="s">
        <v>161</v>
      </c>
    </row>
    <row r="64" spans="3:5" x14ac:dyDescent="0.25">
      <c r="C64" t="s">
        <v>162</v>
      </c>
      <c r="D64" t="s">
        <v>162</v>
      </c>
    </row>
    <row r="65" spans="3:4" x14ac:dyDescent="0.25">
      <c r="C65" t="s">
        <v>163</v>
      </c>
      <c r="D65" t="s">
        <v>163</v>
      </c>
    </row>
    <row r="66" spans="3:4" x14ac:dyDescent="0.25">
      <c r="C66" t="s">
        <v>164</v>
      </c>
      <c r="D66" t="s">
        <v>164</v>
      </c>
    </row>
    <row r="67" spans="3:4" x14ac:dyDescent="0.25">
      <c r="C67" t="s">
        <v>165</v>
      </c>
      <c r="D67" t="s">
        <v>165</v>
      </c>
    </row>
    <row r="68" spans="3:4" x14ac:dyDescent="0.25">
      <c r="C68" t="s">
        <v>166</v>
      </c>
      <c r="D68" t="s">
        <v>166</v>
      </c>
    </row>
    <row r="69" spans="3:4" x14ac:dyDescent="0.25">
      <c r="C69" t="s">
        <v>167</v>
      </c>
      <c r="D69" t="s">
        <v>167</v>
      </c>
    </row>
    <row r="70" spans="3:4" x14ac:dyDescent="0.25">
      <c r="C70" t="s">
        <v>168</v>
      </c>
      <c r="D70" t="s">
        <v>168</v>
      </c>
    </row>
    <row r="71" spans="3:4" x14ac:dyDescent="0.25">
      <c r="C71" t="s">
        <v>169</v>
      </c>
      <c r="D71" t="s">
        <v>169</v>
      </c>
    </row>
    <row r="72" spans="3:4" x14ac:dyDescent="0.25">
      <c r="C72" t="s">
        <v>170</v>
      </c>
      <c r="D72" t="s">
        <v>170</v>
      </c>
    </row>
    <row r="73" spans="3:4" x14ac:dyDescent="0.25">
      <c r="C73" t="s">
        <v>171</v>
      </c>
      <c r="D73" t="s">
        <v>171</v>
      </c>
    </row>
    <row r="74" spans="3:4" x14ac:dyDescent="0.25">
      <c r="C74" t="s">
        <v>172</v>
      </c>
      <c r="D74" t="s">
        <v>172</v>
      </c>
    </row>
    <row r="75" spans="3:4" x14ac:dyDescent="0.25">
      <c r="C75" t="s">
        <v>173</v>
      </c>
      <c r="D75" t="s">
        <v>173</v>
      </c>
    </row>
    <row r="76" spans="3:4" x14ac:dyDescent="0.25">
      <c r="C76" t="s">
        <v>174</v>
      </c>
      <c r="D76" t="s">
        <v>174</v>
      </c>
    </row>
    <row r="77" spans="3:4" x14ac:dyDescent="0.25">
      <c r="C77" t="s">
        <v>175</v>
      </c>
      <c r="D77" t="s">
        <v>175</v>
      </c>
    </row>
    <row r="78" spans="3:4" x14ac:dyDescent="0.25">
      <c r="C78" t="s">
        <v>176</v>
      </c>
      <c r="D78" t="s">
        <v>176</v>
      </c>
    </row>
    <row r="79" spans="3:4" x14ac:dyDescent="0.25">
      <c r="C79" t="s">
        <v>177</v>
      </c>
      <c r="D79" t="s">
        <v>177</v>
      </c>
    </row>
    <row r="80" spans="3:4" x14ac:dyDescent="0.25">
      <c r="C80" t="s">
        <v>178</v>
      </c>
      <c r="D80" t="s">
        <v>178</v>
      </c>
    </row>
    <row r="81" spans="3:5" x14ac:dyDescent="0.25">
      <c r="C81" t="s">
        <v>179</v>
      </c>
      <c r="D81" t="s">
        <v>179</v>
      </c>
    </row>
    <row r="82" spans="3:5" x14ac:dyDescent="0.25">
      <c r="C82" t="s">
        <v>180</v>
      </c>
      <c r="D82" t="s">
        <v>180</v>
      </c>
    </row>
    <row r="83" spans="3:5" x14ac:dyDescent="0.25">
      <c r="C83" t="s">
        <v>181</v>
      </c>
      <c r="D83" t="s">
        <v>181</v>
      </c>
    </row>
    <row r="84" spans="3:5" x14ac:dyDescent="0.25">
      <c r="C84" t="s">
        <v>182</v>
      </c>
      <c r="D84" t="s">
        <v>182</v>
      </c>
    </row>
    <row r="85" spans="3:5" x14ac:dyDescent="0.25">
      <c r="C85" t="s">
        <v>183</v>
      </c>
      <c r="D85" t="s">
        <v>183</v>
      </c>
    </row>
    <row r="86" spans="3:5" x14ac:dyDescent="0.25">
      <c r="C86" t="s">
        <v>184</v>
      </c>
      <c r="D86" t="s">
        <v>184</v>
      </c>
    </row>
    <row r="87" spans="3:5" x14ac:dyDescent="0.25">
      <c r="C87" t="s">
        <v>185</v>
      </c>
      <c r="D87" t="s">
        <v>185</v>
      </c>
    </row>
    <row r="88" spans="3:5" x14ac:dyDescent="0.25">
      <c r="C88" t="s">
        <v>186</v>
      </c>
      <c r="D88" t="s">
        <v>186</v>
      </c>
    </row>
    <row r="89" spans="3:5" x14ac:dyDescent="0.25">
      <c r="C89" t="s">
        <v>187</v>
      </c>
      <c r="D89" t="s">
        <v>187</v>
      </c>
    </row>
    <row r="90" spans="3:5" x14ac:dyDescent="0.25">
      <c r="C90" t="s">
        <v>188</v>
      </c>
      <c r="D90" t="s">
        <v>188</v>
      </c>
    </row>
    <row r="91" spans="3:5" x14ac:dyDescent="0.25">
      <c r="C91" t="s">
        <v>189</v>
      </c>
      <c r="D91" t="s">
        <v>189</v>
      </c>
    </row>
    <row r="92" spans="3:5" x14ac:dyDescent="0.25">
      <c r="C92" t="s">
        <v>190</v>
      </c>
      <c r="D92" t="s">
        <v>190</v>
      </c>
    </row>
    <row r="93" spans="3:5" x14ac:dyDescent="0.25">
      <c r="C93" t="s">
        <v>191</v>
      </c>
      <c r="D93" t="s">
        <v>191</v>
      </c>
    </row>
    <row r="94" spans="3:5" x14ac:dyDescent="0.25">
      <c r="C94" s="60" t="s">
        <v>192</v>
      </c>
      <c r="D94" s="60" t="s">
        <v>192</v>
      </c>
      <c r="E94" s="60" t="s">
        <v>92</v>
      </c>
    </row>
    <row r="95" spans="3:5" x14ac:dyDescent="0.25">
      <c r="C95" t="s">
        <v>193</v>
      </c>
      <c r="D95" t="s">
        <v>193</v>
      </c>
    </row>
    <row r="96" spans="3:5" x14ac:dyDescent="0.25">
      <c r="C96" t="s">
        <v>194</v>
      </c>
      <c r="D96" t="s">
        <v>194</v>
      </c>
    </row>
    <row r="97" spans="3:4" x14ac:dyDescent="0.25">
      <c r="C97" t="s">
        <v>195</v>
      </c>
      <c r="D97" t="s">
        <v>195</v>
      </c>
    </row>
    <row r="98" spans="3:4" x14ac:dyDescent="0.25">
      <c r="C98" t="s">
        <v>196</v>
      </c>
      <c r="D98" t="s">
        <v>196</v>
      </c>
    </row>
    <row r="99" spans="3:4" x14ac:dyDescent="0.25">
      <c r="C99" t="s">
        <v>197</v>
      </c>
      <c r="D99" t="s">
        <v>197</v>
      </c>
    </row>
    <row r="100" spans="3:4" x14ac:dyDescent="0.25">
      <c r="C100" t="s">
        <v>198</v>
      </c>
      <c r="D100" t="s">
        <v>198</v>
      </c>
    </row>
    <row r="101" spans="3:4" x14ac:dyDescent="0.25">
      <c r="C101" t="s">
        <v>199</v>
      </c>
      <c r="D101" t="s">
        <v>199</v>
      </c>
    </row>
    <row r="102" spans="3:4" x14ac:dyDescent="0.25">
      <c r="C102" t="s">
        <v>200</v>
      </c>
      <c r="D102" t="s">
        <v>200</v>
      </c>
    </row>
    <row r="103" spans="3:4" x14ac:dyDescent="0.25">
      <c r="C103" t="s">
        <v>201</v>
      </c>
      <c r="D103" t="s">
        <v>201</v>
      </c>
    </row>
    <row r="104" spans="3:4" x14ac:dyDescent="0.25">
      <c r="C104" t="s">
        <v>202</v>
      </c>
      <c r="D104" t="s">
        <v>202</v>
      </c>
    </row>
    <row r="105" spans="3:4" x14ac:dyDescent="0.25">
      <c r="C105" t="s">
        <v>203</v>
      </c>
      <c r="D105" t="s">
        <v>203</v>
      </c>
    </row>
    <row r="106" spans="3:4" x14ac:dyDescent="0.25">
      <c r="C106" t="s">
        <v>204</v>
      </c>
      <c r="D106" t="s">
        <v>204</v>
      </c>
    </row>
    <row r="107" spans="3:4" x14ac:dyDescent="0.25">
      <c r="C107" t="s">
        <v>205</v>
      </c>
      <c r="D107" t="s">
        <v>205</v>
      </c>
    </row>
    <row r="108" spans="3:4" x14ac:dyDescent="0.25">
      <c r="C108" t="s">
        <v>206</v>
      </c>
      <c r="D108" t="s">
        <v>206</v>
      </c>
    </row>
    <row r="109" spans="3:4" x14ac:dyDescent="0.25">
      <c r="C109" t="s">
        <v>207</v>
      </c>
      <c r="D109" t="s">
        <v>207</v>
      </c>
    </row>
    <row r="110" spans="3:4" x14ac:dyDescent="0.25">
      <c r="C110" t="s">
        <v>208</v>
      </c>
      <c r="D110" t="s">
        <v>208</v>
      </c>
    </row>
    <row r="111" spans="3:4" x14ac:dyDescent="0.25">
      <c r="C111" t="s">
        <v>209</v>
      </c>
      <c r="D111" t="s">
        <v>209</v>
      </c>
    </row>
    <row r="112" spans="3:4" x14ac:dyDescent="0.25">
      <c r="C112" t="s">
        <v>210</v>
      </c>
      <c r="D112" t="s">
        <v>210</v>
      </c>
    </row>
    <row r="113" spans="3:4" x14ac:dyDescent="0.25">
      <c r="C113" t="s">
        <v>211</v>
      </c>
      <c r="D113" t="s">
        <v>211</v>
      </c>
    </row>
    <row r="114" spans="3:4" x14ac:dyDescent="0.25">
      <c r="C114" t="s">
        <v>212</v>
      </c>
      <c r="D114" t="s">
        <v>212</v>
      </c>
    </row>
    <row r="115" spans="3:4" x14ac:dyDescent="0.25">
      <c r="C115" t="s">
        <v>213</v>
      </c>
      <c r="D115" t="s">
        <v>213</v>
      </c>
    </row>
    <row r="116" spans="3:4" x14ac:dyDescent="0.25">
      <c r="C116" t="s">
        <v>214</v>
      </c>
      <c r="D116" t="s">
        <v>214</v>
      </c>
    </row>
    <row r="117" spans="3:4" x14ac:dyDescent="0.25">
      <c r="C117" t="s">
        <v>215</v>
      </c>
      <c r="D117" t="s">
        <v>215</v>
      </c>
    </row>
    <row r="118" spans="3:4" x14ac:dyDescent="0.25">
      <c r="C118" t="s">
        <v>216</v>
      </c>
      <c r="D118" t="s">
        <v>216</v>
      </c>
    </row>
    <row r="119" spans="3:4" x14ac:dyDescent="0.25">
      <c r="C119" t="s">
        <v>217</v>
      </c>
      <c r="D119" t="s">
        <v>217</v>
      </c>
    </row>
    <row r="120" spans="3:4" x14ac:dyDescent="0.25">
      <c r="C120" t="s">
        <v>218</v>
      </c>
      <c r="D120" t="s">
        <v>218</v>
      </c>
    </row>
    <row r="121" spans="3:4" x14ac:dyDescent="0.25">
      <c r="C121" t="s">
        <v>219</v>
      </c>
      <c r="D121" t="s">
        <v>219</v>
      </c>
    </row>
    <row r="122" spans="3:4" x14ac:dyDescent="0.25">
      <c r="C122" t="s">
        <v>220</v>
      </c>
      <c r="D122" t="s">
        <v>220</v>
      </c>
    </row>
    <row r="123" spans="3:4" x14ac:dyDescent="0.25">
      <c r="C123" t="s">
        <v>221</v>
      </c>
      <c r="D123" t="s">
        <v>221</v>
      </c>
    </row>
    <row r="124" spans="3:4" x14ac:dyDescent="0.25">
      <c r="C124" t="s">
        <v>222</v>
      </c>
      <c r="D124" t="s">
        <v>222</v>
      </c>
    </row>
    <row r="125" spans="3:4" x14ac:dyDescent="0.25">
      <c r="C125" t="s">
        <v>223</v>
      </c>
      <c r="D125" t="s">
        <v>223</v>
      </c>
    </row>
    <row r="126" spans="3:4" x14ac:dyDescent="0.25">
      <c r="C126" t="s">
        <v>224</v>
      </c>
      <c r="D126" t="s">
        <v>224</v>
      </c>
    </row>
    <row r="127" spans="3:4" x14ac:dyDescent="0.25">
      <c r="C127" t="s">
        <v>225</v>
      </c>
      <c r="D127" t="s">
        <v>225</v>
      </c>
    </row>
    <row r="128" spans="3:4" x14ac:dyDescent="0.25">
      <c r="C128" t="s">
        <v>226</v>
      </c>
      <c r="D128" t="s">
        <v>226</v>
      </c>
    </row>
    <row r="129" spans="3:4" x14ac:dyDescent="0.25">
      <c r="C129" t="s">
        <v>227</v>
      </c>
      <c r="D129" t="s">
        <v>227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headerFooter>
    <oddHeader>&amp;L&amp;"Calibri"&amp;10&amp;K0000FF TechnipFMC | Internal&amp;1#_x000D_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3"/>
  <dimension ref="B2:C23"/>
  <sheetViews>
    <sheetView workbookViewId="0">
      <selection activeCell="F4" sqref="F4"/>
    </sheetView>
  </sheetViews>
  <sheetFormatPr defaultRowHeight="15" x14ac:dyDescent="0.25"/>
  <sheetData>
    <row r="2" spans="2:3" x14ac:dyDescent="0.25">
      <c r="B2" s="3" t="s">
        <v>15</v>
      </c>
      <c r="C2" s="3" t="s">
        <v>228</v>
      </c>
    </row>
    <row r="3" spans="2:3" x14ac:dyDescent="0.25">
      <c r="B3" s="2" t="s">
        <v>16</v>
      </c>
      <c r="C3" t="s">
        <v>229</v>
      </c>
    </row>
    <row r="4" spans="2:3" x14ac:dyDescent="0.25">
      <c r="B4" s="2" t="s">
        <v>230</v>
      </c>
      <c r="C4" t="s">
        <v>231</v>
      </c>
    </row>
    <row r="5" spans="2:3" x14ac:dyDescent="0.25">
      <c r="C5" t="s">
        <v>232</v>
      </c>
    </row>
    <row r="6" spans="2:3" x14ac:dyDescent="0.25">
      <c r="C6" t="s">
        <v>233</v>
      </c>
    </row>
    <row r="7" spans="2:3" x14ac:dyDescent="0.25">
      <c r="C7" t="s">
        <v>234</v>
      </c>
    </row>
    <row r="8" spans="2:3" x14ac:dyDescent="0.25">
      <c r="C8" t="s">
        <v>235</v>
      </c>
    </row>
    <row r="9" spans="2:3" x14ac:dyDescent="0.25">
      <c r="C9" t="s">
        <v>236</v>
      </c>
    </row>
    <row r="10" spans="2:3" x14ac:dyDescent="0.25">
      <c r="C10" t="s">
        <v>237</v>
      </c>
    </row>
    <row r="11" spans="2:3" x14ac:dyDescent="0.25">
      <c r="C11" t="s">
        <v>238</v>
      </c>
    </row>
    <row r="12" spans="2:3" x14ac:dyDescent="0.25">
      <c r="C12" t="s">
        <v>239</v>
      </c>
    </row>
    <row r="13" spans="2:3" x14ac:dyDescent="0.25">
      <c r="C13" t="s">
        <v>240</v>
      </c>
    </row>
    <row r="14" spans="2:3" x14ac:dyDescent="0.25">
      <c r="C14" t="s">
        <v>241</v>
      </c>
    </row>
    <row r="15" spans="2:3" x14ac:dyDescent="0.25">
      <c r="C15" t="s">
        <v>242</v>
      </c>
    </row>
    <row r="16" spans="2:3" x14ac:dyDescent="0.25">
      <c r="C16" t="s">
        <v>243</v>
      </c>
    </row>
    <row r="17" spans="3:3" x14ac:dyDescent="0.25">
      <c r="C17" t="s">
        <v>244</v>
      </c>
    </row>
    <row r="18" spans="3:3" x14ac:dyDescent="0.25">
      <c r="C18" t="s">
        <v>245</v>
      </c>
    </row>
    <row r="19" spans="3:3" x14ac:dyDescent="0.25">
      <c r="C19" t="s">
        <v>246</v>
      </c>
    </row>
    <row r="20" spans="3:3" x14ac:dyDescent="0.25">
      <c r="C20" t="s">
        <v>247</v>
      </c>
    </row>
    <row r="21" spans="3:3" x14ac:dyDescent="0.25">
      <c r="C21" t="s">
        <v>248</v>
      </c>
    </row>
    <row r="22" spans="3:3" x14ac:dyDescent="0.25">
      <c r="C22" t="s">
        <v>249</v>
      </c>
    </row>
    <row r="23" spans="3:3" x14ac:dyDescent="0.25">
      <c r="C23" t="s">
        <v>250</v>
      </c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Header>&amp;L&amp;"Calibri"&amp;10&amp;K0000FF TechnipFMC | Internal&amp;1#_x000D_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9E487C1B5A6A7469ECF295E300FC521" ma:contentTypeVersion="14" ma:contentTypeDescription="Crie um novo documento." ma:contentTypeScope="" ma:versionID="0960ac6fc61b40489ab078022ce7de8d">
  <xsd:schema xmlns:xsd="http://www.w3.org/2001/XMLSchema" xmlns:xs="http://www.w3.org/2001/XMLSchema" xmlns:p="http://schemas.microsoft.com/office/2006/metadata/properties" xmlns:ns2="509bbd28-9a6d-445a-83dd-f5d328eece76" xmlns:ns3="903036b2-f8dc-4ca8-82df-457cf2fff651" xmlns:ns4="461c5b05-e7ae-45a9-96d4-4a689e060405" targetNamespace="http://schemas.microsoft.com/office/2006/metadata/properties" ma:root="true" ma:fieldsID="d2f069df8fef6df821bd87bc04dd1b2c" ns2:_="" ns3:_="" ns4:_="">
    <xsd:import namespace="509bbd28-9a6d-445a-83dd-f5d328eece76"/>
    <xsd:import namespace="903036b2-f8dc-4ca8-82df-457cf2fff651"/>
    <xsd:import namespace="461c5b05-e7ae-45a9-96d4-4a689e06040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4:lcf76f155ced4ddcb4097134ff3c332f" minOccurs="0"/>
                <xsd:element ref="ns3:TaxCatchAll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LengthInSeconds" minOccurs="0"/>
                <xsd:element ref="ns4:MediaServiceDateTaken" minOccurs="0"/>
                <xsd:element ref="ns4:MediaServiceLocation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9bbd28-9a6d-445a-83dd-f5d328eece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3036b2-f8dc-4ca8-82df-457cf2fff6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71d7225-7c32-4489-b6da-c381a375bb6a}" ma:internalName="TaxCatchAll" ma:showField="CatchAllData" ma:web="903036b2-f8dc-4ca8-82df-457cf2fff6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1c5b05-e7ae-45a9-96d4-4a689e060405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5103c4ab-04ed-4a1f-bb47-9362306674c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03036b2-f8dc-4ca8-82df-457cf2fff651" xsi:nil="true"/>
    <lcf76f155ced4ddcb4097134ff3c332f xmlns="461c5b05-e7ae-45a9-96d4-4a689e06040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31B8867-2CEB-4F4D-94C2-904AEB7CF632}"/>
</file>

<file path=customXml/itemProps2.xml><?xml version="1.0" encoding="utf-8"?>
<ds:datastoreItem xmlns:ds="http://schemas.openxmlformats.org/officeDocument/2006/customXml" ds:itemID="{50D0C0DC-16AE-443F-88C6-DA55CEAF12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227E076-8F4E-44FF-8C6B-CDF9BF0256F4}">
  <ds:schemaRefs>
    <ds:schemaRef ds:uri="http://schemas.microsoft.com/office/2006/metadata/properties"/>
    <ds:schemaRef ds:uri="http://schemas.microsoft.com/office/infopath/2007/PartnerControls"/>
    <ds:schemaRef ds:uri="7240fca1-d5d8-4b7d-af8f-d58b11c87bd0"/>
    <ds:schemaRef ds:uri="e22693a2-11d8-4e06-9932-42f8499655b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Gooseneck MCV Global 5k</vt:lpstr>
      <vt:lpstr>Casos de Carregamento</vt:lpstr>
      <vt:lpstr>TAGs</vt:lpstr>
      <vt:lpstr>Lista</vt:lpstr>
      <vt:lpstr>'Gooseneck MCV Global 5k'!Area_de_impressao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Celso Noronha</dc:creator>
  <cp:keywords/>
  <dc:description/>
  <cp:lastModifiedBy>Daniel Wanderley</cp:lastModifiedBy>
  <cp:revision/>
  <dcterms:created xsi:type="dcterms:W3CDTF">2017-01-12T17:21:59Z</dcterms:created>
  <dcterms:modified xsi:type="dcterms:W3CDTF">2024-07-19T13:24:35Z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bab8652-cb8e-45ed-9aff-00ed76a575bf_Enabled">
    <vt:lpwstr>true</vt:lpwstr>
  </property>
  <property fmtid="{D5CDD505-2E9C-101B-9397-08002B2CF9AE}" pid="3" name="MSIP_Label_4bab8652-cb8e-45ed-9aff-00ed76a575bf_SetDate">
    <vt:lpwstr>2024-07-08T17:05:34Z</vt:lpwstr>
  </property>
  <property fmtid="{D5CDD505-2E9C-101B-9397-08002B2CF9AE}" pid="4" name="MSIP_Label_4bab8652-cb8e-45ed-9aff-00ed76a575bf_Method">
    <vt:lpwstr>Standard</vt:lpwstr>
  </property>
  <property fmtid="{D5CDD505-2E9C-101B-9397-08002B2CF9AE}" pid="5" name="MSIP_Label_4bab8652-cb8e-45ed-9aff-00ed76a575bf_Name">
    <vt:lpwstr>INTERNA_SUBLABEL-2</vt:lpwstr>
  </property>
  <property fmtid="{D5CDD505-2E9C-101B-9397-08002B2CF9AE}" pid="6" name="MSIP_Label_4bab8652-cb8e-45ed-9aff-00ed76a575bf_SiteId">
    <vt:lpwstr>5b6f6241-9a57-4be4-8e50-1dfa72e79a57</vt:lpwstr>
  </property>
  <property fmtid="{D5CDD505-2E9C-101B-9397-08002B2CF9AE}" pid="7" name="MSIP_Label_4bab8652-cb8e-45ed-9aff-00ed76a575bf_ActionId">
    <vt:lpwstr>80eda5e2-1d7f-4a02-8285-bba34dd36f7c</vt:lpwstr>
  </property>
  <property fmtid="{D5CDD505-2E9C-101B-9397-08002B2CF9AE}" pid="8" name="MSIP_Label_4bab8652-cb8e-45ed-9aff-00ed76a575bf_ContentBits">
    <vt:lpwstr>0</vt:lpwstr>
  </property>
  <property fmtid="{D5CDD505-2E9C-101B-9397-08002B2CF9AE}" pid="9" name="MSIP_Label_b064f6f3-ba1e-417c-b6f1-929d6caea309_Enabled">
    <vt:lpwstr>true</vt:lpwstr>
  </property>
  <property fmtid="{D5CDD505-2E9C-101B-9397-08002B2CF9AE}" pid="10" name="MSIP_Label_b064f6f3-ba1e-417c-b6f1-929d6caea309_SetDate">
    <vt:lpwstr>2024-07-12T15:28:07Z</vt:lpwstr>
  </property>
  <property fmtid="{D5CDD505-2E9C-101B-9397-08002B2CF9AE}" pid="11" name="MSIP_Label_b064f6f3-ba1e-417c-b6f1-929d6caea309_Method">
    <vt:lpwstr>Privileged</vt:lpwstr>
  </property>
  <property fmtid="{D5CDD505-2E9C-101B-9397-08002B2CF9AE}" pid="12" name="MSIP_Label_b064f6f3-ba1e-417c-b6f1-929d6caea309_Name">
    <vt:lpwstr>Internal</vt:lpwstr>
  </property>
  <property fmtid="{D5CDD505-2E9C-101B-9397-08002B2CF9AE}" pid="13" name="MSIP_Label_b064f6f3-ba1e-417c-b6f1-929d6caea309_SiteId">
    <vt:lpwstr>0804c951-93a0-405d-80e4-fa87c7551d6a</vt:lpwstr>
  </property>
  <property fmtid="{D5CDD505-2E9C-101B-9397-08002B2CF9AE}" pid="14" name="MSIP_Label_b064f6f3-ba1e-417c-b6f1-929d6caea309_ActionId">
    <vt:lpwstr>b94898d5-4c9c-487a-9376-3dafa4bee3e4</vt:lpwstr>
  </property>
  <property fmtid="{D5CDD505-2E9C-101B-9397-08002B2CF9AE}" pid="15" name="MSIP_Label_b064f6f3-ba1e-417c-b6f1-929d6caea309_ContentBits">
    <vt:lpwstr>1</vt:lpwstr>
  </property>
  <property fmtid="{D5CDD505-2E9C-101B-9397-08002B2CF9AE}" pid="16" name="MediaServiceImageTags">
    <vt:lpwstr/>
  </property>
  <property fmtid="{D5CDD505-2E9C-101B-9397-08002B2CF9AE}" pid="17" name="ContentTypeId">
    <vt:lpwstr>0x0101002E90C87AC8820043BFE71A5FB0DDB6EC</vt:lpwstr>
  </property>
</Properties>
</file>