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project\0_rts\RT2517\"/>
    </mc:Choice>
  </mc:AlternateContent>
  <xr:revisionPtr revIDLastSave="0" documentId="13_ncr:1_{3C1A9D0A-B9AC-423F-BA80-6DC07A1CE64C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Caso">Esforços!$B$55:$B$57</definedName>
    <definedName name="GL">Results!$D$102:$D$103</definedName>
    <definedName name="Linhas">'Script Table'!$I$4:$I$5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8" i="23" l="1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69" i="23"/>
  <c r="E68" i="23"/>
  <c r="E67" i="23"/>
  <c r="F67" i="23"/>
  <c r="E63" i="23"/>
  <c r="E54" i="23"/>
  <c r="E53" i="23"/>
  <c r="E55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51" i="23"/>
  <c r="E52" i="23"/>
  <c r="E35" i="23"/>
  <c r="E34" i="23"/>
  <c r="E33" i="23"/>
  <c r="E32" i="23"/>
  <c r="E31" i="23"/>
  <c r="E30" i="23"/>
  <c r="E21" i="23"/>
  <c r="E19" i="23"/>
  <c r="E17" i="23"/>
  <c r="E15" i="23"/>
  <c r="E14" i="23"/>
  <c r="E13" i="23"/>
  <c r="E12" i="23"/>
  <c r="E11" i="23"/>
  <c r="E10" i="23"/>
  <c r="E189" i="23"/>
  <c r="E188" i="23"/>
  <c r="E187" i="23"/>
  <c r="E186" i="23"/>
  <c r="E185" i="23"/>
  <c r="E184" i="23"/>
  <c r="E182" i="23"/>
  <c r="E180" i="23"/>
  <c r="E177" i="23"/>
  <c r="E179" i="23" s="1"/>
  <c r="E181" i="23" s="1"/>
  <c r="E183" i="23" s="1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70" i="23"/>
  <c r="E66" i="23"/>
  <c r="E65" i="23"/>
  <c r="E64" i="23"/>
  <c r="E62" i="23"/>
  <c r="E61" i="23"/>
  <c r="E60" i="23"/>
  <c r="E59" i="23"/>
  <c r="E58" i="23"/>
  <c r="E57" i="23"/>
  <c r="E56" i="23"/>
  <c r="E38" i="23"/>
  <c r="E37" i="23"/>
  <c r="E36" i="23"/>
  <c r="E29" i="23"/>
  <c r="E28" i="23"/>
  <c r="E27" i="23"/>
  <c r="E26" i="23"/>
  <c r="E25" i="23"/>
  <c r="E24" i="23"/>
  <c r="E23" i="23"/>
  <c r="E22" i="23"/>
  <c r="E20" i="23"/>
  <c r="E18" i="23"/>
  <c r="E16" i="23"/>
  <c r="E9" i="23"/>
  <c r="E8" i="23"/>
  <c r="F124" i="23"/>
  <c r="F123" i="23"/>
  <c r="F122" i="23"/>
  <c r="F121" i="23"/>
  <c r="F120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176" i="23"/>
  <c r="F175" i="23"/>
  <c r="F174" i="23"/>
  <c r="F173" i="23"/>
  <c r="F172" i="23"/>
  <c r="F171" i="23"/>
  <c r="F170" i="23"/>
  <c r="F169" i="23"/>
  <c r="F168" i="23"/>
  <c r="F167" i="23"/>
  <c r="F166" i="23"/>
  <c r="F165" i="23"/>
  <c r="F164" i="23"/>
  <c r="F163" i="23"/>
  <c r="F162" i="23"/>
  <c r="F161" i="23"/>
  <c r="F160" i="23"/>
  <c r="F159" i="23"/>
  <c r="F158" i="23"/>
  <c r="F157" i="23"/>
  <c r="F156" i="23"/>
  <c r="F155" i="23"/>
  <c r="F154" i="23"/>
  <c r="F153" i="23"/>
  <c r="F152" i="23"/>
  <c r="F151" i="23"/>
  <c r="F150" i="23"/>
  <c r="F149" i="23"/>
  <c r="F148" i="23"/>
  <c r="F147" i="23"/>
  <c r="F146" i="23"/>
  <c r="F145" i="23"/>
  <c r="F144" i="23"/>
  <c r="F143" i="23"/>
  <c r="F142" i="23"/>
  <c r="F141" i="23"/>
  <c r="F140" i="23"/>
  <c r="F139" i="23"/>
  <c r="F138" i="23"/>
  <c r="F137" i="23"/>
  <c r="F136" i="23"/>
  <c r="F135" i="23"/>
  <c r="F134" i="23"/>
  <c r="F133" i="23"/>
  <c r="F132" i="23"/>
  <c r="F131" i="23"/>
  <c r="F130" i="23"/>
  <c r="F129" i="23"/>
  <c r="F128" i="23"/>
  <c r="F127" i="23"/>
  <c r="F126" i="23"/>
  <c r="F125" i="23"/>
  <c r="C47" i="24"/>
  <c r="C16" i="24"/>
  <c r="F50" i="23"/>
  <c r="F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41" i="24"/>
  <c r="C30" i="24"/>
  <c r="C36" i="24" s="1"/>
  <c r="G7" i="19" s="1"/>
  <c r="F188" i="23" s="1"/>
  <c r="C33" i="24"/>
  <c r="C35" i="24" s="1"/>
  <c r="C21" i="24"/>
  <c r="C22" i="24"/>
  <c r="C23" i="24" s="1"/>
  <c r="F16" i="23" s="1"/>
  <c r="C9" i="24"/>
  <c r="C8" i="24"/>
  <c r="O17" i="17"/>
  <c r="C27" i="17" s="1"/>
  <c r="F55" i="23" s="1"/>
  <c r="C26" i="17"/>
  <c r="C25" i="17"/>
  <c r="C24" i="17"/>
  <c r="C23" i="17"/>
  <c r="C22" i="17"/>
  <c r="C21" i="17"/>
  <c r="C18" i="17"/>
  <c r="I7" i="23"/>
  <c r="F72" i="23" s="1"/>
  <c r="D42" i="23"/>
  <c r="C60" i="24"/>
  <c r="D72" i="23"/>
  <c r="C72" i="23"/>
  <c r="B72" i="23"/>
  <c r="F49" i="23"/>
  <c r="F48" i="23"/>
  <c r="F47" i="23"/>
  <c r="F46" i="23"/>
  <c r="F45" i="23"/>
  <c r="F44" i="23"/>
  <c r="C59" i="24"/>
  <c r="F43" i="23"/>
  <c r="C58" i="24"/>
  <c r="F42" i="23"/>
  <c r="F41" i="23"/>
  <c r="F40" i="23"/>
  <c r="F39" i="23"/>
  <c r="F69" i="23"/>
  <c r="D49" i="23"/>
  <c r="C49" i="23"/>
  <c r="F15" i="23"/>
  <c r="F19" i="23"/>
  <c r="D50" i="23"/>
  <c r="D48" i="23"/>
  <c r="D47" i="23"/>
  <c r="D46" i="23"/>
  <c r="D45" i="23"/>
  <c r="D44" i="23"/>
  <c r="D43" i="23"/>
  <c r="D41" i="23"/>
  <c r="D40" i="23"/>
  <c r="D39" i="23"/>
  <c r="C48" i="24"/>
  <c r="F37" i="23" s="1"/>
  <c r="C46" i="24"/>
  <c r="F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F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F70" i="23"/>
  <c r="H11" i="21" s="1"/>
  <c r="F12" i="20" s="1"/>
  <c r="C12" i="20" s="1"/>
  <c r="F68" i="23"/>
  <c r="B8" i="21"/>
  <c r="F63" i="23"/>
  <c r="F53" i="23"/>
  <c r="F35" i="23"/>
  <c r="F34" i="23"/>
  <c r="S22" i="27" s="1"/>
  <c r="F33" i="23"/>
  <c r="F32" i="23"/>
  <c r="F31" i="23"/>
  <c r="F30" i="23"/>
  <c r="F21" i="23"/>
  <c r="F26" i="23"/>
  <c r="F17" i="23"/>
  <c r="F12" i="23"/>
  <c r="F11" i="23"/>
  <c r="Q22" i="27" s="1"/>
  <c r="F10" i="23"/>
  <c r="E79" i="21" s="1"/>
  <c r="O21" i="17"/>
  <c r="F52" i="23"/>
  <c r="F18" i="23"/>
  <c r="O18" i="17"/>
  <c r="P21" i="17"/>
  <c r="C122" i="35"/>
  <c r="P22" i="17"/>
  <c r="P23" i="17" s="1"/>
  <c r="K13" i="33"/>
  <c r="K14" i="33"/>
  <c r="K21" i="33"/>
  <c r="K22" i="33"/>
  <c r="K9" i="33"/>
  <c r="C123" i="35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F187" i="23"/>
  <c r="F38" i="23"/>
  <c r="F36" i="23"/>
  <c r="F29" i="23"/>
  <c r="F28" i="23"/>
  <c r="F27" i="23"/>
  <c r="F24" i="23"/>
  <c r="F23" i="23"/>
  <c r="F9" i="23"/>
  <c r="F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F183" i="23"/>
  <c r="F179" i="23"/>
  <c r="F181" i="23"/>
  <c r="C57" i="21"/>
  <c r="C56" i="21"/>
  <c r="C49" i="21"/>
  <c r="C48" i="21"/>
  <c r="C29" i="21"/>
  <c r="D28" i="21" s="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E4" i="27"/>
  <c r="AF4" i="27" s="1"/>
  <c r="AE5" i="27"/>
  <c r="AF5" i="27" s="1"/>
  <c r="AE6" i="27"/>
  <c r="AF6" i="27" s="1"/>
  <c r="AG6" i="27" s="1"/>
  <c r="AE7" i="27"/>
  <c r="AF7" i="27" s="1"/>
  <c r="AE8" i="27"/>
  <c r="AE9" i="27"/>
  <c r="AF9" i="27" s="1"/>
  <c r="AG9" i="27" s="1"/>
  <c r="AI9" i="27" s="1"/>
  <c r="AE10" i="27"/>
  <c r="AF10" i="27" s="1"/>
  <c r="AG10" i="27" s="1"/>
  <c r="AI10" i="27" s="1"/>
  <c r="AE11" i="27"/>
  <c r="AE12" i="27"/>
  <c r="AF12" i="27" s="1"/>
  <c r="AE13" i="27"/>
  <c r="AF13" i="27" s="1"/>
  <c r="AE14" i="27"/>
  <c r="AF14" i="27" s="1"/>
  <c r="AG14" i="27" s="1"/>
  <c r="AI14" i="27" s="1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G17" i="27" s="1"/>
  <c r="AI17" i="27" s="1"/>
  <c r="AE18" i="27"/>
  <c r="AE19" i="27"/>
  <c r="AE20" i="27"/>
  <c r="AF20" i="27" s="1"/>
  <c r="AG20" i="27" s="1"/>
  <c r="AI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E25" i="27"/>
  <c r="AF25" i="27" s="1"/>
  <c r="AG25" i="27" s="1"/>
  <c r="AI25" i="27" s="1"/>
  <c r="AE26" i="27"/>
  <c r="AE27" i="27"/>
  <c r="AE28" i="27"/>
  <c r="AF28" i="27" s="1"/>
  <c r="AE29" i="27"/>
  <c r="AF29" i="27" s="1"/>
  <c r="AE30" i="27"/>
  <c r="AE31" i="27"/>
  <c r="AE32" i="27"/>
  <c r="AF32" i="27" s="1"/>
  <c r="AG32" i="27" s="1"/>
  <c r="AI32" i="27" s="1"/>
  <c r="AE33" i="27"/>
  <c r="AF33" i="27" s="1"/>
  <c r="AG33" i="27" s="1"/>
  <c r="AI33" i="27" s="1"/>
  <c r="AE34" i="27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G37" i="27" s="1"/>
  <c r="AI37" i="27" s="1"/>
  <c r="AE38" i="27"/>
  <c r="AF38" i="27" s="1"/>
  <c r="AE39" i="27"/>
  <c r="AF39" i="27" s="1"/>
  <c r="AG39" i="27" s="1"/>
  <c r="AI39" i="27" s="1"/>
  <c r="AE40" i="27"/>
  <c r="AE41" i="27"/>
  <c r="AF41" i="27" s="1"/>
  <c r="AE42" i="27"/>
  <c r="AE43" i="27"/>
  <c r="AF43" i="27" s="1"/>
  <c r="AG43" i="27" s="1"/>
  <c r="AI43" i="27" s="1"/>
  <c r="AE44" i="27"/>
  <c r="AF44" i="27" s="1"/>
  <c r="AG44" i="27" s="1"/>
  <c r="AI44" i="27" s="1"/>
  <c r="AE45" i="27"/>
  <c r="AF45" i="27" s="1"/>
  <c r="AE46" i="27"/>
  <c r="AE47" i="27"/>
  <c r="AF47" i="27" s="1"/>
  <c r="AE48" i="27"/>
  <c r="AF48" i="27" s="1"/>
  <c r="AE49" i="27"/>
  <c r="AF49" i="27" s="1"/>
  <c r="AG49" i="27" s="1"/>
  <c r="AI49" i="27" s="1"/>
  <c r="AE50" i="27"/>
  <c r="AE51" i="27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F177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T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F185" i="23" s="1"/>
  <c r="F7" i="19"/>
  <c r="F186" i="23" s="1"/>
  <c r="F180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F189" i="23"/>
  <c r="E35" i="20"/>
  <c r="E23" i="20"/>
  <c r="E5" i="20"/>
  <c r="F62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F60" i="23"/>
  <c r="F61" i="23"/>
  <c r="F64" i="23"/>
  <c r="F65" i="23"/>
  <c r="F59" i="23"/>
  <c r="F57" i="23"/>
  <c r="F58" i="23"/>
  <c r="F56" i="23"/>
  <c r="F66" i="23"/>
  <c r="E72" i="23" l="1"/>
  <c r="D16" i="21"/>
  <c r="R6" i="30"/>
  <c r="R18" i="30" s="1"/>
  <c r="AH17" i="27"/>
  <c r="P31" i="28"/>
  <c r="B51" i="21" s="1"/>
  <c r="S6" i="30"/>
  <c r="L14" i="39"/>
  <c r="M14" i="39" s="1"/>
  <c r="AI5" i="21"/>
  <c r="F14" i="39"/>
  <c r="G14" i="39" s="1"/>
  <c r="E4" i="33"/>
  <c r="J34" i="33" s="1"/>
  <c r="K34" i="33" s="1"/>
  <c r="AF5" i="21"/>
  <c r="C14" i="39"/>
  <c r="D14" i="39" s="1"/>
  <c r="AJ5" i="21"/>
  <c r="F8" i="39"/>
  <c r="G8" i="39" s="1"/>
  <c r="C8" i="39"/>
  <c r="D8" i="39" s="1"/>
  <c r="D4" i="33"/>
  <c r="I26" i="33" s="1"/>
  <c r="K26" i="33" s="1"/>
  <c r="AG5" i="21"/>
  <c r="AK5" i="21"/>
  <c r="F11" i="39"/>
  <c r="G11" i="39" s="1"/>
  <c r="C11" i="39"/>
  <c r="D11" i="39" s="1"/>
  <c r="C4" i="33"/>
  <c r="H11" i="33" s="1"/>
  <c r="K11" i="33" s="1"/>
  <c r="AH5" i="21"/>
  <c r="P10" i="27"/>
  <c r="T10" i="27" s="1"/>
  <c r="D14" i="21"/>
  <c r="P31" i="30"/>
  <c r="B59" i="21" s="1"/>
  <c r="G19" i="26"/>
  <c r="H32" i="20" s="1"/>
  <c r="C32" i="20" s="1"/>
  <c r="K63" i="20"/>
  <c r="L63" i="20" s="1"/>
  <c r="M63" i="20" s="1"/>
  <c r="N63" i="20" s="1"/>
  <c r="J64" i="20"/>
  <c r="L11" i="39"/>
  <c r="M11" i="39" s="1"/>
  <c r="Q24" i="27"/>
  <c r="M3" i="21" s="1"/>
  <c r="S6" i="28"/>
  <c r="R6" i="28"/>
  <c r="R18" i="28" s="1"/>
  <c r="AG45" i="27"/>
  <c r="AI45" i="27" s="1"/>
  <c r="AH45" i="27"/>
  <c r="AH7" i="27"/>
  <c r="AG7" i="27"/>
  <c r="AI7" i="27" s="1"/>
  <c r="AH49" i="27"/>
  <c r="AG48" i="27"/>
  <c r="AI48" i="27" s="1"/>
  <c r="AH48" i="27"/>
  <c r="AG5" i="27"/>
  <c r="AI5" i="27" s="1"/>
  <c r="AH5" i="27"/>
  <c r="AG47" i="27"/>
  <c r="AI47" i="27" s="1"/>
  <c r="AH33" i="27"/>
  <c r="AH29" i="27"/>
  <c r="AG29" i="27"/>
  <c r="AI29" i="27" s="1"/>
  <c r="AG28" i="27"/>
  <c r="AI28" i="27" s="1"/>
  <c r="AH13" i="27"/>
  <c r="AG13" i="27"/>
  <c r="AI13" i="27" s="1"/>
  <c r="AG12" i="27"/>
  <c r="AI12" i="27" s="1"/>
  <c r="AG2" i="27"/>
  <c r="AL2" i="27" s="1"/>
  <c r="B69" i="21" s="1"/>
  <c r="AH2" i="27"/>
  <c r="AK2" i="27" s="1"/>
  <c r="A69" i="21" s="1"/>
  <c r="AH38" i="27"/>
  <c r="AG38" i="27"/>
  <c r="AI38" i="27" s="1"/>
  <c r="AG24" i="27"/>
  <c r="AI24" i="27" s="1"/>
  <c r="AH24" i="27"/>
  <c r="AH25" i="27"/>
  <c r="AF51" i="27"/>
  <c r="AG51" i="27" s="1"/>
  <c r="AI51" i="27" s="1"/>
  <c r="AL51" i="27" s="1"/>
  <c r="B118" i="21" s="1"/>
  <c r="AF27" i="27"/>
  <c r="AG27" i="27" s="1"/>
  <c r="AI27" i="27" s="1"/>
  <c r="AF19" i="27"/>
  <c r="AG19" i="27" s="1"/>
  <c r="AI19" i="27" s="1"/>
  <c r="AF11" i="27"/>
  <c r="AG11" i="27" s="1"/>
  <c r="AI11" i="27" s="1"/>
  <c r="AF3" i="27"/>
  <c r="AG3" i="27" s="1"/>
  <c r="AI3" i="27" s="1"/>
  <c r="AH44" i="27"/>
  <c r="AH14" i="27"/>
  <c r="AH6" i="27"/>
  <c r="AH10" i="27"/>
  <c r="AF50" i="27"/>
  <c r="AG50" i="27" s="1"/>
  <c r="AI50" i="27" s="1"/>
  <c r="AF42" i="27"/>
  <c r="AG42" i="27" s="1"/>
  <c r="AI42" i="27" s="1"/>
  <c r="AF34" i="27"/>
  <c r="AG34" i="27" s="1"/>
  <c r="AI34" i="27" s="1"/>
  <c r="AF26" i="27"/>
  <c r="AG26" i="27" s="1"/>
  <c r="AI26" i="27" s="1"/>
  <c r="AF18" i="27"/>
  <c r="AG18" i="27" s="1"/>
  <c r="AI18" i="27" s="1"/>
  <c r="AH39" i="27"/>
  <c r="AG41" i="27"/>
  <c r="AI41" i="27" s="1"/>
  <c r="AH15" i="27"/>
  <c r="AH37" i="27"/>
  <c r="AH23" i="27"/>
  <c r="AH16" i="27"/>
  <c r="AF40" i="27"/>
  <c r="AG40" i="27" s="1"/>
  <c r="AI40" i="27" s="1"/>
  <c r="AF8" i="27"/>
  <c r="AG8" i="27" s="1"/>
  <c r="AI8" i="27" s="1"/>
  <c r="AH21" i="27"/>
  <c r="AH22" i="27"/>
  <c r="AF31" i="27"/>
  <c r="AG31" i="27" s="1"/>
  <c r="AI31" i="27" s="1"/>
  <c r="AF46" i="27"/>
  <c r="AG46" i="27" s="1"/>
  <c r="AI46" i="27" s="1"/>
  <c r="AF30" i="27"/>
  <c r="AG30" i="27" s="1"/>
  <c r="AI30" i="27" s="1"/>
  <c r="AH36" i="27"/>
  <c r="R6" i="27"/>
  <c r="R14" i="27" s="1"/>
  <c r="Q6" i="27"/>
  <c r="S6" i="27"/>
  <c r="E81" i="21"/>
  <c r="V7" i="30"/>
  <c r="X7" i="30" s="1"/>
  <c r="V7" i="28"/>
  <c r="X7" i="28" s="1"/>
  <c r="F14" i="23"/>
  <c r="C42" i="24"/>
  <c r="F20" i="23" s="1"/>
  <c r="F22" i="23"/>
  <c r="E84" i="21" s="1"/>
  <c r="P24" i="17"/>
  <c r="C124" i="35"/>
  <c r="F182" i="23"/>
  <c r="Q31" i="27"/>
  <c r="M10" i="21" s="1"/>
  <c r="S10" i="27"/>
  <c r="T10" i="28"/>
  <c r="T10" i="30"/>
  <c r="T14" i="27"/>
  <c r="AL49" i="27" l="1"/>
  <c r="B116" i="21" s="1"/>
  <c r="AL34" i="27"/>
  <c r="B101" i="21" s="1"/>
  <c r="AG4" i="27"/>
  <c r="AI4" i="27" s="1"/>
  <c r="AL30" i="27"/>
  <c r="B97" i="21" s="1"/>
  <c r="AH41" i="27"/>
  <c r="AK39" i="27"/>
  <c r="A106" i="21" s="1"/>
  <c r="AK38" i="27"/>
  <c r="A105" i="21" s="1"/>
  <c r="AL43" i="27"/>
  <c r="B110" i="21" s="1"/>
  <c r="AL17" i="27"/>
  <c r="B84" i="21" s="1"/>
  <c r="AH20" i="27"/>
  <c r="AK23" i="27"/>
  <c r="A90" i="21" s="1"/>
  <c r="AK8" i="27"/>
  <c r="A75" i="21" s="1"/>
  <c r="AK19" i="27"/>
  <c r="A86" i="21" s="1"/>
  <c r="AL24" i="27"/>
  <c r="B91" i="21" s="1"/>
  <c r="AH32" i="27"/>
  <c r="AL28" i="27"/>
  <c r="B95" i="21" s="1"/>
  <c r="AK51" i="27"/>
  <c r="A118" i="21" s="1"/>
  <c r="AL50" i="27"/>
  <c r="B117" i="21" s="1"/>
  <c r="AH47" i="27"/>
  <c r="AK50" i="27"/>
  <c r="A117" i="21" s="1"/>
  <c r="AK47" i="27"/>
  <c r="A114" i="21" s="1"/>
  <c r="AK35" i="27"/>
  <c r="A102" i="21" s="1"/>
  <c r="AH19" i="27"/>
  <c r="AL38" i="27"/>
  <c r="B105" i="21" s="1"/>
  <c r="AL48" i="27"/>
  <c r="B115" i="21" s="1"/>
  <c r="AL11" i="27"/>
  <c r="B78" i="21" s="1"/>
  <c r="AH12" i="27"/>
  <c r="AK12" i="27"/>
  <c r="A79" i="21" s="1"/>
  <c r="AK7" i="27"/>
  <c r="A74" i="21" s="1"/>
  <c r="J43" i="33"/>
  <c r="K43" i="33" s="1"/>
  <c r="J40" i="33"/>
  <c r="K40" i="33" s="1"/>
  <c r="J37" i="33"/>
  <c r="K37" i="33" s="1"/>
  <c r="J31" i="33"/>
  <c r="K31" i="33" s="1"/>
  <c r="J28" i="33"/>
  <c r="K28" i="33" s="1"/>
  <c r="I44" i="33"/>
  <c r="K44" i="33" s="1"/>
  <c r="I50" i="33"/>
  <c r="K50" i="33" s="1"/>
  <c r="J25" i="33"/>
  <c r="K25" i="33" s="1"/>
  <c r="H48" i="33"/>
  <c r="K48" i="33" s="1"/>
  <c r="H36" i="33"/>
  <c r="K36" i="33" s="1"/>
  <c r="J52" i="33"/>
  <c r="K52" i="33" s="1"/>
  <c r="J20" i="33"/>
  <c r="K20" i="33" s="1"/>
  <c r="J46" i="33"/>
  <c r="K46" i="33" s="1"/>
  <c r="J12" i="33"/>
  <c r="K12" i="33" s="1"/>
  <c r="I10" i="33"/>
  <c r="K10" i="33" s="1"/>
  <c r="H19" i="33"/>
  <c r="K19" i="33" s="1"/>
  <c r="I23" i="33"/>
  <c r="K23" i="33" s="1"/>
  <c r="J49" i="33"/>
  <c r="K49" i="33" s="1"/>
  <c r="J17" i="33"/>
  <c r="K17" i="33" s="1"/>
  <c r="H42" i="33"/>
  <c r="K42" i="33" s="1"/>
  <c r="I32" i="33"/>
  <c r="K32" i="33" s="1"/>
  <c r="I41" i="33"/>
  <c r="K41" i="33" s="1"/>
  <c r="I47" i="33"/>
  <c r="K47" i="33" s="1"/>
  <c r="I29" i="33"/>
  <c r="K29" i="33" s="1"/>
  <c r="I38" i="33"/>
  <c r="K38" i="33" s="1"/>
  <c r="I15" i="33"/>
  <c r="K15" i="33" s="1"/>
  <c r="I18" i="33"/>
  <c r="K18" i="33" s="1"/>
  <c r="I35" i="33"/>
  <c r="K35" i="33" s="1"/>
  <c r="H27" i="33"/>
  <c r="K27" i="33" s="1"/>
  <c r="H30" i="33"/>
  <c r="K30" i="33" s="1"/>
  <c r="H39" i="33"/>
  <c r="K39" i="33" s="1"/>
  <c r="H24" i="33"/>
  <c r="K24" i="33" s="1"/>
  <c r="H16" i="33"/>
  <c r="K16" i="33" s="1"/>
  <c r="H51" i="33"/>
  <c r="K51" i="33" s="1"/>
  <c r="H45" i="33"/>
  <c r="K45" i="33" s="1"/>
  <c r="H33" i="33"/>
  <c r="K33" i="33" s="1"/>
  <c r="Q26" i="27"/>
  <c r="M5" i="21" s="1"/>
  <c r="K64" i="20"/>
  <c r="L64" i="20" s="1"/>
  <c r="M64" i="20" s="1"/>
  <c r="N64" i="20" s="1"/>
  <c r="J65" i="20"/>
  <c r="A63" i="20"/>
  <c r="I63" i="20"/>
  <c r="F63" i="20"/>
  <c r="D63" i="20"/>
  <c r="E63" i="20"/>
  <c r="AL14" i="27"/>
  <c r="B81" i="21" s="1"/>
  <c r="AL40" i="27"/>
  <c r="B107" i="21" s="1"/>
  <c r="AL22" i="27"/>
  <c r="B89" i="21" s="1"/>
  <c r="AL47" i="27"/>
  <c r="B114" i="21" s="1"/>
  <c r="AH50" i="27"/>
  <c r="AL31" i="27"/>
  <c r="B98" i="21" s="1"/>
  <c r="AL46" i="27"/>
  <c r="B113" i="21" s="1"/>
  <c r="AK16" i="27"/>
  <c r="A83" i="21" s="1"/>
  <c r="AL8" i="27"/>
  <c r="B75" i="21" s="1"/>
  <c r="AL18" i="27"/>
  <c r="B85" i="21" s="1"/>
  <c r="AK34" i="27"/>
  <c r="A101" i="21" s="1"/>
  <c r="AK46" i="27"/>
  <c r="A113" i="21" s="1"/>
  <c r="AL39" i="27"/>
  <c r="B106" i="21" s="1"/>
  <c r="AH51" i="27"/>
  <c r="AH26" i="27"/>
  <c r="AL42" i="27"/>
  <c r="B109" i="21" s="1"/>
  <c r="AK28" i="27"/>
  <c r="A95" i="21" s="1"/>
  <c r="AK33" i="27"/>
  <c r="A100" i="21" s="1"/>
  <c r="AL41" i="27"/>
  <c r="B108" i="21" s="1"/>
  <c r="AL26" i="27"/>
  <c r="B93" i="21" s="1"/>
  <c r="AK37" i="27"/>
  <c r="A104" i="21" s="1"/>
  <c r="AK29" i="27"/>
  <c r="A96" i="21" s="1"/>
  <c r="AK41" i="27"/>
  <c r="A108" i="21" s="1"/>
  <c r="AK36" i="27"/>
  <c r="A103" i="21" s="1"/>
  <c r="AH27" i="27"/>
  <c r="AK14" i="27"/>
  <c r="A81" i="21" s="1"/>
  <c r="AL9" i="27"/>
  <c r="B76" i="21" s="1"/>
  <c r="AL13" i="27"/>
  <c r="B80" i="21" s="1"/>
  <c r="AL36" i="27"/>
  <c r="B103" i="21" s="1"/>
  <c r="E92" i="21"/>
  <c r="AC5" i="21" s="1"/>
  <c r="AH28" i="27"/>
  <c r="AL16" i="27"/>
  <c r="B83" i="21" s="1"/>
  <c r="AK43" i="27"/>
  <c r="A110" i="21" s="1"/>
  <c r="AL12" i="27"/>
  <c r="B79" i="21" s="1"/>
  <c r="AK17" i="27"/>
  <c r="A84" i="21" s="1"/>
  <c r="AL23" i="27"/>
  <c r="B90" i="21" s="1"/>
  <c r="AK9" i="27"/>
  <c r="A76" i="21" s="1"/>
  <c r="AK25" i="27"/>
  <c r="A92" i="21" s="1"/>
  <c r="AK49" i="27"/>
  <c r="A116" i="21" s="1"/>
  <c r="AL10" i="27"/>
  <c r="B77" i="21" s="1"/>
  <c r="AH34" i="27"/>
  <c r="AK20" i="27"/>
  <c r="A87" i="21" s="1"/>
  <c r="AL44" i="27"/>
  <c r="B111" i="21" s="1"/>
  <c r="AH42" i="27"/>
  <c r="AK22" i="27"/>
  <c r="A89" i="21" s="1"/>
  <c r="AK15" i="27"/>
  <c r="A82" i="21" s="1"/>
  <c r="AK18" i="27"/>
  <c r="A85" i="21" s="1"/>
  <c r="AK11" i="27"/>
  <c r="A78" i="21" s="1"/>
  <c r="AH43" i="27"/>
  <c r="AK27" i="27"/>
  <c r="A94" i="21" s="1"/>
  <c r="AK10" i="27"/>
  <c r="A77" i="21" s="1"/>
  <c r="AL29" i="27"/>
  <c r="B96" i="21" s="1"/>
  <c r="AL45" i="27"/>
  <c r="B112" i="21" s="1"/>
  <c r="AL19" i="27"/>
  <c r="B86" i="21" s="1"/>
  <c r="AK42" i="27"/>
  <c r="A109" i="21" s="1"/>
  <c r="AK30" i="27"/>
  <c r="A97" i="21" s="1"/>
  <c r="AH9" i="27"/>
  <c r="AK44" i="27"/>
  <c r="A111" i="21" s="1"/>
  <c r="AH3" i="27"/>
  <c r="AL33" i="27"/>
  <c r="B100" i="21" s="1"/>
  <c r="AK32" i="27"/>
  <c r="A99" i="21" s="1"/>
  <c r="AK24" i="27"/>
  <c r="A91" i="21" s="1"/>
  <c r="AK26" i="27"/>
  <c r="A93" i="21" s="1"/>
  <c r="AK31" i="27"/>
  <c r="A98" i="21" s="1"/>
  <c r="AK40" i="27"/>
  <c r="A107" i="21" s="1"/>
  <c r="AL15" i="27"/>
  <c r="B82" i="21" s="1"/>
  <c r="AH35" i="27"/>
  <c r="AH11" i="27"/>
  <c r="AH30" i="27"/>
  <c r="AK48" i="27"/>
  <c r="A115" i="21" s="1"/>
  <c r="AK21" i="27"/>
  <c r="A88" i="21" s="1"/>
  <c r="AL37" i="27"/>
  <c r="B104" i="21" s="1"/>
  <c r="AL35" i="27"/>
  <c r="B102" i="21" s="1"/>
  <c r="AL25" i="27"/>
  <c r="B92" i="21" s="1"/>
  <c r="AK13" i="27"/>
  <c r="A80" i="21" s="1"/>
  <c r="AL21" i="27"/>
  <c r="B88" i="21" s="1"/>
  <c r="AL32" i="27"/>
  <c r="B99" i="21" s="1"/>
  <c r="AL27" i="27"/>
  <c r="B94" i="21" s="1"/>
  <c r="AH4" i="27"/>
  <c r="AH40" i="27"/>
  <c r="AH18" i="27"/>
  <c r="AL7" i="27"/>
  <c r="B74" i="21" s="1"/>
  <c r="AL20" i="27"/>
  <c r="B87" i="21" s="1"/>
  <c r="AK45" i="27"/>
  <c r="A112" i="21" s="1"/>
  <c r="AH8" i="27"/>
  <c r="AH31" i="27"/>
  <c r="AH46" i="27"/>
  <c r="S10" i="30"/>
  <c r="S10" i="28"/>
  <c r="C125" i="35"/>
  <c r="F184" i="23"/>
  <c r="Q10" i="27"/>
  <c r="R10" i="27"/>
  <c r="P14" i="27"/>
  <c r="Q14" i="27"/>
  <c r="S14" i="30"/>
  <c r="R10" i="28"/>
  <c r="AI6" i="27" l="1"/>
  <c r="AK3" i="27" s="1"/>
  <c r="A70" i="21" s="1"/>
  <c r="Q25" i="27"/>
  <c r="M4" i="21" s="1"/>
  <c r="K65" i="20"/>
  <c r="L65" i="20" s="1"/>
  <c r="M65" i="20" s="1"/>
  <c r="N65" i="20" s="1"/>
  <c r="J66" i="20"/>
  <c r="I64" i="20"/>
  <c r="A64" i="20"/>
  <c r="D64" i="20"/>
  <c r="F64" i="20"/>
  <c r="E64" i="20"/>
  <c r="Q27" i="27"/>
  <c r="M6" i="21" s="1"/>
  <c r="R30" i="27"/>
  <c r="Q30" i="27" s="1"/>
  <c r="M9" i="21" s="1"/>
  <c r="Q10" i="28"/>
  <c r="P10" i="28"/>
  <c r="S18" i="30"/>
  <c r="P14" i="30"/>
  <c r="Q14" i="30"/>
  <c r="S14" i="27"/>
  <c r="R14" i="30"/>
  <c r="S14" i="28"/>
  <c r="S18" i="28"/>
  <c r="R10" i="30"/>
  <c r="P10" i="30"/>
  <c r="Q10" i="30"/>
  <c r="AL3" i="27" l="1"/>
  <c r="B70" i="21" s="1"/>
  <c r="AL6" i="27"/>
  <c r="B73" i="21" s="1"/>
  <c r="AK4" i="27"/>
  <c r="A71" i="21" s="1"/>
  <c r="AK5" i="27"/>
  <c r="A72" i="21" s="1"/>
  <c r="AK6" i="27"/>
  <c r="A73" i="21" s="1"/>
  <c r="AL5" i="27"/>
  <c r="B72" i="21" s="1"/>
  <c r="AL4" i="27"/>
  <c r="B71" i="21" s="1"/>
  <c r="R18" i="27"/>
  <c r="W10" i="30"/>
  <c r="M14" i="21" s="1"/>
  <c r="J67" i="20"/>
  <c r="K66" i="20"/>
  <c r="L66" i="20" s="1"/>
  <c r="M66" i="20" s="1"/>
  <c r="N66" i="20" s="1"/>
  <c r="A65" i="20"/>
  <c r="I65" i="20"/>
  <c r="F65" i="20"/>
  <c r="D65" i="20"/>
  <c r="E65" i="20"/>
  <c r="R14" i="28"/>
  <c r="P18" i="28"/>
  <c r="P14" i="28"/>
  <c r="T18" i="27"/>
  <c r="Q14" i="28"/>
  <c r="P18" i="30"/>
  <c r="Q18" i="28"/>
  <c r="Q18" i="30"/>
  <c r="E91" i="21" l="1"/>
  <c r="AB5" i="21" s="1"/>
  <c r="E90" i="21"/>
  <c r="AA5" i="21" s="1"/>
  <c r="X9" i="28"/>
  <c r="W9" i="28" s="1"/>
  <c r="M11" i="21" s="1"/>
  <c r="W10" i="28"/>
  <c r="M12" i="21" s="1"/>
  <c r="X9" i="30"/>
  <c r="W9" i="30" s="1"/>
  <c r="M13" i="21" s="1"/>
  <c r="E66" i="20"/>
  <c r="D66" i="20"/>
  <c r="F66" i="20"/>
  <c r="I66" i="20"/>
  <c r="A66" i="20"/>
  <c r="K67" i="20"/>
  <c r="L67" i="20" s="1"/>
  <c r="M67" i="20" s="1"/>
  <c r="N67" i="20" s="1"/>
  <c r="J68" i="20"/>
  <c r="Q18" i="27"/>
  <c r="P18" i="27"/>
  <c r="Q28" i="27" l="1"/>
  <c r="M7" i="21" s="1"/>
  <c r="R29" i="27"/>
  <c r="Q29" i="27" s="1"/>
  <c r="M8" i="21" s="1"/>
  <c r="K68" i="20"/>
  <c r="L68" i="20" s="1"/>
  <c r="M68" i="20" s="1"/>
  <c r="N68" i="20" s="1"/>
  <c r="J69" i="20"/>
  <c r="I67" i="20"/>
  <c r="A67" i="20"/>
  <c r="F67" i="20"/>
  <c r="D67" i="20"/>
  <c r="E67" i="20"/>
  <c r="S18" i="27"/>
  <c r="J70" i="20" l="1"/>
  <c r="K69" i="20"/>
  <c r="L69" i="20" s="1"/>
  <c r="M69" i="20" s="1"/>
  <c r="N69" i="20" s="1"/>
  <c r="D68" i="20"/>
  <c r="I68" i="20"/>
  <c r="A68" i="20"/>
  <c r="F68" i="20"/>
  <c r="E68" i="20"/>
  <c r="D69" i="20" l="1"/>
  <c r="E69" i="20"/>
  <c r="I69" i="20"/>
  <c r="A69" i="20"/>
  <c r="F69" i="20"/>
  <c r="K70" i="20"/>
  <c r="L70" i="20" s="1"/>
  <c r="M70" i="20" s="1"/>
  <c r="N70" i="20" s="1"/>
  <c r="J71" i="20"/>
  <c r="K71" i="20" l="1"/>
  <c r="L71" i="20" s="1"/>
  <c r="M71" i="20" s="1"/>
  <c r="N71" i="20" s="1"/>
  <c r="J72" i="20"/>
  <c r="A70" i="20"/>
  <c r="F70" i="20"/>
  <c r="D70" i="20"/>
  <c r="E70" i="20"/>
  <c r="I70" i="20"/>
  <c r="K72" i="20" l="1"/>
  <c r="L72" i="20" s="1"/>
  <c r="M72" i="20" s="1"/>
  <c r="N72" i="20" s="1"/>
  <c r="J73" i="20"/>
  <c r="A71" i="20"/>
  <c r="F71" i="20"/>
  <c r="I71" i="20"/>
  <c r="E71" i="20"/>
  <c r="D71" i="20"/>
  <c r="K73" i="20" l="1"/>
  <c r="L73" i="20" s="1"/>
  <c r="M73" i="20" s="1"/>
  <c r="N73" i="20" s="1"/>
  <c r="J74" i="20"/>
  <c r="E72" i="20"/>
  <c r="I72" i="20"/>
  <c r="F72" i="20"/>
  <c r="D72" i="20"/>
  <c r="A72" i="20"/>
  <c r="K74" i="20" l="1"/>
  <c r="L74" i="20" s="1"/>
  <c r="M74" i="20" s="1"/>
  <c r="N74" i="20" s="1"/>
  <c r="J75" i="20"/>
  <c r="F73" i="20"/>
  <c r="A73" i="20"/>
  <c r="E73" i="20"/>
  <c r="I73" i="20"/>
  <c r="D73" i="20"/>
  <c r="K75" i="20" l="1"/>
  <c r="L75" i="20" s="1"/>
  <c r="M75" i="20" s="1"/>
  <c r="N75" i="20" s="1"/>
  <c r="J76" i="20"/>
  <c r="F74" i="20"/>
  <c r="A74" i="20"/>
  <c r="I74" i="20"/>
  <c r="E74" i="20"/>
  <c r="D74" i="20"/>
  <c r="J77" i="20" l="1"/>
  <c r="K76" i="20"/>
  <c r="L76" i="20" s="1"/>
  <c r="M76" i="20" s="1"/>
  <c r="N76" i="20" s="1"/>
  <c r="D75" i="20"/>
  <c r="E75" i="20"/>
  <c r="F75" i="20"/>
  <c r="I75" i="20"/>
  <c r="A75" i="20"/>
  <c r="E76" i="20" l="1"/>
  <c r="D76" i="20"/>
  <c r="I76" i="20"/>
  <c r="F76" i="20"/>
  <c r="A76" i="20"/>
  <c r="K77" i="20"/>
  <c r="L77" i="20" s="1"/>
  <c r="M77" i="20" s="1"/>
  <c r="N77" i="20" s="1"/>
  <c r="J78" i="20"/>
  <c r="K78" i="20" l="1"/>
  <c r="L78" i="20" s="1"/>
  <c r="M78" i="20" s="1"/>
  <c r="N78" i="20" s="1"/>
  <c r="J79" i="20"/>
  <c r="I77" i="20"/>
  <c r="D77" i="20"/>
  <c r="A77" i="20"/>
  <c r="E77" i="20"/>
  <c r="F77" i="20"/>
  <c r="K79" i="20" l="1"/>
  <c r="L79" i="20" s="1"/>
  <c r="M79" i="20" s="1"/>
  <c r="N79" i="20" s="1"/>
  <c r="J80" i="20"/>
  <c r="F78" i="20"/>
  <c r="D78" i="20"/>
  <c r="E78" i="20"/>
  <c r="I78" i="20"/>
  <c r="A78" i="20"/>
  <c r="K80" i="20" l="1"/>
  <c r="L80" i="20" s="1"/>
  <c r="M80" i="20" s="1"/>
  <c r="N80" i="20" s="1"/>
  <c r="J81" i="20"/>
  <c r="E79" i="20"/>
  <c r="I79" i="20"/>
  <c r="A79" i="20"/>
  <c r="F79" i="20"/>
  <c r="D79" i="20"/>
  <c r="K81" i="20" l="1"/>
  <c r="L81" i="20" s="1"/>
  <c r="M81" i="20" s="1"/>
  <c r="N81" i="20" s="1"/>
  <c r="J82" i="20"/>
  <c r="D80" i="20"/>
  <c r="A80" i="20"/>
  <c r="E80" i="20"/>
  <c r="I80" i="20"/>
  <c r="F80" i="20"/>
  <c r="K82" i="20" l="1"/>
  <c r="L82" i="20" s="1"/>
  <c r="M82" i="20" s="1"/>
  <c r="N82" i="20" s="1"/>
  <c r="J83" i="20"/>
  <c r="F81" i="20"/>
  <c r="E81" i="20"/>
  <c r="A81" i="20"/>
  <c r="D81" i="20"/>
  <c r="I81" i="20"/>
  <c r="K83" i="20" l="1"/>
  <c r="L83" i="20" s="1"/>
  <c r="M83" i="20" s="1"/>
  <c r="N83" i="20" s="1"/>
  <c r="J84" i="20"/>
  <c r="E82" i="20"/>
  <c r="D82" i="20"/>
  <c r="I82" i="20"/>
  <c r="F82" i="20"/>
  <c r="A82" i="20"/>
  <c r="J85" i="20" l="1"/>
  <c r="K84" i="20"/>
  <c r="L84" i="20" s="1"/>
  <c r="M84" i="20" s="1"/>
  <c r="N84" i="20" s="1"/>
  <c r="E83" i="20"/>
  <c r="I83" i="20"/>
  <c r="D83" i="20"/>
  <c r="F83" i="20"/>
  <c r="A83" i="20"/>
  <c r="F84" i="20" l="1"/>
  <c r="E84" i="20"/>
  <c r="I84" i="20"/>
  <c r="A84" i="20"/>
  <c r="D84" i="20"/>
  <c r="K85" i="20"/>
  <c r="L85" i="20" s="1"/>
  <c r="M85" i="20" s="1"/>
  <c r="N85" i="20" s="1"/>
  <c r="J86" i="20"/>
  <c r="K86" i="20" l="1"/>
  <c r="L86" i="20" s="1"/>
  <c r="M86" i="20" s="1"/>
  <c r="N86" i="20" s="1"/>
  <c r="J87" i="20"/>
  <c r="D85" i="20"/>
  <c r="F85" i="20"/>
  <c r="I85" i="20"/>
  <c r="A85" i="20"/>
  <c r="E85" i="20"/>
  <c r="K87" i="20" l="1"/>
  <c r="L87" i="20" s="1"/>
  <c r="M87" i="20" s="1"/>
  <c r="N87" i="20" s="1"/>
  <c r="J88" i="20"/>
  <c r="F86" i="20"/>
  <c r="D86" i="20"/>
  <c r="A86" i="20"/>
  <c r="I86" i="20"/>
  <c r="E86" i="20"/>
  <c r="K88" i="20" l="1"/>
  <c r="L88" i="20" s="1"/>
  <c r="M88" i="20" s="1"/>
  <c r="N88" i="20" s="1"/>
  <c r="J89" i="20"/>
  <c r="A87" i="20"/>
  <c r="D87" i="20"/>
  <c r="F87" i="20"/>
  <c r="E87" i="20"/>
  <c r="I87" i="20"/>
  <c r="K89" i="20" l="1"/>
  <c r="L89" i="20" s="1"/>
  <c r="M89" i="20" s="1"/>
  <c r="N89" i="20" s="1"/>
  <c r="J90" i="20"/>
  <c r="I88" i="20"/>
  <c r="D88" i="20"/>
  <c r="E88" i="20"/>
  <c r="F88" i="20"/>
  <c r="A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E90" i="20"/>
  <c r="A90" i="20"/>
  <c r="D90" i="20"/>
  <c r="F90" i="20"/>
  <c r="I90" i="20"/>
  <c r="J93" i="20" l="1"/>
  <c r="K92" i="20"/>
  <c r="L92" i="20" s="1"/>
  <c r="M92" i="20" s="1"/>
  <c r="N92" i="20" s="1"/>
  <c r="A91" i="20"/>
  <c r="F91" i="20"/>
  <c r="E91" i="20"/>
  <c r="D91" i="20"/>
  <c r="I91" i="20"/>
  <c r="F92" i="20" l="1"/>
  <c r="E92" i="20"/>
  <c r="D92" i="20"/>
  <c r="A92" i="20"/>
  <c r="I92" i="20"/>
  <c r="K93" i="20"/>
  <c r="L93" i="20" s="1"/>
  <c r="M93" i="20" s="1"/>
  <c r="N93" i="20" s="1"/>
  <c r="J94" i="20"/>
  <c r="A93" i="20" l="1"/>
  <c r="E93" i="20"/>
  <c r="F93" i="20"/>
  <c r="I93" i="20"/>
  <c r="D93" i="20"/>
  <c r="K94" i="20"/>
  <c r="L94" i="20" s="1"/>
  <c r="M94" i="20" s="1"/>
  <c r="N94" i="20" s="1"/>
  <c r="J95" i="20"/>
  <c r="I94" i="20" l="1"/>
  <c r="E94" i="20"/>
  <c r="A94" i="20"/>
  <c r="D94" i="20"/>
  <c r="F94" i="20"/>
  <c r="K95" i="20"/>
  <c r="L95" i="20" s="1"/>
  <c r="M95" i="20" s="1"/>
  <c r="N95" i="20" s="1"/>
  <c r="J96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E96" i="20"/>
  <c r="F96" i="20"/>
  <c r="I96" i="20"/>
  <c r="A96" i="20"/>
  <c r="D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F98" i="20"/>
  <c r="D98" i="20"/>
  <c r="I98" i="20"/>
  <c r="E98" i="20"/>
  <c r="A98" i="20"/>
  <c r="J101" i="20" l="1"/>
  <c r="K100" i="20"/>
  <c r="L100" i="20" s="1"/>
  <c r="M100" i="20" s="1"/>
  <c r="N100" i="20" s="1"/>
  <c r="F99" i="20"/>
  <c r="E99" i="20"/>
  <c r="I99" i="20"/>
  <c r="D99" i="20"/>
  <c r="A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F101" i="20"/>
  <c r="I101" i="20"/>
  <c r="E101" i="20"/>
  <c r="D101" i="20"/>
  <c r="A101" i="20"/>
  <c r="K103" i="20" l="1"/>
  <c r="L103" i="20" s="1"/>
  <c r="M103" i="20" s="1"/>
  <c r="N103" i="20" s="1"/>
  <c r="J104" i="20"/>
  <c r="I102" i="20"/>
  <c r="E102" i="20"/>
  <c r="D102" i="20"/>
  <c r="F102" i="20"/>
  <c r="A102" i="20"/>
  <c r="K104" i="20" l="1"/>
  <c r="L104" i="20" s="1"/>
  <c r="M104" i="20" s="1"/>
  <c r="N104" i="20" s="1"/>
  <c r="J105" i="20"/>
  <c r="I103" i="20"/>
  <c r="F103" i="20"/>
  <c r="D103" i="20"/>
  <c r="E103" i="20"/>
  <c r="A103" i="20"/>
  <c r="K105" i="20" l="1"/>
  <c r="L105" i="20" s="1"/>
  <c r="M105" i="20" s="1"/>
  <c r="N105" i="20" s="1"/>
  <c r="J106" i="20"/>
  <c r="F104" i="20"/>
  <c r="D104" i="20"/>
  <c r="E104" i="20"/>
  <c r="A104" i="20"/>
  <c r="I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E106" i="20"/>
  <c r="F106" i="20"/>
  <c r="D106" i="20"/>
  <c r="A106" i="20"/>
  <c r="I106" i="20"/>
  <c r="J109" i="20" l="1"/>
  <c r="K108" i="20"/>
  <c r="L108" i="20" s="1"/>
  <c r="M108" i="20" s="1"/>
  <c r="N108" i="20" s="1"/>
  <c r="D107" i="20"/>
  <c r="A107" i="20"/>
  <c r="F107" i="20"/>
  <c r="E107" i="20"/>
  <c r="I107" i="20"/>
  <c r="F108" i="20" l="1"/>
  <c r="E108" i="20"/>
  <c r="D108" i="20"/>
  <c r="I108" i="20"/>
  <c r="A108" i="20"/>
  <c r="K109" i="20"/>
  <c r="L109" i="20" s="1"/>
  <c r="M109" i="20" s="1"/>
  <c r="N109" i="20" s="1"/>
  <c r="J110" i="20"/>
  <c r="J111" i="20" l="1"/>
  <c r="K110" i="20"/>
  <c r="L110" i="20" s="1"/>
  <c r="M110" i="20" s="1"/>
  <c r="N110" i="20" s="1"/>
  <c r="F109" i="20"/>
  <c r="A109" i="20"/>
  <c r="D109" i="20"/>
  <c r="I109" i="20"/>
  <c r="E109" i="20"/>
  <c r="I110" i="20" l="1"/>
  <c r="E110" i="20"/>
  <c r="F110" i="20"/>
  <c r="A110" i="20"/>
  <c r="D110" i="20"/>
  <c r="K111" i="20"/>
  <c r="L111" i="20" s="1"/>
  <c r="M111" i="20" s="1"/>
  <c r="N111" i="20" s="1"/>
  <c r="J112" i="20"/>
  <c r="K112" i="20" l="1"/>
  <c r="L112" i="20" s="1"/>
  <c r="M112" i="20" s="1"/>
  <c r="N112" i="20" s="1"/>
  <c r="J113" i="20"/>
  <c r="I111" i="20"/>
  <c r="A111" i="20"/>
  <c r="D111" i="20"/>
  <c r="F111" i="20"/>
  <c r="E111" i="20"/>
  <c r="J114" i="20" l="1"/>
  <c r="K113" i="20"/>
  <c r="L113" i="20" s="1"/>
  <c r="M113" i="20" s="1"/>
  <c r="N113" i="20" s="1"/>
  <c r="A112" i="20"/>
  <c r="F112" i="20"/>
  <c r="I112" i="20"/>
  <c r="E112" i="20"/>
  <c r="D112" i="20"/>
  <c r="K114" i="20" l="1"/>
  <c r="L114" i="20" s="1"/>
  <c r="M114" i="20" s="1"/>
  <c r="N114" i="20" s="1"/>
  <c r="I114" i="20" s="1"/>
  <c r="A113" i="20"/>
  <c r="D113" i="20"/>
  <c r="F113" i="20"/>
  <c r="E113" i="20"/>
  <c r="I113" i="20"/>
  <c r="F114" i="20" l="1"/>
  <c r="D114" i="20"/>
  <c r="E114" i="20"/>
  <c r="A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61BD13D3-141F-4A4E-8880-CD2B7949EA6E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  <comment ref="F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<sst xmlns="http://schemas.openxmlformats.org/spreadsheetml/2006/main" count="4986" uniqueCount="1634">
  <si>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</si>
  <si>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</si>
  <si>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</si>
  <si>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</si>
  <si>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</si>
  <si>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</si>
  <si>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</si>
  <si>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</si>
  <si>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</si>
  <si>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</si>
  <si>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</si>
  <si>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</si>
  <si>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</si>
  <si>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</si>
  <si>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</si>
  <si>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</si>
  <si>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</si>
  <si>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</si>
  <si>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</si>
  <si>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</si>
  <si>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</si>
  <si>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</si>
  <si>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</si>
  <si>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</si>
  <si>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</si>
  <si>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</si>
  <si>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</si>
  <si>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</si>
  <si>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</si>
  <si>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</si>
  <si>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</si>
  <si>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</si>
  <si>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</si>
  <si>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</si>
  <si>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</si>
  <si>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</si>
  <si>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</si>
  <si>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</si>
  <si>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</si>
  <si>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</si>
  <si>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</si>
  <si>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</si>
  <si>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</si>
  <si>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</si>
  <si>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</si>
  <si>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</si>
  <si>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</si>
  <si>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</si>
  <si>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</si>
  <si>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</si>
  <si>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</si>
  <si>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</si>
  <si>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</si>
  <si>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</si>
  <si>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</si>
  <si>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</si>
  <si>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</si>
  <si>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</si>
  <si>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</si>
  <si>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</si>
  <si>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</si>
  <si>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</si>
  <si>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</si>
  <si>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</si>
  <si>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</si>
  <si>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</si>
  <si>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</si>
  <si>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</si>
  <si>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</si>
  <si>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</si>
  <si>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</si>
  <si>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</si>
  <si>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</si>
  <si>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</si>
  <si>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</si>
  <si>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</si>
  <si>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</si>
  <si>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</si>
  <si>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</si>
  <si>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</si>
  <si>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</si>
  <si>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</si>
  <si>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</si>
  <si>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</si>
  <si>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</si>
  <si>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</si>
  <si>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</si>
  <si>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</si>
  <si>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</si>
  <si>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</si>
  <si>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</si>
  <si>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</si>
  <si>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</si>
  <si>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</si>
  <si>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</si>
  <si>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</si>
  <si>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</si>
  <si>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</si>
  <si>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</si>
  <si>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</si>
  <si>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</si>
  <si>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</si>
  <si>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</si>
  <si>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</si>
  <si>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</si>
  <si>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</si>
  <si>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</si>
  <si>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</si>
  <si>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</si>
  <si>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</si>
  <si>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</si>
  <si>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</si>
  <si>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</si>
  <si>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</si>
  <si>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</si>
  <si>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</si>
  <si>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152.2547-RD-4042-X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</si>
  <si>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</si>
  <si>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</si>
  <si>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</si>
  <si>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</si>
  <si>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</si>
  <si>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</si>
  <si>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</si>
  <si>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</si>
  <si>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2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</si>
  <si>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</si>
  <si>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</si>
  <si>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</si>
  <si>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</si>
  <si>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</si>
  <si>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</si>
  <si>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</si>
  <si>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</si>
  <si>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</si>
  <si>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</si>
  <si>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</si>
  <si>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</si>
  <si>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</si>
  <si>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</si>
  <si>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</si>
  <si>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</si>
  <si>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</si>
  <si>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</si>
  <si>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</si>
  <si>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</si>
  <si>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</si>
  <si>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</si>
  <si>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</si>
  <si>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</si>
  <si>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</si>
  <si>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</si>
  <si>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</si>
  <si>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</si>
  <si>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</si>
  <si>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</si>
  <si>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</si>
  <si>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</si>
  <si>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</si>
  <si>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</si>
  <si>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</si>
  <si>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</si>
  <si>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</si>
  <si>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</si>
  <si>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</si>
  <si>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</si>
  <si>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</si>
  <si>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</si>
  <si>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</si>
  <si>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</si>
  <si>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</si>
  <si>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</si>
  <si>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</si>
  <si>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</si>
  <si>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</si>
  <si>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</si>
  <si>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</si>
  <si>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</si>
  <si>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</si>
  <si>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</si>
  <si>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</si>
  <si>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</si>
  <si>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</si>
  <si>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</si>
  <si>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</si>
  <si>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</si>
  <si>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</si>
  <si>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</si>
  <si>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</si>
  <si>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</si>
  <si>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</si>
  <si>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</si>
  <si>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</si>
  <si>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CB-BR1522543-00-01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</si>
  <si>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</si>
  <si>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</si>
  <si>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</si>
  <si>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</si>
  <si>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</si>
  <si>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</si>
  <si>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</si>
  <si>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</si>
  <si>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</si>
  <si>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1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</si>
  <si>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</si>
  <si>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</si>
  <si>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</si>
  <si>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</si>
  <si>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</si>
  <si>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</si>
  <si>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</si>
  <si>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</si>
  <si>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</si>
  <si>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</si>
  <si>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</si>
  <si>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</si>
  <si>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</si>
  <si>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</si>
  <si>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</si>
  <si>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</si>
  <si>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</si>
  <si>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</si>
  <si>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</si>
  <si>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</si>
  <si>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</si>
  <si>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</si>
  <si>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</si>
  <si>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</si>
  <si>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</si>
  <si>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</si>
  <si>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</si>
  <si>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</si>
  <si>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</si>
  <si>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</si>
  <si>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</si>
  <si>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</si>
  <si>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</si>
  <si>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</si>
  <si>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</si>
  <si>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</si>
  <si>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</si>
  <si>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</si>
  <si>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</si>
  <si>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</si>
  <si>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</si>
  <si>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</si>
  <si>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</si>
  <si>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</si>
  <si>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</si>
  <si>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</si>
  <si>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</si>
  <si>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</si>
  <si>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</si>
  <si>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</si>
  <si>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</si>
  <si>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</si>
  <si>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</si>
  <si>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</si>
  <si>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</si>
  <si>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</si>
  <si>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</si>
  <si>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</si>
  <si>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</si>
  <si>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</si>
  <si>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</si>
  <si>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</si>
  <si>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</si>
  <si>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</si>
  <si>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</si>
  <si>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</si>
  <si>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CB-EF1522543-00-04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</si>
  <si>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</si>
  <si>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</si>
  <si>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</si>
  <si>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</si>
  <si>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</si>
  <si>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</si>
  <si>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</si>
  <si>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</si>
  <si>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</si>
  <si>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</si>
  <si>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</si>
  <si>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</si>
  <si>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</si>
  <si>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</si>
  <si>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</si>
  <si>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</si>
  <si>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 / 'DU700154300 Rev. C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</si>
  <si>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</si>
  <si>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</si>
  <si>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</si>
  <si>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</si>
  <si>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</si>
  <si>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</si>
  <si>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</si>
  <si>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</si>
  <si>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</si>
  <si>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</si>
  <si>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</si>
  <si>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</si>
  <si>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</si>
  <si>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</si>
  <si>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</si>
  <si>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</si>
  <si>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</si>
  <si>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</si>
  <si>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</si>
  <si>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</si>
  <si>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</si>
  <si>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</si>
  <si>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</si>
  <si>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</si>
  <si>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</si>
  <si>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</si>
  <si>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</si>
  <si>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</si>
  <si>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</si>
  <si>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</si>
  <si>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</si>
  <si>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</si>
  <si>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</si>
  <si>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</si>
  <si>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</si>
  <si>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</si>
  <si>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</si>
  <si>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</si>
  <si>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</si>
  <si>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</si>
  <si>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</si>
  <si>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</si>
  <si>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</si>
  <si>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</si>
  <si>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</si>
  <si>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</si>
  <si>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</si>
  <si>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</si>
  <si>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</si>
  <si>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</si>
  <si>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</si>
  <si>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</si>
  <si>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</si>
  <si>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</si>
  <si>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</si>
  <si>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</si>
  <si>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</si>
  <si>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</si>
  <si>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</si>
  <si>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</si>
  <si>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</si>
  <si>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</si>
  <si>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</si>
  <si>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</si>
  <si>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</si>
  <si>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</si>
  <si>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</si>
  <si>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</si>
  <si>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</si>
  <si>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</si>
  <si>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</si>
  <si>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</si>
  <si>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</si>
  <si>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</si>
  <si>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</si>
  <si>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</si>
  <si>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</si>
  <si>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</si>
  <si>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</si>
  <si>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</si>
  <si>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</si>
  <si>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</si>
  <si>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</si>
  <si>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</si>
  <si>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</si>
  <si>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</si>
  <si>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</si>
  <si>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</si>
  <si>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</si>
  <si>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</si>
  <si>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</si>
  <si>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</si>
  <si>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</si>
  <si>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</si>
  <si>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</si>
  <si>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</si>
  <si>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</si>
  <si>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</si>
  <si>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</si>
  <si>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</si>
  <si>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</si>
  <si>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</si>
  <si>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</si>
  <si>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</si>
  <si>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</si>
  <si>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</si>
  <si>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</si>
  <si>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</si>
  <si>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</si>
  <si>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</si>
  <si>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</si>
  <si>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</si>
  <si>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</si>
  <si>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</si>
  <si>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</si>
  <si>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</si>
  <si>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</si>
  <si>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</si>
  <si>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</si>
  <si>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</si>
  <si>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</si>
  <si>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</si>
  <si>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</si>
  <si>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</si>
  <si>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</si>
  <si>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</si>
  <si>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</si>
  <si>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</si>
  <si>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</si>
  <si>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</si>
  <si>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</si>
  <si>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</si>
  <si>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</si>
  <si>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</si>
  <si>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</si>
  <si>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</si>
  <si>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</si>
  <si>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</si>
  <si>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</si>
  <si>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</si>
  <si>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</si>
  <si>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</si>
  <si>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</si>
  <si>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</si>
  <si>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</si>
  <si>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</si>
  <si>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</si>
  <si>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</si>
  <si>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</si>
  <si>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</si>
  <si>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</si>
  <si>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</si>
  <si>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</si>
  <si>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</si>
  <si>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</si>
  <si>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</si>
  <si>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</si>
  <si>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</si>
  <si>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</si>
  <si>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</si>
  <si>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</si>
  <si>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</si>
  <si>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- 40,699 to 40,701 -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</si>
  <si>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</si>
  <si>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</si>
  <si>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</si>
  <si>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</si>
  <si>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</si>
  <si>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</si>
  <si>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</si>
  <si>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</si>
  <si>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</si>
  <si>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</si>
  <si>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</si>
  <si>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</si>
  <si>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</si>
  <si>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</si>
  <si>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</si>
  <si>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</si>
  <si>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</si>
  <si>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</si>
  <si>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</si>
  <si>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</si>
  <si>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</si>
  <si>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</si>
  <si>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</si>
  <si>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</si>
  <si>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</si>
  <si>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</si>
  <si>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</si>
  <si>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</si>
  <si>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</si>
  <si>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</si>
  <si>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</si>
  <si>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</si>
  <si>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</si>
  <si>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</si>
  <si>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</si>
  <si>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</si>
  <si>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</si>
  <si>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</si>
  <si>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</si>
  <si>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</si>
  <si>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TOP_1252</t>
  </si>
  <si>
    <t>Arc length</t>
  </si>
  <si>
    <t>Vertical seabed clearance</t>
  </si>
  <si>
    <t>TOP_573</t>
  </si>
  <si>
    <t>TOP_828</t>
  </si>
  <si>
    <t>AL</t>
  </si>
  <si>
    <t>Sb Clearance</t>
  </si>
  <si>
    <t>TOP_205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</si>
  <si>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</si>
  <si>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</si>
  <si>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</si>
  <si>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</si>
  <si>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</si>
  <si>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</si>
  <si>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</si>
  <si>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</si>
  <si>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</si>
  <si>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</si>
  <si>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</si>
  <si>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</si>
  <si>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</si>
  <si>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</si>
  <si>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</si>
  <si>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</si>
  <si>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</si>
  <si>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</si>
  <si>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</si>
  <si>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</si>
  <si>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</si>
  <si>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</si>
  <si>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</si>
  <si>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</si>
  <si>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</si>
  <si>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</si>
  <si>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Attachmentz[7] - Line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</si>
  <si>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</si>
  <si>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</si>
  <si>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</si>
  <si>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</si>
  <si>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</si>
  <si>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</si>
  <si>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</si>
  <si>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</si>
  <si>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</si>
  <si>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</si>
  <si>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</si>
  <si>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</si>
  <si>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</si>
  <si>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</si>
  <si>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</si>
  <si>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</si>
  <si>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</si>
  <si>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</si>
  <si>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</si>
  <si>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</si>
  <si>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</si>
  <si>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</si>
  <si>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</si>
  <si>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</si>
  <si>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</si>
  <si>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</si>
  <si>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</si>
  <si>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</si>
  <si>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</si>
  <si>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</si>
  <si>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</si>
  <si>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</si>
  <si>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</si>
  <si>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</si>
  <si>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</si>
  <si>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</si>
  <si>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</si>
  <si>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</si>
  <si>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</si>
  <si>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</si>
  <si>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</si>
  <si>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</si>
  <si>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</si>
  <si>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</si>
  <si>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</si>
  <si>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</si>
  <si>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</si>
  <si>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</si>
  <si>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</si>
  <si>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</si>
  <si>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</si>
  <si>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</si>
  <si>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</si>
  <si>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</si>
  <si>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</si>
  <si>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</si>
  <si>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</si>
  <si>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</si>
  <si>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</si>
  <si>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</si>
  <si>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</si>
  <si>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</si>
  <si>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</si>
  <si>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</si>
  <si>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</si>
  <si>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</si>
  <si>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</si>
  <si>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</si>
  <si>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</si>
  <si>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</si>
  <si>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</si>
  <si>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</si>
  <si>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</si>
  <si>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</si>
  <si>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</si>
  <si>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</si>
  <si>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</si>
  <si>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</si>
  <si>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</si>
  <si>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</si>
  <si>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</si>
  <si>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</si>
  <si>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</si>
  <si>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</si>
  <si>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</si>
  <si>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</si>
  <si>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</si>
  <si>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</si>
  <si>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</si>
  <si>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</si>
  <si>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</si>
  <si>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</si>
  <si>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</si>
  <si>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</si>
  <si>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</si>
  <si>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</si>
  <si>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</si>
  <si>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</si>
  <si>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</si>
  <si>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</si>
  <si>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</si>
  <si>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</si>
  <si>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</si>
  <si>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</si>
  <si>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</si>
  <si>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</si>
  <si>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</si>
  <si>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</si>
  <si>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</si>
  <si>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</si>
  <si>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</si>
  <si>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</si>
  <si>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</si>
  <si>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</si>
  <si>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</si>
  <si>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</si>
  <si>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</si>
  <si>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</si>
  <si>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</si>
  <si>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</si>
  <si>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</si>
  <si>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</si>
  <si>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</si>
  <si>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</si>
  <si>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</si>
  <si>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</si>
  <si>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</si>
  <si>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</si>
  <si>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</si>
  <si>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</si>
  <si>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</si>
  <si>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</si>
  <si>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</si>
  <si>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</si>
  <si>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</si>
  <si>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</si>
  <si>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</si>
  <si>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</si>
  <si>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</si>
  <si>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</si>
  <si>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</si>
  <si>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</si>
  <si>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</si>
  <si>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</si>
  <si>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</si>
  <si>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</si>
  <si>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</si>
  <si>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</si>
  <si>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</si>
  <si>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</si>
  <si>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</si>
  <si>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</si>
  <si>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</si>
  <si>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</si>
  <si>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</si>
  <si>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</si>
  <si>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</si>
  <si>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</si>
  <si>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</si>
  <si>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</si>
  <si>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</si>
  <si>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</si>
  <si>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</si>
  <si>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</si>
  <si>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</si>
  <si>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</si>
  <si>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</si>
  <si>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</si>
  <si>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</si>
  <si>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</si>
  <si>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</si>
  <si>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</si>
  <si>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</si>
  <si>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</si>
  <si>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</si>
  <si>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</si>
  <si>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</si>
  <si>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</si>
  <si>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</si>
  <si>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</si>
  <si>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</si>
  <si>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</si>
  <si>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</si>
  <si>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</si>
  <si>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</si>
  <si>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</si>
  <si>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</si>
  <si>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</si>
  <si>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</si>
  <si>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</si>
  <si>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</si>
  <si>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</si>
  <si>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</si>
  <si>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</si>
  <si>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</si>
  <si>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</si>
  <si>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</si>
  <si>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</si>
  <si>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</si>
  <si>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</si>
  <si>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</si>
  <si>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</si>
  <si>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</si>
  <si>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</si>
  <si>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</si>
  <si>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</si>
  <si>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</si>
  <si>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</si>
  <si>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</si>
  <si>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</si>
  <si>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</si>
  <si>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</si>
  <si>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</si>
  <si>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</si>
  <si>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</si>
  <si>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</si>
  <si>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</si>
  <si>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</si>
  <si>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</si>
  <si>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</si>
  <si>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</si>
  <si>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</si>
  <si>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</si>
  <si>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</si>
  <si>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</si>
  <si>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</si>
  <si>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</si>
  <si>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</si>
  <si>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</si>
  <si>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</si>
  <si>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</si>
  <si>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</si>
  <si>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</si>
  <si>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</si>
  <si>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</si>
  <si>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</si>
  <si>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</si>
  <si>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</si>
  <si>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</si>
  <si>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</si>
  <si>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</si>
  <si>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</si>
  <si>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</si>
  <si>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</si>
  <si>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</si>
  <si>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</si>
  <si>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</si>
  <si>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</si>
  <si>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</si>
  <si>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</si>
  <si>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</si>
  <si>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</si>
  <si>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</si>
  <si>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</si>
  <si>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</si>
  <si>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</si>
  <si>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</si>
  <si>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</si>
  <si>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</si>
  <si>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</si>
  <si>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</si>
  <si>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</si>
  <si>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</si>
  <si>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</si>
  <si>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</si>
  <si>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</si>
  <si>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</si>
  <si>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</si>
  <si>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</si>
  <si>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</si>
  <si>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</si>
  <si>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</si>
  <si>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</si>
  <si>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</si>
  <si>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</si>
  <si>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</si>
  <si>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</si>
  <si>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</si>
  <si>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</si>
  <si>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</si>
  <si>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</si>
  <si>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</si>
  <si>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</si>
  <si>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</si>
  <si>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</si>
  <si>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</si>
  <si>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</si>
  <si>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</si>
  <si>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</si>
  <si>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</si>
  <si>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</si>
  <si>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</si>
  <si>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</si>
  <si>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</si>
  <si>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</si>
  <si>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</si>
  <si>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</si>
  <si>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</si>
  <si>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</si>
  <si>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</si>
  <si>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</si>
  <si>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</si>
  <si>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</si>
  <si>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</si>
  <si>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</si>
  <si>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</si>
  <si>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</si>
  <si>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</si>
  <si>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</si>
  <si>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</si>
  <si>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</si>
  <si>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</si>
  <si>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</si>
  <si>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</si>
  <si>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</si>
  <si>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</si>
  <si>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</si>
  <si>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</si>
  <si>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</si>
  <si>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</si>
  <si>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</si>
  <si>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</si>
  <si>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</si>
  <si>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</si>
  <si>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</si>
  <si>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</si>
  <si>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</si>
  <si>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</si>
  <si>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</si>
  <si>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</si>
  <si>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</si>
  <si>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</si>
  <si>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</si>
  <si>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</si>
  <si>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</si>
  <si>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</si>
  <si>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</si>
  <si>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</si>
  <si>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</si>
  <si>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</si>
  <si>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</si>
  <si>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</si>
  <si>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</si>
  <si>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</si>
  <si>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</si>
  <si>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</si>
  <si>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</si>
  <si>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</si>
  <si>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</si>
  <si>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</si>
  <si>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</si>
  <si>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</si>
  <si>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</si>
  <si>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</si>
  <si>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</si>
  <si>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</si>
  <si>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</si>
  <si>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</si>
  <si>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</si>
  <si>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</si>
  <si>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</si>
  <si>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</si>
  <si>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</si>
  <si>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</si>
  <si>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</si>
  <si>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</si>
  <si>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</si>
  <si>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</si>
  <si>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</si>
  <si>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</si>
  <si>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</si>
  <si>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</si>
  <si>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</si>
  <si>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</si>
  <si>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</si>
  <si>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</si>
  <si>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</si>
  <si>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</si>
  <si>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</si>
  <si>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</si>
  <si>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</si>
  <si>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</si>
  <si>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</si>
  <si>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</si>
  <si>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</si>
  <si>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</si>
  <si>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</si>
  <si>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</si>
  <si>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</si>
  <si>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</si>
  <si>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</si>
  <si>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</si>
  <si>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</si>
  <si>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</si>
  <si>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</si>
  <si>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</si>
  <si>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</si>
  <si>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</si>
  <si>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</si>
  <si>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</si>
  <si>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</si>
  <si>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</si>
  <si>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</si>
  <si>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</si>
  <si>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</si>
  <si>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</si>
  <si>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</si>
  <si>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</si>
  <si>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</si>
  <si>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</si>
  <si>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</si>
  <si>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</si>
  <si>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</si>
  <si>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</si>
  <si>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</si>
  <si>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</si>
  <si>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</si>
  <si>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</si>
  <si>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</si>
  <si>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</si>
  <si>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</si>
  <si>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</si>
  <si>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</si>
  <si>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</si>
  <si>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</si>
  <si>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</si>
  <si>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</si>
  <si>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</si>
  <si>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</si>
  <si>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</si>
  <si>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</si>
  <si>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</si>
  <si>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</si>
  <si>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</si>
  <si>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</si>
  <si>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</si>
  <si>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</si>
  <si>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</si>
  <si>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</si>
  <si>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</si>
  <si>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</si>
  <si>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</si>
  <si>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</si>
  <si>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</si>
  <si>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</si>
  <si>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</si>
  <si>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</si>
  <si>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</si>
  <si>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</si>
  <si>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</si>
  <si>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</si>
  <si>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</si>
  <si>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</si>
  <si>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</si>
  <si>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</si>
  <si>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</si>
  <si>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</si>
  <si>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</si>
  <si>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</si>
  <si>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</si>
  <si>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</si>
  <si>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</si>
  <si>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</si>
  <si>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</si>
  <si>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</si>
  <si>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</si>
  <si>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</si>
  <si>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</si>
  <si>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</si>
  <si>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</si>
  <si>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</si>
  <si>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</si>
  <si>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</si>
  <si>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</si>
  <si>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</si>
  <si>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</si>
  <si>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</si>
  <si>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</si>
  <si>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</si>
  <si>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</si>
  <si>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</si>
  <si>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</si>
  <si>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</si>
  <si>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</si>
  <si>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</si>
  <si>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</si>
  <si>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</si>
  <si>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</si>
  <si>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</si>
  <si>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</si>
  <si>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</si>
  <si>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</si>
  <si>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</si>
  <si>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</si>
  <si>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</si>
  <si>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</si>
  <si>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</si>
  <si>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</si>
  <si>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</si>
  <si>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</si>
  <si>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</si>
  <si>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</si>
  <si>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</si>
  <si>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</si>
  <si>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</si>
  <si>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</si>
  <si>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</si>
  <si>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</si>
  <si>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</si>
  <si>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</si>
  <si>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</si>
  <si>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</si>
  <si>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</si>
  <si>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</si>
  <si>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</si>
  <si>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</si>
  <si>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</si>
  <si>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</si>
  <si>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</si>
  <si>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</si>
  <si>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</si>
  <si>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</si>
  <si>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</si>
  <si>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</si>
  <si>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</si>
  <si>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</si>
  <si>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</si>
  <si>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</si>
  <si>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</si>
  <si>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</si>
  <si>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</si>
  <si>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</si>
  <si>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</si>
  <si>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</si>
  <si>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</si>
  <si>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</si>
  <si>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</si>
  <si>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</si>
  <si>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</si>
  <si>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</si>
  <si>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</si>
  <si>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</si>
  <si>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</si>
  <si>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</si>
  <si>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</si>
  <si>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</si>
  <si>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</si>
  <si>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</si>
  <si>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</si>
  <si>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</si>
  <si>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</si>
  <si>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</si>
  <si>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</si>
  <si>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</si>
  <si>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</si>
  <si>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</si>
  <si>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</si>
  <si>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</si>
  <si>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</si>
  <si>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</si>
  <si>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</si>
  <si>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</si>
  <si>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</si>
  <si>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</si>
  <si>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</si>
  <si>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</si>
  <si>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</si>
  <si>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</si>
  <si>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</si>
  <si>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</si>
  <si>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</si>
  <si>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</si>
  <si>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</si>
  <si>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</si>
  <si>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</si>
  <si>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</si>
  <si>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</si>
  <si>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</si>
  <si>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</si>
  <si>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</si>
  <si>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</si>
  <si>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</si>
  <si>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</si>
  <si>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</si>
  <si>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</si>
  <si>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</si>
  <si>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</si>
  <si>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</si>
  <si>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</si>
  <si>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</si>
  <si>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</si>
  <si>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</si>
  <si>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</si>
  <si>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</si>
  <si>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</si>
  <si>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</si>
  <si>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</si>
  <si>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</si>
  <si>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</si>
  <si>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</si>
  <si>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</si>
  <si>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</si>
  <si>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</si>
  <si>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</si>
  <si>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</si>
  <si>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</si>
  <si>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</si>
  <si>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</si>
  <si>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</si>
  <si>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</si>
  <si>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</si>
  <si>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</si>
  <si>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</si>
  <si>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</si>
  <si>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</si>
  <si>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</si>
  <si>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</si>
  <si>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</si>
  <si>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</si>
  <si>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</si>
  <si>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</si>
  <si>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</si>
  <si>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</si>
  <si>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</si>
  <si>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</si>
  <si>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</si>
  <si>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</si>
  <si>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</si>
  <si>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</si>
  <si>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</si>
  <si>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</si>
  <si>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</si>
  <si>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</si>
  <si>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</si>
  <si>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</si>
  <si>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</si>
  <si>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</si>
  <si>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</si>
  <si>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</si>
  <si>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</si>
  <si>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</si>
  <si>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</si>
  <si>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</si>
  <si>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</si>
  <si>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</si>
  <si>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</si>
  <si>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</si>
  <si>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</si>
  <si>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</si>
  <si>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</si>
  <si>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</si>
  <si>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</si>
  <si>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</si>
  <si>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</si>
  <si>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</si>
  <si>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</si>
  <si>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</si>
  <si>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</si>
  <si>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</si>
  <si>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</si>
  <si>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</si>
  <si>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</si>
  <si>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</si>
  <si>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</si>
  <si>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</si>
  <si>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</si>
  <si>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</si>
  <si>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</si>
  <si>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</si>
  <si>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</si>
  <si>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</si>
  <si>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</si>
  <si>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</si>
  <si>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</si>
  <si>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</si>
  <si>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</si>
  <si>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</si>
  <si>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</si>
  <si>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</si>
  <si>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</si>
  <si>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</si>
  <si>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</si>
  <si>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</si>
  <si>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</si>
  <si>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</si>
  <si>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</si>
  <si>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</si>
  <si>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</si>
  <si>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</si>
  <si>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</si>
  <si>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</si>
  <si>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</si>
  <si>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</si>
  <si>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</si>
  <si>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</si>
  <si>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</si>
  <si>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</si>
  <si>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</si>
  <si>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</si>
  <si>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</si>
  <si>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</si>
  <si>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</si>
  <si>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</si>
  <si>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</si>
  <si>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</si>
  <si>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</si>
  <si>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</si>
  <si>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</si>
  <si>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</si>
  <si>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</si>
  <si>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</si>
  <si>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</si>
  <si>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</si>
  <si>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</si>
  <si>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</si>
  <si>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</si>
  <si>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</si>
  <si>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</si>
  <si>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</si>
  <si>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</si>
  <si>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</si>
  <si>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</si>
  <si>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</si>
  <si>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</si>
  <si>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</si>
  <si>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</si>
  <si>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</si>
  <si>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</si>
  <si>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</si>
  <si>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</si>
  <si>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</si>
  <si>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</si>
  <si>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</si>
  <si>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</si>
  <si>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</si>
  <si>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</si>
  <si>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</si>
  <si>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</si>
  <si>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</si>
  <si>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</si>
  <si>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</si>
  <si>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</si>
  <si>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</si>
  <si>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</si>
  <si>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</si>
  <si>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</si>
  <si>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</si>
  <si>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</si>
  <si>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</si>
  <si>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</si>
  <si>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</si>
  <si>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</si>
  <si>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</si>
  <si>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</si>
  <si>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</si>
  <si>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</si>
  <si>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</si>
  <si>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</si>
  <si>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</si>
  <si>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</si>
  <si>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</si>
  <si>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</si>
  <si>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</si>
  <si>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</si>
  <si>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</si>
  <si>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</si>
  <si>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</si>
  <si>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</si>
  <si>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</si>
  <si>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</si>
  <si>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</si>
  <si>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</si>
  <si>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</si>
  <si>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</si>
  <si>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</si>
  <si>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</si>
  <si>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</si>
  <si>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</si>
  <si>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</si>
  <si>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</si>
  <si>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</si>
  <si>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</si>
  <si>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</si>
  <si>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</si>
  <si>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</si>
  <si>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</si>
  <si>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</si>
  <si>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</si>
  <si>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</si>
  <si>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</si>
  <si>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</si>
  <si>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</si>
  <si>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</si>
  <si>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</si>
  <si>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</si>
  <si>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</si>
  <si>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</si>
  <si>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</si>
  <si>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</si>
  <si>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</si>
  <si>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</si>
  <si>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</si>
  <si>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</si>
  <si>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</si>
  <si>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</si>
  <si>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</si>
  <si>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</si>
  <si>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</si>
  <si>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</si>
  <si>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</si>
  <si>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</si>
  <si>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</si>
  <si>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</si>
  <si>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</si>
  <si>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</si>
  <si>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</si>
  <si>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</si>
  <si>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</si>
  <si>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</si>
  <si>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</si>
  <si>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</si>
  <si>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</si>
  <si>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</si>
  <si>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</si>
  <si>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</si>
  <si>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</si>
  <si>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</si>
  <si>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</si>
  <si>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</si>
  <si>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</si>
  <si>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</si>
  <si>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</si>
  <si>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</si>
  <si>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</si>
  <si>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</si>
  <si>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</si>
  <si>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</si>
  <si>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</si>
  <si>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</si>
  <si>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</si>
  <si>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</si>
  <si>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</si>
  <si>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</si>
  <si>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</si>
  <si>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</si>
  <si>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</si>
  <si>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</si>
  <si>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</si>
  <si>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</si>
  <si>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</si>
  <si>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</si>
  <si>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</si>
  <si>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</si>
  <si>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</si>
  <si>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</si>
  <si>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</si>
  <si>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</si>
  <si>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</si>
  <si>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</si>
  <si>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</si>
  <si>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</si>
  <si>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</si>
  <si>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</si>
  <si>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</si>
  <si>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</si>
  <si>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</si>
  <si>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</si>
  <si>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</si>
  <si>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</si>
  <si>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</si>
  <si>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</si>
  <si>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</si>
  <si>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</si>
  <si>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Z - Line - End B</t>
  </si>
  <si>
    <t>MSIAG-03</t>
  </si>
  <si>
    <t>Rotation 2 - P7000048060_/_'DU700154300_Rev._C</t>
  </si>
  <si>
    <t>º</t>
  </si>
  <si>
    <t>Embarcação</t>
  </si>
  <si>
    <t>Top Coral do Atlântico</t>
  </si>
  <si>
    <t>End Ex-Force - Line - End B</t>
  </si>
  <si>
    <t>BERBIGÃO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</si>
  <si>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</si>
  <si>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</si>
  <si>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</si>
  <si>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</si>
  <si>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</si>
  <si>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</si>
  <si>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</si>
  <si>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</si>
  <si>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S55095-RT-5801-IAS-284</t>
  </si>
  <si>
    <t>Dinâmico (Caso 3i)</t>
  </si>
  <si>
    <t>Engenheiro Solicitante</t>
  </si>
  <si>
    <t>Carlos Goncalves</t>
  </si>
  <si>
    <t>StageValue[3] - A/R</t>
  </si>
  <si>
    <t>Coordenador</t>
  </si>
  <si>
    <t>Ricardo André Martins</t>
  </si>
  <si>
    <t>Em cópia</t>
  </si>
  <si>
    <t>Versão do Orcaflex</t>
  </si>
  <si>
    <t>11.3a</t>
  </si>
  <si>
    <t>RL-3A52.00-1500-94G-PZ9-038</t>
  </si>
  <si>
    <t>Max End Ex-Force - Line - End B</t>
  </si>
  <si>
    <t>Max End Ez-Force - Line - End B</t>
  </si>
  <si>
    <t>Duto de injeção de água do poço I-SRR-011B da P-68 (Lado Manifold) - Análise de esforços em equip. Sub. (MCV)</t>
  </si>
  <si>
    <t>Max End Ey-Moment - Line - End B</t>
  </si>
  <si>
    <t>RT / Documento</t>
  </si>
  <si>
    <t>RT-2517</t>
  </si>
  <si>
    <t>Min End Ex-Force - Line - End B</t>
  </si>
  <si>
    <t>RT / Revisão</t>
  </si>
  <si>
    <t>Min End Ez-Force - Line - End B</t>
  </si>
  <si>
    <t>RT / Título</t>
  </si>
  <si>
    <t>Estudo de CVD de 1° no Manifold MSIAG-03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</si>
  <si>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</si>
  <si>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</si>
  <si>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</si>
  <si>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</si>
  <si>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</si>
  <si>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</si>
  <si>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</si>
  <si>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</si>
  <si>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</si>
  <si>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</si>
  <si>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</si>
  <si>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</si>
  <si>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</si>
  <si>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</si>
  <si>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</si>
  <si>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</si>
  <si>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</si>
  <si>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</si>
  <si>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</si>
  <si>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</si>
  <si>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Poço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</si>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</sst>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33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5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1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8" fontId="40" fillId="5" borderId="1" xfId="1" applyNumberFormat="1" applyFont="1" applyFill="1" applyBorder="1" applyAlignment="1">
      <alignment horizontal="right"/>
    </xf>
    <xf numFmtId="166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168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8" fontId="40" fillId="0" borderId="0" xfId="24" applyNumberFormat="1" applyFont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68" fontId="40" fillId="8" borderId="18" xfId="1" applyNumberFormat="1" applyFont="1" applyFill="1" applyBorder="1" applyAlignment="1">
      <alignment horizontal="right"/>
    </xf>
    <xf numFmtId="168" fontId="40" fillId="8" borderId="18" xfId="24" applyNumberFormat="1" applyFont="1" applyFill="1" applyBorder="1" applyAlignment="1">
      <alignment horizontal="right"/>
    </xf>
    <xf numFmtId="2" fontId="40" fillId="8" borderId="18" xfId="1" applyNumberFormat="1" applyFont="1" applyFill="1" applyBorder="1" applyAlignment="1">
      <alignment horizontal="right"/>
    </xf>
    <xf numFmtId="168" fontId="40" fillId="8" borderId="1" xfId="1" applyNumberFormat="1" applyFont="1" applyFill="1" applyBorder="1" applyAlignment="1">
      <alignment horizontal="right"/>
    </xf>
    <xf numFmtId="2" fontId="40" fillId="8" borderId="1" xfId="1" applyNumberFormat="1" applyFont="1" applyFill="1" applyBorder="1" applyAlignment="1">
      <alignment horizontal="right"/>
    </xf>
    <xf numFmtId="49" fontId="40" fillId="8" borderId="67" xfId="1" applyNumberFormat="1" applyFont="1" applyFill="1" applyBorder="1" applyAlignment="1">
      <alignment horizontal="center"/>
    </xf>
    <xf numFmtId="1" fontId="40" fillId="8" borderId="68" xfId="1" applyNumberFormat="1" applyFont="1" applyFill="1" applyBorder="1" applyAlignment="1">
      <alignment horizontal="center" vertical="center"/>
    </xf>
    <xf numFmtId="165" fontId="40" fillId="8" borderId="88" xfId="1" applyNumberFormat="1" applyFont="1" applyFill="1" applyBorder="1" applyAlignment="1">
      <alignment horizontal="center"/>
    </xf>
    <xf numFmtId="168" fontId="40" fillId="8" borderId="25" xfId="1" applyNumberFormat="1" applyFont="1" applyFill="1" applyBorder="1" applyAlignment="1">
      <alignment horizontal="right"/>
    </xf>
    <xf numFmtId="1" fontId="40" fillId="8" borderId="50" xfId="1" applyNumberFormat="1" applyFont="1" applyFill="1" applyBorder="1" applyAlignment="1">
      <alignment horizontal="right"/>
    </xf>
    <xf numFmtId="1" fontId="40" fillId="8" borderId="24" xfId="1" applyNumberFormat="1" applyFont="1" applyFill="1" applyBorder="1" applyAlignment="1">
      <alignment horizontal="center" vertical="center"/>
    </xf>
    <xf numFmtId="1" fontId="40" fillId="8" borderId="70" xfId="1" applyNumberFormat="1" applyFont="1" applyFill="1" applyBorder="1" applyAlignment="1">
      <alignment horizontal="center" vertical="center"/>
    </xf>
    <xf numFmtId="167" fontId="30" fillId="8" borderId="24" xfId="3" applyNumberFormat="1" applyFont="1" applyFill="1" applyBorder="1" applyAlignment="1">
      <alignment horizontal="center" vertical="center"/>
    </xf>
    <xf numFmtId="1" fontId="30" fillId="8" borderId="24" xfId="3" applyNumberFormat="1" applyFont="1" applyFill="1" applyBorder="1" applyAlignment="1">
      <alignment horizontal="center" vertical="center"/>
    </xf>
    <xf numFmtId="167" fontId="30" fillId="8" borderId="27" xfId="3" applyNumberFormat="1" applyFont="1" applyFill="1" applyBorder="1" applyAlignment="1">
      <alignment horizontal="center" vertical="center"/>
    </xf>
    <xf numFmtId="167" fontId="30" fillId="8" borderId="65" xfId="3" applyNumberFormat="1" applyFont="1" applyFill="1" applyBorder="1" applyAlignment="1">
      <alignment horizontal="center" vertical="center"/>
    </xf>
    <xf numFmtId="1" fontId="30" fillId="8" borderId="50" xfId="3" applyNumberFormat="1" applyFont="1" applyFill="1" applyBorder="1" applyAlignment="1">
      <alignment horizontal="center" vertical="center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48" fillId="16" borderId="93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12" fillId="7" borderId="0" xfId="3" quotePrefix="1" applyFill="1" applyBorder="1" applyAlignment="1">
      <alignment horizontal="right"/>
    </xf>
    <xf numFmtId="0" fontId="12" fillId="12" borderId="11" xfId="3" applyFill="1" applyBorder="1" applyAlignment="1" applyProtection="1">
      <alignment horizontal="right"/>
      <protection hidden="1"/>
    </xf>
    <xf numFmtId="0" fontId="12" fillId="12" borderId="0" xfId="3" applyFill="1" applyBorder="1" applyAlignment="1" applyProtection="1">
      <alignment horizontal="right"/>
      <protection hidden="1"/>
    </xf>
    <xf numFmtId="2" fontId="12" fillId="8" borderId="39" xfId="3" applyNumberFormat="1" applyFill="1" applyBorder="1" applyAlignment="1" applyProtection="1">
      <alignment horizontal="right" vertical="top"/>
      <protection hidden="1"/>
    </xf>
    <xf numFmtId="167" fontId="12" fillId="8" borderId="38" xfId="3" applyNumberFormat="1" applyFill="1" applyBorder="1" applyAlignment="1" applyProtection="1">
      <alignment horizontal="right"/>
      <protection hidden="1"/>
    </xf>
    <xf numFmtId="167" fontId="12" fillId="8" borderId="41" xfId="3" applyNumberFormat="1" applyFill="1" applyBorder="1" applyAlignment="1" applyProtection="1">
      <alignment horizontal="right" vertical="top"/>
      <protection hidden="1"/>
    </xf>
    <xf numFmtId="2" fontId="12" fillId="8" borderId="41" xfId="3" applyNumberFormat="1" applyFill="1" applyBorder="1" applyAlignment="1" applyProtection="1">
      <alignment horizontal="right" vertical="top"/>
      <protection hidden="1"/>
    </xf>
    <xf numFmtId="0" fontId="12" fillId="18" borderId="10" xfId="3" applyFill="1" applyBorder="1" applyAlignment="1">
      <alignment horizontal="right"/>
    </xf>
    <xf numFmtId="2" fontId="12" fillId="18" borderId="10" xfId="3" applyNumberFormat="1" applyFill="1" applyBorder="1" applyAlignment="1">
      <alignment horizontal="right" vertical="top"/>
    </xf>
  </cellXfs>
  <cellStyles count="28">
    <cellStyle name="Bom" xfId="1" builtinId="26"/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Hi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2</xdr:row>
          <xdr:rowOff>19050</xdr:rowOff>
        </xdr:from>
        <xdr:to>
          <xdr:col>5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84" dataDxfId="82" headerRowBorderDxfId="83" tableBorderDxfId="81">
  <autoFilter ref="G8:K52" xr:uid="{00000000-0009-0000-0100-000002000000}"/>
  <tableColumns count="5">
    <tableColumn id="1" xr3:uid="{00000000-0010-0000-0000-000001000000}" name="Valor" dataDxfId="80">
      <calculatedColumnFormula>VALUE(LEFT(F9,SEARCH(" ",F9)-1))</calculatedColumnFormula>
    </tableColumn>
    <tableColumn id="2" xr3:uid="{00000000-0010-0000-0000-000002000000}" name="Cortante" dataDxfId="79"/>
    <tableColumn id="3" xr3:uid="{00000000-0010-0000-0000-000003000000}" name="Tração" dataDxfId="78"/>
    <tableColumn id="4" xr3:uid="{00000000-0010-0000-0000-000004000000}" name="M. Fletor" dataDxfId="77"/>
    <tableColumn id="5" xr3:uid="{00000000-0010-0000-0000-000005000000}" name="Verificação" dataDxfId="7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495" t="s">
        <v>0</v>
      </c>
      <c r="B1" s="496"/>
      <c r="C1" s="496"/>
      <c r="D1" s="496"/>
      <c r="E1" s="496"/>
      <c r="F1" s="497"/>
    </row>
    <row r="2" spans="1:6" ht="38.25" x14ac:dyDescent="0.2">
      <c r="A2" s="175" t="s">
        <v>1</v>
      </c>
      <c r="B2" s="176" t="s">
        <v>2</v>
      </c>
      <c r="C2" s="177" t="s">
        <v>3</v>
      </c>
      <c r="D2" s="176" t="s">
        <v>4</v>
      </c>
      <c r="E2" s="176" t="s">
        <v>5</v>
      </c>
      <c r="F2" s="178" t="s">
        <v>6</v>
      </c>
    </row>
    <row r="3" spans="1:6" x14ac:dyDescent="0.2">
      <c r="A3" s="179">
        <v>1</v>
      </c>
      <c r="B3" s="180"/>
      <c r="C3" s="181" t="s">
        <v>7</v>
      </c>
      <c r="D3" s="182"/>
      <c r="E3" s="182"/>
      <c r="F3" s="253" t="s">
        <v>8</v>
      </c>
    </row>
    <row r="4" spans="1:6" x14ac:dyDescent="0.2">
      <c r="A4" s="179">
        <v>2</v>
      </c>
      <c r="B4" s="183">
        <v>42850</v>
      </c>
      <c r="C4" s="184" t="s">
        <v>9</v>
      </c>
      <c r="D4" s="184" t="s">
        <v>10</v>
      </c>
      <c r="E4" s="184" t="s">
        <v>7</v>
      </c>
      <c r="F4" s="184" t="s">
        <v>11</v>
      </c>
    </row>
    <row r="5" spans="1:6" x14ac:dyDescent="0.2">
      <c r="A5" s="241">
        <v>3</v>
      </c>
      <c r="B5" s="329">
        <v>42893</v>
      </c>
      <c r="C5" s="242" t="s">
        <v>9</v>
      </c>
      <c r="D5" s="241"/>
      <c r="E5" s="241"/>
      <c r="F5" s="242" t="s">
        <v>12</v>
      </c>
    </row>
    <row r="6" spans="1:6" x14ac:dyDescent="0.2">
      <c r="A6" s="240">
        <v>4</v>
      </c>
      <c r="B6" s="321">
        <v>42971</v>
      </c>
      <c r="C6" s="251" t="s">
        <v>9</v>
      </c>
      <c r="D6" s="240"/>
      <c r="E6" s="240"/>
      <c r="F6" s="242" t="s">
        <v>12</v>
      </c>
    </row>
    <row r="7" spans="1:6" x14ac:dyDescent="0.2">
      <c r="A7" s="240">
        <v>5</v>
      </c>
      <c r="B7" s="321">
        <v>42999</v>
      </c>
      <c r="C7" s="251" t="s">
        <v>13</v>
      </c>
      <c r="D7" s="240"/>
      <c r="E7" s="240"/>
      <c r="F7" s="242" t="s">
        <v>12</v>
      </c>
    </row>
    <row r="8" spans="1:6" x14ac:dyDescent="0.2">
      <c r="A8" s="240">
        <v>6</v>
      </c>
      <c r="B8" s="321">
        <v>43068</v>
      </c>
      <c r="C8" s="251" t="s">
        <v>9</v>
      </c>
      <c r="D8" s="240"/>
      <c r="E8" s="240"/>
      <c r="F8" s="242" t="s">
        <v>12</v>
      </c>
    </row>
    <row r="9" spans="1:6" x14ac:dyDescent="0.2">
      <c r="A9" s="240">
        <v>7</v>
      </c>
      <c r="B9" s="321">
        <v>43161</v>
      </c>
      <c r="C9" s="251" t="s">
        <v>14</v>
      </c>
      <c r="D9" s="240"/>
      <c r="E9" s="240"/>
      <c r="F9" s="242" t="s">
        <v>12</v>
      </c>
    </row>
    <row r="10" spans="1:6" x14ac:dyDescent="0.2">
      <c r="A10" s="240">
        <v>8</v>
      </c>
      <c r="B10" s="321">
        <v>43452</v>
      </c>
      <c r="C10" s="251" t="s">
        <v>14</v>
      </c>
      <c r="D10" s="240"/>
      <c r="E10" s="240"/>
      <c r="F10" s="242" t="s">
        <v>12</v>
      </c>
    </row>
    <row r="11" spans="1:6" x14ac:dyDescent="0.2">
      <c r="A11" s="240">
        <v>9</v>
      </c>
      <c r="B11" s="321">
        <v>44683</v>
      </c>
      <c r="C11" s="251" t="s">
        <v>15</v>
      </c>
      <c r="D11" s="240"/>
      <c r="E11" s="240"/>
      <c r="F11" s="242" t="s">
        <v>12</v>
      </c>
    </row>
    <row r="13" spans="1:6" x14ac:dyDescent="0.2">
      <c r="A13" s="498" t="s">
        <v>16</v>
      </c>
      <c r="B13" s="499"/>
      <c r="C13" s="499"/>
      <c r="D13" s="499"/>
      <c r="E13" s="499"/>
      <c r="F13" s="500"/>
    </row>
    <row r="14" spans="1:6" x14ac:dyDescent="0.2">
      <c r="A14" s="504" t="s">
        <v>17</v>
      </c>
      <c r="B14" s="502"/>
      <c r="C14" s="502"/>
      <c r="D14" s="502"/>
      <c r="E14" s="502"/>
      <c r="F14" s="503"/>
    </row>
    <row r="15" spans="1:6" x14ac:dyDescent="0.2">
      <c r="A15" s="504" t="s">
        <v>18</v>
      </c>
      <c r="B15" s="502"/>
      <c r="C15" s="502"/>
      <c r="D15" s="502"/>
      <c r="E15" s="502"/>
      <c r="F15" s="503"/>
    </row>
    <row r="16" spans="1:6" x14ac:dyDescent="0.2">
      <c r="A16" s="504" t="s">
        <v>19</v>
      </c>
      <c r="B16" s="502"/>
      <c r="C16" s="502"/>
      <c r="D16" s="502"/>
      <c r="E16" s="502"/>
      <c r="F16" s="503"/>
    </row>
    <row r="17" spans="1:6" x14ac:dyDescent="0.2">
      <c r="A17" s="504" t="s">
        <v>20</v>
      </c>
      <c r="B17" s="502"/>
      <c r="C17" s="502"/>
      <c r="D17" s="502"/>
      <c r="E17" s="502"/>
      <c r="F17" s="503"/>
    </row>
    <row r="18" spans="1:6" x14ac:dyDescent="0.2">
      <c r="A18" s="498" t="s">
        <v>21</v>
      </c>
      <c r="B18" s="499"/>
      <c r="C18" s="499"/>
      <c r="D18" s="499"/>
      <c r="E18" s="499"/>
      <c r="F18" s="500"/>
    </row>
    <row r="19" spans="1:6" x14ac:dyDescent="0.2">
      <c r="A19" s="504" t="s">
        <v>22</v>
      </c>
      <c r="B19" s="502"/>
      <c r="C19" s="502"/>
      <c r="D19" s="502"/>
      <c r="E19" s="502"/>
      <c r="F19" s="503"/>
    </row>
    <row r="20" spans="1:6" x14ac:dyDescent="0.2">
      <c r="A20" s="504" t="s">
        <v>23</v>
      </c>
      <c r="B20" s="502"/>
      <c r="C20" s="502"/>
      <c r="D20" s="502"/>
      <c r="E20" s="502"/>
      <c r="F20" s="503"/>
    </row>
    <row r="21" spans="1:6" x14ac:dyDescent="0.2">
      <c r="A21" s="504" t="s">
        <v>24</v>
      </c>
      <c r="B21" s="502"/>
      <c r="C21" s="502"/>
      <c r="D21" s="502"/>
      <c r="E21" s="502"/>
      <c r="F21" s="503"/>
    </row>
    <row r="22" spans="1:6" x14ac:dyDescent="0.2">
      <c r="A22" s="504" t="s">
        <v>25</v>
      </c>
      <c r="B22" s="502"/>
      <c r="C22" s="502"/>
      <c r="D22" s="502"/>
      <c r="E22" s="502"/>
      <c r="F22" s="503"/>
    </row>
    <row r="23" spans="1:6" x14ac:dyDescent="0.2">
      <c r="A23" s="498" t="s">
        <v>26</v>
      </c>
      <c r="B23" s="499"/>
      <c r="C23" s="499"/>
      <c r="D23" s="499"/>
      <c r="E23" s="499"/>
      <c r="F23" s="500"/>
    </row>
    <row r="24" spans="1:6" x14ac:dyDescent="0.2">
      <c r="A24" s="504" t="s">
        <v>27</v>
      </c>
      <c r="B24" s="502"/>
      <c r="C24" s="502"/>
      <c r="D24" s="502"/>
      <c r="E24" s="502"/>
      <c r="F24" s="503"/>
    </row>
    <row r="25" spans="1:6" x14ac:dyDescent="0.2">
      <c r="A25" s="504" t="s">
        <v>28</v>
      </c>
      <c r="B25" s="502"/>
      <c r="C25" s="502"/>
      <c r="D25" s="502"/>
      <c r="E25" s="502"/>
      <c r="F25" s="503"/>
    </row>
    <row r="26" spans="1:6" x14ac:dyDescent="0.2">
      <c r="A26" s="504" t="s">
        <v>29</v>
      </c>
      <c r="B26" s="502"/>
      <c r="C26" s="502"/>
      <c r="D26" s="502"/>
      <c r="E26" s="502"/>
      <c r="F26" s="503"/>
    </row>
    <row r="27" spans="1:6" x14ac:dyDescent="0.2">
      <c r="A27" s="504" t="s">
        <v>30</v>
      </c>
      <c r="B27" s="502"/>
      <c r="C27" s="502"/>
      <c r="D27" s="502"/>
      <c r="E27" s="502"/>
      <c r="F27" s="503"/>
    </row>
    <row r="28" spans="1:6" x14ac:dyDescent="0.2">
      <c r="A28" s="504" t="s">
        <v>31</v>
      </c>
      <c r="B28" s="502"/>
      <c r="C28" s="502"/>
      <c r="D28" s="502"/>
      <c r="E28" s="502"/>
      <c r="F28" s="503"/>
    </row>
    <row r="29" spans="1:6" x14ac:dyDescent="0.2">
      <c r="A29" s="504" t="s">
        <v>32</v>
      </c>
      <c r="B29" s="502"/>
      <c r="C29" s="502"/>
      <c r="D29" s="502"/>
      <c r="E29" s="502"/>
      <c r="F29" s="503"/>
    </row>
    <row r="30" spans="1:6" x14ac:dyDescent="0.2">
      <c r="A30" s="504" t="s">
        <v>33</v>
      </c>
      <c r="B30" s="502"/>
      <c r="C30" s="502"/>
      <c r="D30" s="502"/>
      <c r="E30" s="502"/>
      <c r="F30" s="503"/>
    </row>
    <row r="31" spans="1:6" x14ac:dyDescent="0.2">
      <c r="A31" s="504" t="s">
        <v>34</v>
      </c>
      <c r="B31" s="502"/>
      <c r="C31" s="502"/>
      <c r="D31" s="502"/>
      <c r="E31" s="502"/>
      <c r="F31" s="503"/>
    </row>
    <row r="32" spans="1:6" x14ac:dyDescent="0.2">
      <c r="A32" s="504" t="s">
        <v>35</v>
      </c>
      <c r="B32" s="502"/>
      <c r="C32" s="502"/>
      <c r="D32" s="502"/>
      <c r="E32" s="502"/>
      <c r="F32" s="503"/>
    </row>
    <row r="33" spans="1:6" x14ac:dyDescent="0.2">
      <c r="A33" s="504" t="s">
        <v>36</v>
      </c>
      <c r="B33" s="502"/>
      <c r="C33" s="502"/>
      <c r="D33" s="502"/>
      <c r="E33" s="502"/>
      <c r="F33" s="503"/>
    </row>
    <row r="34" spans="1:6" x14ac:dyDescent="0.2">
      <c r="A34" s="504" t="s">
        <v>37</v>
      </c>
      <c r="B34" s="502"/>
      <c r="C34" s="502"/>
      <c r="D34" s="502"/>
      <c r="E34" s="502"/>
      <c r="F34" s="503"/>
    </row>
    <row r="35" spans="1:6" x14ac:dyDescent="0.2">
      <c r="A35" s="504" t="s">
        <v>38</v>
      </c>
      <c r="B35" s="502"/>
      <c r="C35" s="502"/>
      <c r="D35" s="502"/>
      <c r="E35" s="502"/>
      <c r="F35" s="503"/>
    </row>
    <row r="36" spans="1:6" x14ac:dyDescent="0.2">
      <c r="A36" s="498" t="s">
        <v>39</v>
      </c>
      <c r="B36" s="499"/>
      <c r="C36" s="499"/>
      <c r="D36" s="499"/>
      <c r="E36" s="499"/>
      <c r="F36" s="500"/>
    </row>
    <row r="37" spans="1:6" x14ac:dyDescent="0.2">
      <c r="A37" s="505" t="s">
        <v>40</v>
      </c>
      <c r="B37" s="506"/>
      <c r="C37" s="506"/>
      <c r="D37" s="506"/>
      <c r="E37" s="506"/>
      <c r="F37" s="507"/>
    </row>
    <row r="38" spans="1:6" x14ac:dyDescent="0.2">
      <c r="A38" s="498" t="s">
        <v>41</v>
      </c>
      <c r="B38" s="499"/>
      <c r="C38" s="499"/>
      <c r="D38" s="499"/>
      <c r="E38" s="499"/>
      <c r="F38" s="500"/>
    </row>
    <row r="39" spans="1:6" x14ac:dyDescent="0.2">
      <c r="A39" s="504" t="s">
        <v>42</v>
      </c>
      <c r="B39" s="502"/>
      <c r="C39" s="502"/>
      <c r="D39" s="502"/>
      <c r="E39" s="502"/>
      <c r="F39" s="503"/>
    </row>
    <row r="40" spans="1:6" x14ac:dyDescent="0.2">
      <c r="A40" s="504" t="s">
        <v>43</v>
      </c>
      <c r="B40" s="502"/>
      <c r="C40" s="502"/>
      <c r="D40" s="502"/>
      <c r="E40" s="502"/>
      <c r="F40" s="503"/>
    </row>
    <row r="41" spans="1:6" x14ac:dyDescent="0.2">
      <c r="A41" s="501" t="s">
        <v>44</v>
      </c>
      <c r="B41" s="502"/>
      <c r="C41" s="502"/>
      <c r="D41" s="502"/>
      <c r="E41" s="502"/>
      <c r="F41" s="503"/>
    </row>
    <row r="42" spans="1:6" x14ac:dyDescent="0.2">
      <c r="A42" s="501" t="s">
        <v>45</v>
      </c>
      <c r="B42" s="502"/>
      <c r="C42" s="502"/>
      <c r="D42" s="502"/>
      <c r="E42" s="502"/>
      <c r="F42" s="503"/>
    </row>
    <row r="43" spans="1:6" x14ac:dyDescent="0.2">
      <c r="A43" s="498" t="s">
        <v>46</v>
      </c>
      <c r="B43" s="499"/>
      <c r="C43" s="499"/>
      <c r="D43" s="499"/>
      <c r="E43" s="499"/>
      <c r="F43" s="500"/>
    </row>
    <row r="44" spans="1:6" x14ac:dyDescent="0.2">
      <c r="A44" s="501" t="s">
        <v>47</v>
      </c>
      <c r="B44" s="502"/>
      <c r="C44" s="502"/>
      <c r="D44" s="502"/>
      <c r="E44" s="502"/>
      <c r="F44" s="503"/>
    </row>
    <row r="45" spans="1:6" x14ac:dyDescent="0.2">
      <c r="A45" s="501" t="s">
        <v>48</v>
      </c>
      <c r="B45" s="502"/>
      <c r="C45" s="502"/>
      <c r="D45" s="502"/>
      <c r="E45" s="502"/>
      <c r="F45" s="503"/>
    </row>
    <row r="46" spans="1:6" x14ac:dyDescent="0.2">
      <c r="A46" s="504" t="s">
        <v>49</v>
      </c>
      <c r="B46" s="502"/>
      <c r="C46" s="502"/>
      <c r="D46" s="502"/>
      <c r="E46" s="502"/>
      <c r="F46" s="503"/>
    </row>
    <row r="47" spans="1:6" x14ac:dyDescent="0.2">
      <c r="A47" s="504" t="s">
        <v>50</v>
      </c>
      <c r="B47" s="502"/>
      <c r="C47" s="502"/>
      <c r="D47" s="502"/>
      <c r="E47" s="502"/>
      <c r="F47" s="503"/>
    </row>
    <row r="48" spans="1:6" x14ac:dyDescent="0.2">
      <c r="A48" s="501" t="s">
        <v>51</v>
      </c>
      <c r="B48" s="502"/>
      <c r="C48" s="502"/>
      <c r="D48" s="502"/>
      <c r="E48" s="502"/>
      <c r="F48" s="503"/>
    </row>
    <row r="49" spans="1:6" x14ac:dyDescent="0.2">
      <c r="A49" s="498" t="s">
        <v>52</v>
      </c>
      <c r="B49" s="499"/>
      <c r="C49" s="499"/>
      <c r="D49" s="499"/>
      <c r="E49" s="499"/>
      <c r="F49" s="500"/>
    </row>
    <row r="50" spans="1:6" x14ac:dyDescent="0.2">
      <c r="A50" s="501" t="s">
        <v>53</v>
      </c>
      <c r="B50" s="502"/>
      <c r="C50" s="502"/>
      <c r="D50" s="502"/>
      <c r="E50" s="502"/>
      <c r="F50" s="503"/>
    </row>
    <row r="51" spans="1:6" x14ac:dyDescent="0.2">
      <c r="A51" s="501" t="s">
        <v>54</v>
      </c>
      <c r="B51" s="502"/>
      <c r="C51" s="502"/>
      <c r="D51" s="502"/>
      <c r="E51" s="502"/>
      <c r="F51" s="503"/>
    </row>
    <row r="52" spans="1:6" x14ac:dyDescent="0.2">
      <c r="A52" s="504" t="s">
        <v>55</v>
      </c>
      <c r="B52" s="502"/>
      <c r="C52" s="502"/>
      <c r="D52" s="502"/>
      <c r="E52" s="502"/>
      <c r="F52" s="503"/>
    </row>
    <row r="53" spans="1:6" x14ac:dyDescent="0.2">
      <c r="A53" s="504" t="s">
        <v>56</v>
      </c>
      <c r="B53" s="502"/>
      <c r="C53" s="502"/>
      <c r="D53" s="502"/>
      <c r="E53" s="502"/>
      <c r="F53" s="503"/>
    </row>
    <row r="54" spans="1:6" x14ac:dyDescent="0.2">
      <c r="A54" s="501" t="s">
        <v>57</v>
      </c>
      <c r="B54" s="502"/>
      <c r="C54" s="502"/>
      <c r="D54" s="502"/>
      <c r="E54" s="502"/>
      <c r="F54" s="503"/>
    </row>
    <row r="55" spans="1:6" x14ac:dyDescent="0.2">
      <c r="A55" s="501" t="s">
        <v>58</v>
      </c>
      <c r="B55" s="502"/>
      <c r="C55" s="502"/>
      <c r="D55" s="502"/>
      <c r="E55" s="502"/>
      <c r="F55" s="503"/>
    </row>
    <row r="56" spans="1:6" x14ac:dyDescent="0.2">
      <c r="A56" s="504" t="s">
        <v>59</v>
      </c>
      <c r="B56" s="502"/>
      <c r="C56" s="502"/>
      <c r="D56" s="502"/>
      <c r="E56" s="502"/>
      <c r="F56" s="503"/>
    </row>
    <row r="57" spans="1:6" x14ac:dyDescent="0.2">
      <c r="A57" s="504" t="s">
        <v>60</v>
      </c>
      <c r="B57" s="502"/>
      <c r="C57" s="502"/>
      <c r="D57" s="502"/>
      <c r="E57" s="502"/>
      <c r="F57" s="503"/>
    </row>
    <row r="58" spans="1:6" x14ac:dyDescent="0.2">
      <c r="A58" s="501" t="s">
        <v>61</v>
      </c>
      <c r="B58" s="502"/>
      <c r="C58" s="502"/>
      <c r="D58" s="502"/>
      <c r="E58" s="502"/>
      <c r="F58" s="503"/>
    </row>
    <row r="59" spans="1:6" x14ac:dyDescent="0.2">
      <c r="A59" s="501" t="s">
        <v>62</v>
      </c>
      <c r="B59" s="502"/>
      <c r="C59" s="502"/>
      <c r="D59" s="502"/>
      <c r="E59" s="502"/>
      <c r="F59" s="503"/>
    </row>
    <row r="60" spans="1:6" x14ac:dyDescent="0.2">
      <c r="A60" s="505" t="s">
        <v>63</v>
      </c>
      <c r="B60" s="506"/>
      <c r="C60" s="506"/>
      <c r="D60" s="506"/>
      <c r="E60" s="506"/>
      <c r="F60" s="507"/>
    </row>
  </sheetData>
  <mergeCells count="49"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05" t="s">
        <v>64</v>
      </c>
      <c r="B1" s="405" t="s">
        <v>65</v>
      </c>
      <c r="C1" s="405" t="s">
        <v>66</v>
      </c>
      <c r="D1" s="405" t="s">
        <v>2</v>
      </c>
      <c r="E1" s="405" t="s">
        <v>67</v>
      </c>
      <c r="F1" s="405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1"/>
      <c r="B2" s="241"/>
      <c r="C2" s="404"/>
      <c r="D2" s="406"/>
      <c r="E2" s="406"/>
      <c r="F2" s="404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1"/>
      <c r="B3" s="241"/>
      <c r="C3" s="404"/>
      <c r="D3" s="406"/>
      <c r="E3" s="406"/>
      <c r="F3" s="404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1"/>
      <c r="B4" s="241"/>
      <c r="C4" s="404"/>
      <c r="D4" s="406"/>
      <c r="E4" s="406"/>
      <c r="F4" s="404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1"/>
      <c r="B5" s="241"/>
      <c r="C5" s="404"/>
      <c r="D5" s="406"/>
      <c r="E5" s="406"/>
      <c r="F5" s="404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1"/>
      <c r="B6" s="241"/>
      <c r="C6" s="404"/>
      <c r="D6" s="406"/>
      <c r="E6" s="406"/>
      <c r="F6" s="404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1"/>
      <c r="B7" s="241"/>
      <c r="C7" s="404"/>
      <c r="D7" s="406"/>
      <c r="E7" s="406"/>
      <c r="F7" s="404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1"/>
      <c r="B8" s="241"/>
      <c r="C8" s="404"/>
      <c r="D8" s="406"/>
      <c r="E8" s="406"/>
      <c r="F8" s="404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1"/>
      <c r="B9" s="241"/>
      <c r="C9" s="404"/>
      <c r="D9" s="406"/>
      <c r="E9" s="406"/>
      <c r="F9" s="404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1"/>
      <c r="B10" s="241"/>
      <c r="C10" s="404"/>
      <c r="D10" s="406"/>
      <c r="E10" s="406"/>
      <c r="F10" s="404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1"/>
      <c r="B11" s="241"/>
      <c r="C11" s="404"/>
      <c r="D11" s="406"/>
      <c r="E11" s="406"/>
      <c r="F11" s="404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1"/>
      <c r="B12" s="241"/>
      <c r="C12" s="404"/>
      <c r="D12" s="406"/>
      <c r="E12" s="406"/>
      <c r="F12" s="404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1"/>
      <c r="B13" s="241"/>
      <c r="C13" s="404"/>
      <c r="D13" s="406"/>
      <c r="E13" s="406"/>
      <c r="F13" s="404"/>
    </row>
    <row r="14" spans="1:16" ht="15" x14ac:dyDescent="0.2">
      <c r="A14" s="241"/>
      <c r="B14" s="241"/>
      <c r="C14" s="404"/>
      <c r="D14" s="406"/>
      <c r="E14" s="406"/>
      <c r="F14" s="404"/>
    </row>
    <row r="15" spans="1:16" ht="15" x14ac:dyDescent="0.2">
      <c r="A15" s="241"/>
      <c r="B15" s="241"/>
      <c r="C15" s="404"/>
      <c r="D15" s="406"/>
      <c r="E15" s="406"/>
      <c r="F15" s="404"/>
    </row>
    <row r="16" spans="1:16" ht="15" x14ac:dyDescent="0.2">
      <c r="A16" s="241"/>
      <c r="B16" s="241"/>
      <c r="C16" s="404"/>
      <c r="D16" s="406"/>
      <c r="E16" s="406"/>
      <c r="F16" s="404"/>
    </row>
    <row r="17" spans="1:6" ht="15" x14ac:dyDescent="0.2">
      <c r="A17" s="241"/>
      <c r="B17" s="241"/>
      <c r="C17" s="404"/>
      <c r="D17" s="406"/>
      <c r="E17" s="406"/>
      <c r="F17" s="404"/>
    </row>
    <row r="18" spans="1:6" ht="15" x14ac:dyDescent="0.2">
      <c r="A18" s="241"/>
      <c r="B18" s="241"/>
      <c r="C18" s="404"/>
      <c r="D18" s="406"/>
      <c r="E18" s="406"/>
      <c r="F18" s="404"/>
    </row>
    <row r="19" spans="1:6" ht="15" x14ac:dyDescent="0.2">
      <c r="A19" s="241"/>
      <c r="B19" s="241"/>
      <c r="C19" s="404"/>
      <c r="D19" s="406"/>
      <c r="E19" s="406"/>
      <c r="F19" s="404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zoomScale="70" zoomScaleNormal="70" workbookViewId="0">
      <selection activeCell="C18" sqref="C18"/>
    </sheetView>
  </sheetViews>
  <sheetFormatPr defaultColWidth="10.7109375" defaultRowHeight="20.100000000000001" customHeight="1" x14ac:dyDescent="0.25"/>
  <cols>
    <col min="1" max="1" width="42.5703125" style="256" customWidth="1"/>
    <col min="2" max="2" width="35.7109375" style="256" customWidth="1"/>
    <col min="3" max="3" width="27.42578125" style="256" customWidth="1"/>
    <col min="4" max="4" width="90.7109375" style="256" customWidth="1"/>
    <col min="5" max="5" width="14.28515625" style="256" bestFit="1" customWidth="1"/>
    <col min="6" max="6" width="14.5703125" style="256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 x14ac:dyDescent="0.3">
      <c r="A1" s="510" t="s">
        <v>92</v>
      </c>
      <c r="B1" s="511"/>
      <c r="C1" s="511"/>
      <c r="D1" s="511"/>
      <c r="E1" s="512" t="s">
        <v>93</v>
      </c>
      <c r="F1" s="513"/>
      <c r="J1" s="84"/>
      <c r="K1" s="84"/>
      <c r="Z1" s="516" t="s">
        <v>6</v>
      </c>
      <c r="AA1" s="397" t="s">
        <v>94</v>
      </c>
      <c r="AB1" s="508" t="s">
        <v>95</v>
      </c>
      <c r="AC1" s="509"/>
    </row>
    <row r="2" spans="1:29" ht="20.100000000000001" customHeight="1" thickBot="1" x14ac:dyDescent="0.3">
      <c r="A2" s="514" t="s">
        <v>96</v>
      </c>
      <c r="B2" s="514"/>
      <c r="C2" s="514"/>
      <c r="D2" s="85" t="s">
        <v>97</v>
      </c>
      <c r="E2" s="109" t="s">
        <v>98</v>
      </c>
      <c r="F2" s="109" t="s">
        <v>99</v>
      </c>
      <c r="Z2" s="517"/>
      <c r="AA2" s="397" t="s">
        <v>100</v>
      </c>
      <c r="AB2" s="398" t="s">
        <v>101</v>
      </c>
      <c r="AC2" s="397" t="s">
        <v>100</v>
      </c>
    </row>
    <row r="3" spans="1:29" ht="20.100000000000001" customHeight="1" x14ac:dyDescent="0.25">
      <c r="A3" s="86" t="s">
        <v>102</v>
      </c>
      <c r="B3" s="468" t="s">
        <v>103</v>
      </c>
      <c r="C3" s="374">
        <v>2301</v>
      </c>
      <c r="D3" s="254" t="s">
        <v>104</v>
      </c>
      <c r="E3" s="255"/>
      <c r="F3" s="255"/>
      <c r="H3" s="87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 x14ac:dyDescent="0.25">
      <c r="A4" s="171" t="s">
        <v>110</v>
      </c>
      <c r="B4" s="256" t="s">
        <v>111</v>
      </c>
      <c r="C4" s="376">
        <v>106.58</v>
      </c>
      <c r="D4" s="257" t="s">
        <v>112</v>
      </c>
      <c r="E4" s="258"/>
      <c r="F4" s="258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 x14ac:dyDescent="0.25">
      <c r="A5" s="279" t="s">
        <v>116</v>
      </c>
      <c r="B5" s="259" t="s">
        <v>117</v>
      </c>
      <c r="C5" s="376">
        <v>126.39</v>
      </c>
      <c r="D5" s="257" t="s">
        <v>112</v>
      </c>
      <c r="E5" s="258"/>
      <c r="F5" s="258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 x14ac:dyDescent="0.25">
      <c r="A6" s="88" t="s">
        <v>121</v>
      </c>
      <c r="B6" s="259" t="s">
        <v>122</v>
      </c>
      <c r="C6" s="376">
        <v>54.46</v>
      </c>
      <c r="D6" s="257" t="s">
        <v>112</v>
      </c>
      <c r="E6" s="258"/>
      <c r="F6" s="258"/>
      <c r="Z6" s="414" t="s">
        <v>66</v>
      </c>
      <c r="AA6" s="414" t="s">
        <v>123</v>
      </c>
      <c r="AB6" s="414" t="s">
        <v>108</v>
      </c>
      <c r="AC6" s="414" t="s">
        <v>124</v>
      </c>
    </row>
    <row r="7" spans="1:29" ht="20.100000000000001" customHeight="1" x14ac:dyDescent="0.25">
      <c r="A7" s="481" t="s">
        <v>125</v>
      </c>
      <c r="B7" s="259" t="s">
        <v>126</v>
      </c>
      <c r="C7" s="376">
        <v>74.27</v>
      </c>
      <c r="D7" s="257" t="s">
        <v>112</v>
      </c>
      <c r="E7" s="258"/>
      <c r="F7" s="258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 x14ac:dyDescent="0.25">
      <c r="A8" s="260"/>
      <c r="B8" s="259" t="s">
        <v>130</v>
      </c>
      <c r="C8" s="261">
        <f>SQRT((4/(PI()*1.025))*((C4/1000)-(C6/1000)))</f>
        <v>0.25444582550836026</v>
      </c>
      <c r="D8" s="257" t="s">
        <v>131</v>
      </c>
      <c r="E8" s="258"/>
      <c r="F8" s="258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 x14ac:dyDescent="0.25">
      <c r="A9" s="262"/>
      <c r="B9" s="259" t="s">
        <v>135</v>
      </c>
      <c r="C9" s="469">
        <f>SQRT((4/(PI()*1.025))*((C7/1000)-(C6/1000)))</f>
        <v>0.15686836296313925</v>
      </c>
      <c r="D9" s="257" t="s">
        <v>136</v>
      </c>
      <c r="E9" s="258"/>
      <c r="F9" s="258"/>
      <c r="H9" s="87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 x14ac:dyDescent="0.25">
      <c r="A10" s="262"/>
      <c r="B10" s="259" t="s">
        <v>141</v>
      </c>
      <c r="C10" s="478">
        <v>254.4</v>
      </c>
      <c r="D10" s="263" t="s">
        <v>142</v>
      </c>
      <c r="E10" s="258"/>
      <c r="F10" s="258"/>
      <c r="H10" s="87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 x14ac:dyDescent="0.25">
      <c r="A11" s="262"/>
      <c r="B11" s="259" t="s">
        <v>147</v>
      </c>
      <c r="C11" s="376">
        <v>6</v>
      </c>
      <c r="D11" s="254" t="s">
        <v>148</v>
      </c>
      <c r="E11" s="258"/>
      <c r="F11" s="258"/>
      <c r="H11" s="87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 x14ac:dyDescent="0.25">
      <c r="A12" s="262"/>
      <c r="B12" s="259" t="s">
        <v>152</v>
      </c>
      <c r="C12" s="478">
        <v>1.67</v>
      </c>
      <c r="D12" s="254" t="s">
        <v>153</v>
      </c>
      <c r="E12" s="258"/>
      <c r="F12" s="258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 x14ac:dyDescent="0.25">
      <c r="A13" s="262"/>
      <c r="B13" s="259" t="s">
        <v>158</v>
      </c>
      <c r="C13" s="376">
        <v>2.5049999999999999</v>
      </c>
      <c r="D13" s="263" t="s">
        <v>159</v>
      </c>
      <c r="E13" s="258"/>
      <c r="F13" s="258"/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 x14ac:dyDescent="0.25">
      <c r="A14" s="262"/>
      <c r="B14" s="264" t="s">
        <v>163</v>
      </c>
      <c r="C14" s="378">
        <v>20.466000000000001</v>
      </c>
      <c r="D14" s="263" t="s">
        <v>164</v>
      </c>
      <c r="E14" s="258"/>
      <c r="F14" s="258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 x14ac:dyDescent="0.25">
      <c r="A15" s="262"/>
      <c r="B15" s="264" t="s">
        <v>168</v>
      </c>
      <c r="C15" s="477">
        <v>1072</v>
      </c>
      <c r="D15" s="254"/>
      <c r="E15" s="258"/>
      <c r="F15" s="258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 x14ac:dyDescent="0.25">
      <c r="A16" s="262"/>
      <c r="B16" s="470" t="s">
        <v>172</v>
      </c>
      <c r="C16" s="340">
        <f>100*100/C17</f>
        <v>3.9636454439877442E-2</v>
      </c>
      <c r="D16" s="254" t="s">
        <v>173</v>
      </c>
      <c r="E16" s="258"/>
      <c r="F16" s="258"/>
      <c r="M16" s="515"/>
      <c r="N16" s="515"/>
      <c r="O16" s="515"/>
      <c r="P16" s="515"/>
      <c r="Q16" s="515"/>
      <c r="R16" s="515"/>
      <c r="S16" s="515"/>
      <c r="T16" s="515"/>
      <c r="U16" s="515"/>
      <c r="V16" s="515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 x14ac:dyDescent="0.3">
      <c r="A17" s="262"/>
      <c r="B17" s="265" t="s">
        <v>177</v>
      </c>
      <c r="C17" s="379">
        <v>252293</v>
      </c>
      <c r="D17" s="266" t="s">
        <v>178</v>
      </c>
      <c r="E17" s="267"/>
      <c r="F17" s="267"/>
      <c r="H17" s="87" t="s">
        <v>179</v>
      </c>
      <c r="Q17" s="87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 x14ac:dyDescent="0.25">
      <c r="A18" s="86" t="s">
        <v>184</v>
      </c>
      <c r="B18" s="256" t="s">
        <v>185</v>
      </c>
      <c r="C18" s="479">
        <v>4210</v>
      </c>
      <c r="D18" s="263" t="s">
        <v>186</v>
      </c>
      <c r="E18" s="255"/>
      <c r="F18" s="255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 x14ac:dyDescent="0.25">
      <c r="A19" s="171" t="s">
        <v>110</v>
      </c>
      <c r="B19" s="256" t="s">
        <v>189</v>
      </c>
      <c r="C19" s="377">
        <v>1178</v>
      </c>
      <c r="D19" s="268"/>
      <c r="E19" s="258"/>
      <c r="F19" s="258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 x14ac:dyDescent="0.25">
      <c r="A20" s="481" t="s">
        <v>193</v>
      </c>
      <c r="B20" s="471" t="s">
        <v>194</v>
      </c>
      <c r="C20" s="377">
        <v>1024.8599999999999</v>
      </c>
      <c r="D20" s="263" t="s">
        <v>195</v>
      </c>
      <c r="E20" s="258"/>
      <c r="F20" s="258"/>
      <c r="H20" s="87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 x14ac:dyDescent="0.25">
      <c r="A21" s="88" t="s">
        <v>121</v>
      </c>
      <c r="B21" s="256" t="s">
        <v>199</v>
      </c>
      <c r="C21" s="472">
        <f>(($C$19/1000)/($C$18/1000))</f>
        <v>0.27980997624703086</v>
      </c>
      <c r="D21" s="263"/>
      <c r="E21" s="258"/>
      <c r="F21" s="258"/>
      <c r="J21" s="89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 x14ac:dyDescent="0.25">
      <c r="A22" s="481" t="s">
        <v>203</v>
      </c>
      <c r="B22" s="256" t="s">
        <v>204</v>
      </c>
      <c r="C22" s="472">
        <f>(($C$20/1000)/($C$18/1000))</f>
        <v>0.24343467933491683</v>
      </c>
      <c r="D22" s="263" t="s">
        <v>205</v>
      </c>
      <c r="E22" s="258"/>
      <c r="F22" s="258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 x14ac:dyDescent="0.25">
      <c r="A23" s="269"/>
      <c r="B23" s="256" t="s">
        <v>130</v>
      </c>
      <c r="C23" s="469">
        <f>SQRT(((4/PI()/1.025)*(C21-C22))+(C25/1000)^2)</f>
        <v>0.35154636301109454</v>
      </c>
      <c r="D23" s="257" t="s">
        <v>209</v>
      </c>
      <c r="E23" s="258"/>
      <c r="F23" s="258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 x14ac:dyDescent="0.25">
      <c r="A24" s="269"/>
      <c r="B24" s="256" t="s">
        <v>213</v>
      </c>
      <c r="C24" s="379">
        <v>305</v>
      </c>
      <c r="D24" s="263" t="s">
        <v>214</v>
      </c>
      <c r="E24" s="258"/>
      <c r="F24" s="258"/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 x14ac:dyDescent="0.25">
      <c r="A25" s="269"/>
      <c r="B25" s="256" t="s">
        <v>217</v>
      </c>
      <c r="C25" s="379">
        <v>280</v>
      </c>
      <c r="D25" s="263" t="s">
        <v>218</v>
      </c>
      <c r="E25" s="258"/>
      <c r="F25" s="258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 x14ac:dyDescent="0.25">
      <c r="A26" s="269"/>
      <c r="B26" s="256" t="s">
        <v>141</v>
      </c>
      <c r="C26" s="476">
        <v>544</v>
      </c>
      <c r="D26" s="263" t="s">
        <v>221</v>
      </c>
      <c r="E26" s="258"/>
      <c r="F26" s="258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 x14ac:dyDescent="0.25">
      <c r="A27" s="269"/>
      <c r="B27" s="264" t="s">
        <v>225</v>
      </c>
      <c r="C27" s="375">
        <v>2.86</v>
      </c>
      <c r="D27" s="263" t="s">
        <v>226</v>
      </c>
      <c r="E27" s="258"/>
      <c r="F27" s="258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 x14ac:dyDescent="0.25">
      <c r="A28" s="270"/>
      <c r="B28" s="473" t="s">
        <v>230</v>
      </c>
      <c r="C28" s="377">
        <v>57</v>
      </c>
      <c r="D28" s="263" t="s">
        <v>231</v>
      </c>
      <c r="E28" s="258"/>
      <c r="F28" s="258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 x14ac:dyDescent="0.25">
      <c r="A29" s="270"/>
      <c r="B29" s="473" t="s">
        <v>235</v>
      </c>
      <c r="C29" s="377">
        <v>43</v>
      </c>
      <c r="D29" s="263" t="s">
        <v>231</v>
      </c>
      <c r="E29" s="258"/>
      <c r="F29" s="258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 x14ac:dyDescent="0.25">
      <c r="A30" s="270"/>
      <c r="B30" s="259" t="s">
        <v>239</v>
      </c>
      <c r="C30" s="474">
        <f>(207*1000000*PI()*(((C24/1000)^4)-((C25/1000)^4))/64)</f>
        <v>25474.770317225837</v>
      </c>
      <c r="D30" s="257" t="s">
        <v>240</v>
      </c>
      <c r="E30" s="258"/>
      <c r="F30" s="258"/>
      <c r="H30" s="87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 x14ac:dyDescent="0.25">
      <c r="A31" s="275"/>
      <c r="B31" s="259" t="s">
        <v>245</v>
      </c>
      <c r="C31" s="380">
        <v>10</v>
      </c>
      <c r="D31" s="254"/>
      <c r="E31" s="258"/>
      <c r="F31" s="258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 x14ac:dyDescent="0.25">
      <c r="A32" s="270"/>
      <c r="B32" s="264" t="s">
        <v>168</v>
      </c>
      <c r="C32" s="380">
        <v>10</v>
      </c>
      <c r="D32" s="263"/>
      <c r="E32" s="258"/>
      <c r="F32" s="258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 x14ac:dyDescent="0.25">
      <c r="A33" s="270"/>
      <c r="B33" s="271" t="s">
        <v>251</v>
      </c>
      <c r="C33" s="472">
        <f>(1/C27)</f>
        <v>0.34965034965034969</v>
      </c>
      <c r="D33" s="263" t="s">
        <v>252</v>
      </c>
      <c r="E33" s="258"/>
      <c r="F33" s="258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 x14ac:dyDescent="0.25">
      <c r="A34" s="270"/>
      <c r="B34" s="475" t="s">
        <v>256</v>
      </c>
      <c r="C34" s="381">
        <v>0.01</v>
      </c>
      <c r="D34" s="263" t="s">
        <v>252</v>
      </c>
      <c r="E34" s="258"/>
      <c r="F34" s="258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 x14ac:dyDescent="0.25">
      <c r="A35" s="270"/>
      <c r="B35" s="271" t="s">
        <v>260</v>
      </c>
      <c r="C35" s="472">
        <f>1+C33</f>
        <v>1.3496503496503496</v>
      </c>
      <c r="D35" s="263" t="s">
        <v>252</v>
      </c>
      <c r="E35" s="258"/>
      <c r="F35" s="258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 x14ac:dyDescent="0.3">
      <c r="A36" s="270"/>
      <c r="B36" s="280" t="s">
        <v>264</v>
      </c>
      <c r="C36" s="474">
        <f>C30*((1+1/C27)-(1/C27))+0.01</f>
        <v>25474.780317225832</v>
      </c>
      <c r="D36" s="263" t="s">
        <v>265</v>
      </c>
      <c r="E36" s="267"/>
      <c r="F36" s="267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 x14ac:dyDescent="0.25">
      <c r="A37" s="86" t="s">
        <v>269</v>
      </c>
      <c r="B37" s="259" t="s">
        <v>185</v>
      </c>
      <c r="C37" s="480">
        <v>1791</v>
      </c>
      <c r="D37" s="272"/>
      <c r="E37" s="255"/>
      <c r="F37" s="255"/>
    </row>
    <row r="38" spans="1:29" ht="20.100000000000001" customHeight="1" x14ac:dyDescent="0.25">
      <c r="A38" s="171" t="s">
        <v>110</v>
      </c>
      <c r="B38" s="256" t="s">
        <v>189</v>
      </c>
      <c r="C38" s="376">
        <v>2600</v>
      </c>
      <c r="D38" s="273"/>
      <c r="E38" s="258"/>
      <c r="F38" s="258"/>
    </row>
    <row r="39" spans="1:29" ht="20.100000000000001" customHeight="1" x14ac:dyDescent="0.25">
      <c r="A39" s="481" t="s">
        <v>270</v>
      </c>
      <c r="B39" s="256" t="s">
        <v>194</v>
      </c>
      <c r="C39" s="376">
        <v>2262</v>
      </c>
      <c r="D39" s="263" t="s">
        <v>271</v>
      </c>
      <c r="E39" s="258"/>
      <c r="F39" s="258"/>
    </row>
    <row r="40" spans="1:29" ht="20.100000000000001" customHeight="1" x14ac:dyDescent="0.25">
      <c r="A40" s="88" t="s">
        <v>121</v>
      </c>
      <c r="B40" s="256" t="s">
        <v>199</v>
      </c>
      <c r="C40" s="472">
        <f>(C38/1000)/(C37/1000)</f>
        <v>1.4517029592406478</v>
      </c>
      <c r="D40" s="254"/>
      <c r="E40" s="258"/>
      <c r="F40" s="258"/>
    </row>
    <row r="41" spans="1:29" ht="20.100000000000001" customHeight="1" x14ac:dyDescent="0.25">
      <c r="A41" s="481" t="s">
        <v>125</v>
      </c>
      <c r="B41" s="256" t="s">
        <v>204</v>
      </c>
      <c r="C41" s="472">
        <f>(C39/1000)/(C37/1000)</f>
        <v>1.2629815745393635</v>
      </c>
      <c r="D41" s="274"/>
      <c r="E41" s="258"/>
      <c r="F41" s="258"/>
    </row>
    <row r="42" spans="1:29" ht="20.100000000000001" customHeight="1" x14ac:dyDescent="0.25">
      <c r="A42" s="275"/>
      <c r="B42" s="259" t="s">
        <v>130</v>
      </c>
      <c r="C42" s="469">
        <f>SQRT(((4/PI()/1.025)*(C40-C41))+(C44/1000)^2)</f>
        <v>0.50759493543270262</v>
      </c>
      <c r="D42" s="257" t="s">
        <v>209</v>
      </c>
      <c r="E42" s="258"/>
      <c r="F42" s="258"/>
    </row>
    <row r="43" spans="1:29" ht="20.100000000000001" customHeight="1" x14ac:dyDescent="0.25">
      <c r="A43" s="275"/>
      <c r="B43" s="259" t="s">
        <v>213</v>
      </c>
      <c r="C43" s="477">
        <v>254</v>
      </c>
      <c r="D43" s="276" t="s">
        <v>272</v>
      </c>
      <c r="E43" s="258"/>
      <c r="F43" s="258"/>
    </row>
    <row r="44" spans="1:29" ht="20.100000000000001" customHeight="1" x14ac:dyDescent="0.25">
      <c r="A44" s="275"/>
      <c r="B44" s="259" t="s">
        <v>217</v>
      </c>
      <c r="C44" s="377">
        <v>152.4</v>
      </c>
      <c r="D44" s="263" t="s">
        <v>273</v>
      </c>
      <c r="E44" s="258"/>
      <c r="F44" s="258"/>
      <c r="H44" s="87" t="s">
        <v>274</v>
      </c>
    </row>
    <row r="45" spans="1:29" ht="20.100000000000001" customHeight="1" x14ac:dyDescent="0.25">
      <c r="A45" s="275"/>
      <c r="B45" s="271" t="s">
        <v>141</v>
      </c>
      <c r="C45" s="476">
        <v>480</v>
      </c>
      <c r="D45" s="263" t="s">
        <v>221</v>
      </c>
      <c r="E45" s="258"/>
      <c r="F45" s="258"/>
    </row>
    <row r="46" spans="1:29" ht="20.100000000000001" customHeight="1" x14ac:dyDescent="0.25">
      <c r="A46" s="275"/>
      <c r="B46" s="259" t="s">
        <v>239</v>
      </c>
      <c r="C46" s="382">
        <f>(207*1000000*PI()*(((C43/1000)^4)-((C44/1000)^4))/64)</f>
        <v>36812.388185535099</v>
      </c>
      <c r="E46" s="258"/>
      <c r="F46" s="258"/>
    </row>
    <row r="47" spans="1:29" ht="20.100000000000001" customHeight="1" x14ac:dyDescent="0.25">
      <c r="A47" s="275"/>
      <c r="B47" s="259" t="s">
        <v>245</v>
      </c>
      <c r="C47" s="380">
        <f>(207*PI()*(((C43/1000)^2)-((C44/1000)^2))/4)*1000000</f>
        <v>6712860.6830836497</v>
      </c>
      <c r="D47" s="277"/>
      <c r="E47" s="258"/>
      <c r="F47" s="258"/>
    </row>
    <row r="48" spans="1:29" ht="20.100000000000001" customHeight="1" thickBot="1" x14ac:dyDescent="0.3">
      <c r="A48" s="275"/>
      <c r="B48" s="265" t="s">
        <v>168</v>
      </c>
      <c r="C48" s="383">
        <f>((207/(2*(1+0.3)))*(PI()*(((C43/1000)^4)-((C44/1000)^4))/32))*1000000</f>
        <v>28317.221681180847</v>
      </c>
      <c r="D48" s="278"/>
      <c r="E48" s="267"/>
      <c r="F48" s="267"/>
    </row>
    <row r="49" spans="1:8" ht="20.100000000000001" customHeight="1" x14ac:dyDescent="0.25">
      <c r="A49" s="86" t="s">
        <v>275</v>
      </c>
      <c r="B49" s="259" t="s">
        <v>185</v>
      </c>
      <c r="C49" s="373"/>
      <c r="D49" s="272"/>
      <c r="E49" s="255"/>
      <c r="F49" s="255"/>
    </row>
    <row r="50" spans="1:8" ht="20.100000000000001" customHeight="1" x14ac:dyDescent="0.25">
      <c r="A50" s="171" t="s">
        <v>110</v>
      </c>
      <c r="B50" s="256" t="s">
        <v>189</v>
      </c>
      <c r="C50" s="376"/>
      <c r="D50" s="273"/>
      <c r="E50" s="258"/>
      <c r="F50" s="258"/>
    </row>
    <row r="51" spans="1:8" ht="20.100000000000001" customHeight="1" x14ac:dyDescent="0.25">
      <c r="A51" s="279"/>
      <c r="B51" s="256" t="s">
        <v>194</v>
      </c>
      <c r="C51" s="376"/>
      <c r="D51" s="263" t="s">
        <v>271</v>
      </c>
      <c r="E51" s="258"/>
      <c r="F51" s="258"/>
    </row>
    <row r="52" spans="1:8" ht="20.100000000000001" customHeight="1" x14ac:dyDescent="0.25">
      <c r="A52" s="88" t="s">
        <v>121</v>
      </c>
      <c r="B52" s="256" t="s">
        <v>199</v>
      </c>
      <c r="C52" s="472" t="e">
        <f>(C50/1000)/(C49/1000)</f>
        <v>#DIV/0!</v>
      </c>
      <c r="D52" s="254"/>
      <c r="E52" s="258"/>
      <c r="F52" s="258"/>
    </row>
    <row r="53" spans="1:8" ht="20.100000000000001" customHeight="1" x14ac:dyDescent="0.25">
      <c r="A53" s="279"/>
      <c r="B53" s="256" t="s">
        <v>204</v>
      </c>
      <c r="C53" s="472" t="e">
        <f>(C51/1000)/(C49/1000)</f>
        <v>#DIV/0!</v>
      </c>
      <c r="D53" s="274"/>
      <c r="E53" s="258"/>
      <c r="F53" s="258"/>
    </row>
    <row r="54" spans="1:8" ht="20.100000000000001" customHeight="1" x14ac:dyDescent="0.25">
      <c r="A54" s="275"/>
      <c r="B54" s="259" t="s">
        <v>130</v>
      </c>
      <c r="C54" s="469" t="e">
        <f>SQRT(((4/PI()/1.025)*(C52-C53))+(C56/1000)^2)</f>
        <v>#DIV/0!</v>
      </c>
      <c r="D54" s="257"/>
      <c r="E54" s="258"/>
      <c r="F54" s="258"/>
    </row>
    <row r="55" spans="1:8" ht="20.100000000000001" customHeight="1" x14ac:dyDescent="0.25">
      <c r="A55" s="275"/>
      <c r="B55" s="259" t="s">
        <v>213</v>
      </c>
      <c r="C55" s="379"/>
      <c r="D55" s="276" t="s">
        <v>272</v>
      </c>
      <c r="E55" s="258"/>
      <c r="F55" s="258"/>
    </row>
    <row r="56" spans="1:8" ht="20.100000000000001" customHeight="1" x14ac:dyDescent="0.25">
      <c r="A56" s="275"/>
      <c r="B56" s="259" t="s">
        <v>217</v>
      </c>
      <c r="C56" s="377"/>
      <c r="D56" s="263" t="s">
        <v>273</v>
      </c>
      <c r="E56" s="258"/>
      <c r="F56" s="258"/>
      <c r="H56" s="87"/>
    </row>
    <row r="57" spans="1:8" ht="20.100000000000001" customHeight="1" x14ac:dyDescent="0.25">
      <c r="A57" s="275"/>
      <c r="B57" s="271" t="s">
        <v>141</v>
      </c>
      <c r="C57" s="377"/>
      <c r="D57" s="263" t="s">
        <v>221</v>
      </c>
      <c r="E57" s="258"/>
      <c r="F57" s="258"/>
    </row>
    <row r="58" spans="1:8" ht="20.100000000000001" customHeight="1" x14ac:dyDescent="0.25">
      <c r="A58" s="275"/>
      <c r="B58" s="259" t="s">
        <v>239</v>
      </c>
      <c r="C58" s="445">
        <f>(207*1000000*PI()*(((C55/1000)^4)-((C56/1000)^4))/64)</f>
        <v>0</v>
      </c>
      <c r="E58" s="258"/>
      <c r="F58" s="258"/>
    </row>
    <row r="59" spans="1:8" ht="20.100000000000001" customHeight="1" x14ac:dyDescent="0.25">
      <c r="A59" s="275"/>
      <c r="B59" s="259" t="s">
        <v>245</v>
      </c>
      <c r="C59" s="446">
        <f>(207*PI()*(((C55/1000)^2)-((C56/1000)^2))/4)*1000000</f>
        <v>0</v>
      </c>
      <c r="D59" s="277"/>
      <c r="E59" s="258"/>
      <c r="F59" s="258"/>
    </row>
    <row r="60" spans="1:8" ht="20.100000000000001" customHeight="1" thickBot="1" x14ac:dyDescent="0.3">
      <c r="A60" s="275"/>
      <c r="B60" s="264" t="s">
        <v>168</v>
      </c>
      <c r="C60" s="383">
        <f>((207/(2*(1+0.3)))*(PI()*(((C55/1000)^4)-((C56/1000)^4))/32))*1000000</f>
        <v>0</v>
      </c>
      <c r="D60" s="278"/>
      <c r="E60" s="267"/>
      <c r="F60" s="267"/>
    </row>
    <row r="61" spans="1:8" ht="20.100000000000001" customHeight="1" thickBot="1" x14ac:dyDescent="0.3">
      <c r="A61" s="407" t="s">
        <v>276</v>
      </c>
      <c r="B61" s="407"/>
      <c r="C61" s="407"/>
      <c r="D61" s="408"/>
      <c r="E61" s="255"/>
      <c r="F61" s="255"/>
    </row>
    <row r="62" spans="1:8" ht="20.100000000000001" customHeight="1" thickBot="1" x14ac:dyDescent="0.3">
      <c r="A62" s="409" t="s">
        <v>277</v>
      </c>
      <c r="B62" s="410"/>
      <c r="C62" s="410"/>
      <c r="D62" s="411"/>
      <c r="E62" s="280"/>
      <c r="F62" s="280"/>
    </row>
    <row r="90" spans="7:27" ht="20.100000000000001" customHeight="1" x14ac:dyDescent="0.25">
      <c r="G90" s="256"/>
      <c r="H90" s="256"/>
      <c r="I90" s="256"/>
      <c r="J90" s="256"/>
      <c r="K90" s="256"/>
      <c r="L90" s="256"/>
      <c r="M90" s="256"/>
      <c r="N90" s="256"/>
      <c r="O90" s="256"/>
      <c r="P90" s="256"/>
      <c r="Q90" s="256"/>
      <c r="R90" s="256"/>
      <c r="S90" s="256"/>
      <c r="T90" s="256"/>
      <c r="U90" s="256"/>
      <c r="V90" s="256"/>
      <c r="W90" s="256"/>
      <c r="X90" s="256"/>
      <c r="Y90" s="256"/>
      <c r="Z90" s="256"/>
      <c r="AA90" s="256"/>
    </row>
    <row r="121" spans="8:8" ht="20.100000000000001" customHeight="1" x14ac:dyDescent="0.25">
      <c r="H121" s="87" t="s">
        <v>278</v>
      </c>
    </row>
    <row r="132" spans="8:8" ht="20.100000000000001" customHeight="1" x14ac:dyDescent="0.25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75" priority="38" operator="equal">
      <formula>"ok"</formula>
    </cfRule>
    <cfRule type="cellIs" dxfId="74" priority="39" operator="equal">
      <formula>"KO"</formula>
    </cfRule>
  </conditionalFormatting>
  <conditionalFormatting sqref="E3:E16 E40:E48 E52:E59 E20:E28 E30:E36">
    <cfRule type="cellIs" dxfId="73" priority="24" operator="equal">
      <formula>"not ok"</formula>
    </cfRule>
    <cfRule type="cellIs" dxfId="72" priority="25" operator="equal">
      <formula>"ok"</formula>
    </cfRule>
  </conditionalFormatting>
  <conditionalFormatting sqref="E61">
    <cfRule type="cellIs" dxfId="71" priority="8" operator="equal">
      <formula>"not ok"</formula>
    </cfRule>
    <cfRule type="cellIs" dxfId="70" priority="9" operator="equal">
      <formula>"ok"</formula>
    </cfRule>
  </conditionalFormatting>
  <conditionalFormatting sqref="E17:E19">
    <cfRule type="cellIs" dxfId="69" priority="20" operator="equal">
      <formula>"not ok"</formula>
    </cfRule>
    <cfRule type="cellIs" dxfId="68" priority="21" operator="equal">
      <formula>"ok"</formula>
    </cfRule>
  </conditionalFormatting>
  <conditionalFormatting sqref="E39">
    <cfRule type="cellIs" dxfId="67" priority="18" operator="equal">
      <formula>"not ok"</formula>
    </cfRule>
    <cfRule type="cellIs" dxfId="66" priority="19" operator="equal">
      <formula>"ok"</formula>
    </cfRule>
  </conditionalFormatting>
  <conditionalFormatting sqref="E37:E38">
    <cfRule type="cellIs" dxfId="65" priority="16" operator="equal">
      <formula>"not ok"</formula>
    </cfRule>
    <cfRule type="cellIs" dxfId="64" priority="17" operator="equal">
      <formula>"ok"</formula>
    </cfRule>
  </conditionalFormatting>
  <conditionalFormatting sqref="E51">
    <cfRule type="cellIs" dxfId="63" priority="14" operator="equal">
      <formula>"not ok"</formula>
    </cfRule>
    <cfRule type="cellIs" dxfId="62" priority="15" operator="equal">
      <formula>"ok"</formula>
    </cfRule>
  </conditionalFormatting>
  <conditionalFormatting sqref="E49:E50">
    <cfRule type="cellIs" dxfId="61" priority="12" operator="equal">
      <formula>"not ok"</formula>
    </cfRule>
    <cfRule type="cellIs" dxfId="60" priority="13" operator="equal">
      <formula>"ok"</formula>
    </cfRule>
  </conditionalFormatting>
  <conditionalFormatting sqref="E60">
    <cfRule type="cellIs" dxfId="59" priority="10" operator="equal">
      <formula>"not ok"</formula>
    </cfRule>
    <cfRule type="cellIs" dxfId="58" priority="11" operator="equal">
      <formula>"ok"</formula>
    </cfRule>
  </conditionalFormatting>
  <conditionalFormatting sqref="E29">
    <cfRule type="cellIs" dxfId="57" priority="3" operator="equal">
      <formula>"not ok"</formula>
    </cfRule>
    <cfRule type="cellIs" dxfId="56" priority="4" operator="equal">
      <formula>"ok"</formula>
    </cfRule>
  </conditionalFormatting>
  <conditionalFormatting sqref="A8">
    <cfRule type="cellIs" dxfId="55" priority="1" operator="equal">
      <formula>"ok"</formula>
    </cfRule>
    <cfRule type="cellIs" dxfId="54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O17" sqref="O17"/>
    </sheetView>
  </sheetViews>
  <sheetFormatPr defaultColWidth="9.140625" defaultRowHeight="20.100000000000001" customHeight="1" x14ac:dyDescent="0.25"/>
  <cols>
    <col min="1" max="1" width="19.140625" style="281" customWidth="1"/>
    <col min="2" max="2" width="44.5703125" style="281" bestFit="1" customWidth="1"/>
    <col min="3" max="3" width="14.5703125" style="281" customWidth="1"/>
    <col min="4" max="4" width="16.28515625" style="281" customWidth="1"/>
    <col min="5" max="5" width="16.42578125" style="281" customWidth="1"/>
    <col min="6" max="13" width="9.140625" style="4" customWidth="1"/>
    <col min="14" max="14" width="21.28515625" style="281" customWidth="1"/>
    <col min="15" max="15" width="17.28515625" style="281" customWidth="1"/>
    <col min="16" max="16" width="18.28515625" style="281" customWidth="1"/>
    <col min="17" max="17" width="14" style="281" bestFit="1" customWidth="1"/>
    <col min="18" max="18" width="14.85546875" style="281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21" t="s">
        <v>279</v>
      </c>
      <c r="B2" s="523"/>
      <c r="C2" s="282" t="s">
        <v>67</v>
      </c>
      <c r="D2" s="283" t="s">
        <v>280</v>
      </c>
      <c r="N2" s="521" t="s">
        <v>281</v>
      </c>
      <c r="O2" s="522"/>
      <c r="P2" s="523"/>
    </row>
    <row r="3" spans="1:16" ht="20.100000000000001" customHeight="1" x14ac:dyDescent="0.25">
      <c r="A3" s="447" t="s">
        <v>282</v>
      </c>
      <c r="B3" s="342" t="s">
        <v>283</v>
      </c>
      <c r="C3" s="298"/>
      <c r="D3" s="284"/>
      <c r="N3" s="286">
        <v>0.25</v>
      </c>
      <c r="O3" s="286">
        <v>0.25</v>
      </c>
      <c r="P3" s="286">
        <v>1.2</v>
      </c>
    </row>
    <row r="4" spans="1:16" ht="20.100000000000001" customHeight="1" x14ac:dyDescent="0.25">
      <c r="A4" s="448" t="s">
        <v>121</v>
      </c>
      <c r="B4" s="344" t="s">
        <v>74</v>
      </c>
      <c r="C4" s="449"/>
      <c r="D4" s="302"/>
      <c r="N4" s="286">
        <v>-0.25</v>
      </c>
      <c r="O4" s="286">
        <v>0.25</v>
      </c>
      <c r="P4" s="286">
        <v>1.2</v>
      </c>
    </row>
    <row r="5" spans="1:16" ht="20.100000000000001" customHeight="1" x14ac:dyDescent="0.25">
      <c r="A5" s="290" t="s">
        <v>284</v>
      </c>
      <c r="B5" s="483" t="s">
        <v>285</v>
      </c>
      <c r="C5" s="449"/>
      <c r="D5" s="302"/>
      <c r="N5" s="286">
        <v>-0.25</v>
      </c>
      <c r="O5" s="286">
        <v>-0.25</v>
      </c>
      <c r="P5" s="286">
        <v>1.2</v>
      </c>
    </row>
    <row r="6" spans="1:16" ht="20.100000000000001" customHeight="1" x14ac:dyDescent="0.25">
      <c r="A6" s="290" t="s">
        <v>286</v>
      </c>
      <c r="B6" s="343" t="s">
        <v>287</v>
      </c>
      <c r="C6" s="449"/>
      <c r="D6" s="302"/>
      <c r="N6" s="286">
        <v>0.25</v>
      </c>
      <c r="O6" s="286">
        <v>-0.25</v>
      </c>
      <c r="P6" s="286">
        <v>1.2</v>
      </c>
    </row>
    <row r="7" spans="1:16" ht="20.100000000000001" customHeight="1" x14ac:dyDescent="0.25">
      <c r="A7" s="448" t="s">
        <v>288</v>
      </c>
      <c r="B7" s="303" t="s">
        <v>289</v>
      </c>
      <c r="C7" s="450"/>
      <c r="D7" s="285"/>
      <c r="N7" s="286">
        <v>0.5</v>
      </c>
      <c r="O7" s="286">
        <v>0.5</v>
      </c>
      <c r="P7" s="286">
        <v>0</v>
      </c>
    </row>
    <row r="8" spans="1:16" ht="20.100000000000001" customHeight="1" x14ac:dyDescent="0.25">
      <c r="A8" s="286" t="s">
        <v>290</v>
      </c>
      <c r="B8" s="344">
        <v>3810</v>
      </c>
      <c r="C8" s="450"/>
      <c r="D8" s="285"/>
      <c r="N8" s="286">
        <v>-0.5</v>
      </c>
      <c r="O8" s="286">
        <v>0.5</v>
      </c>
      <c r="P8" s="286">
        <v>0</v>
      </c>
    </row>
    <row r="9" spans="1:16" ht="20.100000000000001" customHeight="1" x14ac:dyDescent="0.25">
      <c r="A9" s="286" t="s">
        <v>291</v>
      </c>
      <c r="B9" s="384">
        <v>502</v>
      </c>
      <c r="C9" s="450"/>
      <c r="D9" s="285"/>
      <c r="N9" s="286">
        <v>-0.5</v>
      </c>
      <c r="O9" s="286">
        <v>-0.5</v>
      </c>
      <c r="P9" s="286">
        <v>0</v>
      </c>
    </row>
    <row r="10" spans="1:16" ht="20.100000000000001" customHeight="1" thickBot="1" x14ac:dyDescent="0.3">
      <c r="A10" s="286" t="s">
        <v>292</v>
      </c>
      <c r="B10" s="384">
        <v>907</v>
      </c>
      <c r="C10" s="450"/>
      <c r="D10" s="285"/>
      <c r="N10" s="286">
        <v>0.5</v>
      </c>
      <c r="O10" s="286">
        <v>-0.5</v>
      </c>
      <c r="P10" s="286">
        <v>0</v>
      </c>
    </row>
    <row r="11" spans="1:16" ht="20.100000000000001" customHeight="1" x14ac:dyDescent="0.25">
      <c r="A11" s="448" t="s">
        <v>293</v>
      </c>
      <c r="B11" s="384">
        <v>681</v>
      </c>
      <c r="C11" s="450"/>
      <c r="D11" s="285"/>
      <c r="N11" s="292"/>
      <c r="O11" s="292"/>
      <c r="P11" s="292"/>
    </row>
    <row r="12" spans="1:16" ht="20.100000000000001" customHeight="1" x14ac:dyDescent="0.25">
      <c r="A12" s="448" t="s">
        <v>294</v>
      </c>
      <c r="B12" s="384">
        <v>864</v>
      </c>
      <c r="C12" s="450"/>
      <c r="D12" s="285"/>
    </row>
    <row r="13" spans="1:16" ht="20.100000000000001" customHeight="1" x14ac:dyDescent="0.25">
      <c r="A13" s="448" t="s">
        <v>295</v>
      </c>
      <c r="B13" s="384">
        <v>2037</v>
      </c>
      <c r="C13" s="450"/>
      <c r="D13" s="285"/>
      <c r="O13" s="293"/>
    </row>
    <row r="14" spans="1:16" ht="20.100000000000001" customHeight="1" thickBot="1" x14ac:dyDescent="0.3">
      <c r="A14" s="451" t="s">
        <v>296</v>
      </c>
      <c r="B14" s="482">
        <v>839</v>
      </c>
      <c r="C14" s="452"/>
      <c r="D14" s="287"/>
    </row>
    <row r="15" spans="1:16" ht="20.100000000000001" customHeight="1" thickBot="1" x14ac:dyDescent="0.3">
      <c r="B15" s="453"/>
    </row>
    <row r="16" spans="1:16" ht="20.100000000000001" customHeight="1" thickBot="1" x14ac:dyDescent="0.3">
      <c r="N16" s="524" t="s">
        <v>297</v>
      </c>
      <c r="O16" s="525"/>
      <c r="P16" s="294"/>
    </row>
    <row r="17" spans="1:18" ht="20.100000000000001" customHeight="1" thickBot="1" x14ac:dyDescent="0.3">
      <c r="A17" s="524" t="s">
        <v>298</v>
      </c>
      <c r="B17" s="526"/>
      <c r="C17" s="526"/>
      <c r="D17" s="288" t="s">
        <v>67</v>
      </c>
      <c r="E17" s="289" t="s">
        <v>280</v>
      </c>
      <c r="N17" s="295" t="s">
        <v>103</v>
      </c>
      <c r="O17" s="389">
        <f>Values!C3</f>
        <v>2301</v>
      </c>
      <c r="P17" s="293"/>
      <c r="Q17" s="293"/>
    </row>
    <row r="18" spans="1:18" ht="20.100000000000001" customHeight="1" thickBot="1" x14ac:dyDescent="0.3">
      <c r="A18" s="527" t="s">
        <v>299</v>
      </c>
      <c r="B18" s="454" t="s">
        <v>300</v>
      </c>
      <c r="C18" s="403">
        <f>C19</f>
        <v>5043</v>
      </c>
      <c r="D18" s="304"/>
      <c r="E18" s="290"/>
      <c r="N18" s="296" t="s">
        <v>301</v>
      </c>
      <c r="O18" s="390">
        <f>+O17-(B8/1000)-(B9/1000)</f>
        <v>2296.6880000000001</v>
      </c>
    </row>
    <row r="19" spans="1:18" ht="20.100000000000001" customHeight="1" thickBot="1" x14ac:dyDescent="0.3">
      <c r="A19" s="527"/>
      <c r="B19" s="455" t="s">
        <v>302</v>
      </c>
      <c r="C19" s="484">
        <v>5043</v>
      </c>
      <c r="D19" s="305"/>
      <c r="E19" s="291"/>
      <c r="N19" s="297"/>
      <c r="O19" s="297"/>
    </row>
    <row r="20" spans="1:18" ht="20.100000000000001" customHeight="1" thickBot="1" x14ac:dyDescent="0.3">
      <c r="A20" s="527"/>
      <c r="B20" s="456" t="s">
        <v>303</v>
      </c>
      <c r="C20" s="457">
        <v>9.9999999999999995E-7</v>
      </c>
      <c r="D20" s="305"/>
      <c r="E20" s="291"/>
      <c r="N20" s="521" t="s">
        <v>304</v>
      </c>
      <c r="O20" s="522"/>
      <c r="P20" s="523"/>
      <c r="Q20" s="282" t="s">
        <v>67</v>
      </c>
      <c r="R20" s="283" t="s">
        <v>280</v>
      </c>
    </row>
    <row r="21" spans="1:18" ht="20.100000000000001" customHeight="1" x14ac:dyDescent="0.25">
      <c r="A21" s="518" t="s">
        <v>305</v>
      </c>
      <c r="B21" s="458" t="s">
        <v>306</v>
      </c>
      <c r="C21" s="459">
        <f>+(B13/1000)-(B11/1000)</f>
        <v>1.3559999999999999</v>
      </c>
      <c r="D21" s="305"/>
      <c r="E21" s="291"/>
      <c r="N21" s="298">
        <v>0</v>
      </c>
      <c r="O21" s="385">
        <f>B8</f>
        <v>3810</v>
      </c>
      <c r="P21" s="386">
        <f>O17</f>
        <v>2301</v>
      </c>
      <c r="Q21" s="298"/>
      <c r="R21" s="284"/>
    </row>
    <row r="22" spans="1:18" ht="20.100000000000001" customHeight="1" x14ac:dyDescent="0.25">
      <c r="A22" s="519"/>
      <c r="B22" s="455" t="s">
        <v>307</v>
      </c>
      <c r="C22" s="460">
        <f>+(B14/1000)-(B12/1000)</f>
        <v>-2.5000000000000022E-2</v>
      </c>
      <c r="D22" s="305"/>
      <c r="E22" s="291"/>
      <c r="N22" s="299">
        <v>5</v>
      </c>
      <c r="O22" s="486">
        <v>3810</v>
      </c>
      <c r="P22" s="387">
        <f>IF(OR(O22=0,O22=""),$P21,$P$21+((O22/1000)-($O$21/1000)))</f>
        <v>2301</v>
      </c>
      <c r="Q22" s="307"/>
      <c r="R22" s="285"/>
    </row>
    <row r="23" spans="1:18" ht="20.100000000000001" customHeight="1" x14ac:dyDescent="0.25">
      <c r="A23" s="518" t="s">
        <v>308</v>
      </c>
      <c r="B23" s="458" t="s">
        <v>309</v>
      </c>
      <c r="C23" s="459">
        <f>+(B13/1000)+(B9/1000)</f>
        <v>2.5389999999999997</v>
      </c>
      <c r="D23" s="305"/>
      <c r="E23" s="291"/>
      <c r="N23" s="299">
        <v>10</v>
      </c>
      <c r="O23" s="486">
        <v>3810</v>
      </c>
      <c r="P23" s="387">
        <f>IF(OR(O23=0,O23=""),$P22,$P$21+((O23/1000)-($O$21/1000)))</f>
        <v>2301</v>
      </c>
      <c r="Q23" s="307"/>
      <c r="R23" s="285"/>
    </row>
    <row r="24" spans="1:18" ht="20.100000000000001" customHeight="1" thickBot="1" x14ac:dyDescent="0.3">
      <c r="A24" s="520"/>
      <c r="B24" s="455" t="s">
        <v>310</v>
      </c>
      <c r="C24" s="460">
        <f>+(B14/1000)-(B10/1000)</f>
        <v>-6.800000000000006E-2</v>
      </c>
      <c r="D24" s="305"/>
      <c r="E24" s="291"/>
      <c r="N24" s="300">
        <v>15</v>
      </c>
      <c r="O24" s="487">
        <v>3810</v>
      </c>
      <c r="P24" s="388">
        <f>IF(OR(O24=0,O24=""),$P23,$P$21+((O24/1000)-($O$21/1000)))</f>
        <v>2301</v>
      </c>
      <c r="Q24" s="308"/>
      <c r="R24" s="301"/>
    </row>
    <row r="25" spans="1:18" ht="20.100000000000001" customHeight="1" x14ac:dyDescent="0.25">
      <c r="A25" s="518" t="s">
        <v>311</v>
      </c>
      <c r="B25" s="458" t="s">
        <v>312</v>
      </c>
      <c r="C25" s="459">
        <f>+(B13/1000)</f>
        <v>2.0369999999999999</v>
      </c>
      <c r="D25" s="305"/>
      <c r="E25" s="291"/>
      <c r="Q25" s="292"/>
    </row>
    <row r="26" spans="1:18" ht="20.100000000000001" customHeight="1" x14ac:dyDescent="0.25">
      <c r="A26" s="520"/>
      <c r="B26" s="461" t="s">
        <v>313</v>
      </c>
      <c r="C26" s="462">
        <f>+(B14/1000)</f>
        <v>0.83899999999999997</v>
      </c>
      <c r="D26" s="305"/>
      <c r="E26" s="291"/>
    </row>
    <row r="27" spans="1:18" ht="20.100000000000001" customHeight="1" x14ac:dyDescent="0.25">
      <c r="A27" s="463" t="s">
        <v>314</v>
      </c>
      <c r="B27" s="464" t="s">
        <v>315</v>
      </c>
      <c r="C27" s="465">
        <f>O17-((B8/1000)-(B13/1000))</f>
        <v>2299.2269999999999</v>
      </c>
      <c r="D27" s="305"/>
      <c r="E27" s="285"/>
    </row>
    <row r="28" spans="1:18" ht="20.100000000000001" customHeight="1" thickBot="1" x14ac:dyDescent="0.3">
      <c r="A28" s="466" t="s">
        <v>316</v>
      </c>
      <c r="B28" s="467" t="s">
        <v>317</v>
      </c>
      <c r="C28" s="485">
        <v>60</v>
      </c>
      <c r="D28" s="306"/>
      <c r="E28" s="287"/>
    </row>
    <row r="30" spans="1:18" ht="20.100000000000001" customHeight="1" x14ac:dyDescent="0.25">
      <c r="B30" s="281" t="s">
        <v>318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53" priority="59" operator="equal">
      <formula>"ok"</formula>
    </cfRule>
    <cfRule type="cellIs" dxfId="52" priority="60" operator="equal">
      <formula>"KO"</formula>
    </cfRule>
  </conditionalFormatting>
  <conditionalFormatting sqref="P17:Q17">
    <cfRule type="cellIs" dxfId="51" priority="45" operator="equal">
      <formula>"ok"</formula>
    </cfRule>
    <cfRule type="cellIs" dxfId="50" priority="46" operator="equal">
      <formula>"KO"</formula>
    </cfRule>
  </conditionalFormatting>
  <conditionalFormatting sqref="D18:D28">
    <cfRule type="cellIs" dxfId="49" priority="20" operator="equal">
      <formula>"not ok"</formula>
    </cfRule>
    <cfRule type="cellIs" dxfId="48" priority="31" operator="equal">
      <formula>"ok"</formula>
    </cfRule>
    <cfRule type="cellIs" dxfId="47" priority="32" operator="equal">
      <formula>"KO"</formula>
    </cfRule>
  </conditionalFormatting>
  <conditionalFormatting sqref="Q21:Q24">
    <cfRule type="cellIs" dxfId="46" priority="19" operator="equal">
      <formula>"not ok"</formula>
    </cfRule>
    <cfRule type="cellIs" dxfId="45" priority="29" operator="equal">
      <formula>"ok"</formula>
    </cfRule>
    <cfRule type="cellIs" dxfId="44" priority="30" operator="equal">
      <formula>"KO"</formula>
    </cfRule>
  </conditionalFormatting>
  <conditionalFormatting sqref="C8">
    <cfRule type="cellIs" dxfId="43" priority="9" operator="equal">
      <formula>"ok"</formula>
    </cfRule>
    <cfRule type="cellIs" dxfId="42" priority="10" operator="equal">
      <formula>"KO"</formula>
    </cfRule>
  </conditionalFormatting>
  <conditionalFormatting sqref="C4">
    <cfRule type="cellIs" dxfId="41" priority="7" operator="equal">
      <formula>"ok"</formula>
    </cfRule>
    <cfRule type="cellIs" dxfId="40" priority="8" operator="equal">
      <formula>"KO"</formula>
    </cfRule>
  </conditionalFormatting>
  <conditionalFormatting sqref="C5">
    <cfRule type="cellIs" dxfId="39" priority="5" operator="equal">
      <formula>"ok"</formula>
    </cfRule>
    <cfRule type="cellIs" dxfId="38" priority="6" operator="equal">
      <formula>"KO"</formula>
    </cfRule>
  </conditionalFormatting>
  <conditionalFormatting sqref="C3 C7">
    <cfRule type="cellIs" dxfId="37" priority="17" operator="equal">
      <formula>"ok"</formula>
    </cfRule>
    <cfRule type="cellIs" dxfId="36" priority="18" operator="equal">
      <formula>"KO"</formula>
    </cfRule>
  </conditionalFormatting>
  <conditionalFormatting sqref="C15">
    <cfRule type="cellIs" dxfId="35" priority="15" operator="equal">
      <formula>"ok"</formula>
    </cfRule>
    <cfRule type="cellIs" dxfId="34" priority="16" operator="equal">
      <formula>"KO"</formula>
    </cfRule>
  </conditionalFormatting>
  <conditionalFormatting sqref="C10:C14">
    <cfRule type="cellIs" dxfId="33" priority="13" operator="equal">
      <formula>"ok"</formula>
    </cfRule>
    <cfRule type="cellIs" dxfId="32" priority="14" operator="equal">
      <formula>"KO"</formula>
    </cfRule>
  </conditionalFormatting>
  <conditionalFormatting sqref="C9">
    <cfRule type="cellIs" dxfId="31" priority="11" operator="equal">
      <formula>"ok"</formula>
    </cfRule>
    <cfRule type="cellIs" dxfId="30" priority="12" operator="equal">
      <formula>"KO"</formula>
    </cfRule>
  </conditionalFormatting>
  <conditionalFormatting sqref="C6">
    <cfRule type="cellIs" dxfId="29" priority="3" operator="equal">
      <formula>"ok"</formula>
    </cfRule>
    <cfRule type="cellIs" dxfId="28" priority="4" operator="equal">
      <formula>"KO"</formula>
    </cfRule>
  </conditionalFormatting>
  <conditionalFormatting sqref="C3">
    <cfRule type="cellIs" dxfId="27" priority="2" operator="equal">
      <formula>"not ok"</formula>
    </cfRule>
  </conditionalFormatting>
  <conditionalFormatting sqref="C3:C14">
    <cfRule type="cellIs" dxfId="26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4" zoomScale="70" zoomScaleNormal="70" workbookViewId="0">
      <selection activeCell="D11" sqref="D11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 x14ac:dyDescent="0.3">
      <c r="A1" s="531" t="s">
        <v>319</v>
      </c>
      <c r="B1" s="532"/>
      <c r="C1" s="532"/>
      <c r="D1" s="533"/>
      <c r="E1" s="6"/>
      <c r="F1" s="534" t="s">
        <v>320</v>
      </c>
      <c r="G1" s="535"/>
    </row>
    <row r="2" spans="1:14" ht="20.100000000000001" customHeight="1" thickBot="1" x14ac:dyDescent="0.3">
      <c r="A2" s="536"/>
      <c r="B2" s="536"/>
      <c r="F2" s="536"/>
      <c r="G2" s="536"/>
    </row>
    <row r="3" spans="1:14" s="7" customFormat="1" ht="20.100000000000001" customHeight="1" thickBot="1" x14ac:dyDescent="0.3">
      <c r="A3" s="528" t="s">
        <v>321</v>
      </c>
      <c r="B3" s="529"/>
      <c r="C3" s="530"/>
      <c r="F3" s="528" t="s">
        <v>322</v>
      </c>
      <c r="G3" s="530"/>
      <c r="I3"/>
      <c r="J3"/>
      <c r="K3"/>
      <c r="L3"/>
    </row>
    <row r="4" spans="1:14" s="7" customFormat="1" ht="20.100000000000001" customHeight="1" thickBot="1" x14ac:dyDescent="0.3">
      <c r="A4" s="8" t="s">
        <v>323</v>
      </c>
      <c r="B4" s="8" t="s">
        <v>324</v>
      </c>
      <c r="C4" s="8" t="s">
        <v>325</v>
      </c>
      <c r="F4" s="8" t="s">
        <v>323</v>
      </c>
      <c r="G4" s="8" t="s">
        <v>325</v>
      </c>
      <c r="I4"/>
      <c r="J4"/>
      <c r="K4"/>
      <c r="L4"/>
    </row>
    <row r="5" spans="1:14" s="7" customFormat="1" ht="20.100000000000001" customHeight="1" x14ac:dyDescent="0.25">
      <c r="A5" s="108">
        <v>0</v>
      </c>
      <c r="B5" s="107">
        <v>0</v>
      </c>
      <c r="C5" s="391">
        <f>B5/1000</f>
        <v>0</v>
      </c>
      <c r="F5" s="112">
        <v>0</v>
      </c>
      <c r="G5" s="112">
        <v>0</v>
      </c>
      <c r="I5"/>
      <c r="J5"/>
      <c r="K5"/>
      <c r="L5"/>
      <c r="M5" s="4"/>
      <c r="N5" s="4"/>
    </row>
    <row r="6" spans="1:14" s="7" customFormat="1" ht="20.100000000000001" customHeight="1" x14ac:dyDescent="0.25">
      <c r="A6" s="488">
        <v>7.1999999999999998E-3</v>
      </c>
      <c r="B6" s="489">
        <v>411</v>
      </c>
      <c r="C6" s="391">
        <f t="shared" ref="C6:C45" si="0">B6/1000</f>
        <v>0.41099999999999998</v>
      </c>
      <c r="F6" s="9">
        <f>Values!C33</f>
        <v>0.34965034965034969</v>
      </c>
      <c r="G6" s="10">
        <v>0.01</v>
      </c>
      <c r="I6"/>
      <c r="J6"/>
      <c r="K6"/>
      <c r="L6"/>
    </row>
    <row r="7" spans="1:14" s="7" customFormat="1" ht="20.100000000000001" customHeight="1" thickBot="1" x14ac:dyDescent="0.3">
      <c r="A7" s="488">
        <v>1.5900000000000001E-2</v>
      </c>
      <c r="B7" s="489">
        <v>755</v>
      </c>
      <c r="C7" s="391">
        <f t="shared" si="0"/>
        <v>0.755</v>
      </c>
      <c r="F7" s="11">
        <f>F6+1</f>
        <v>1.3496503496503496</v>
      </c>
      <c r="G7" s="11">
        <f>Values!C36</f>
        <v>25474.780317225832</v>
      </c>
      <c r="H7" s="122"/>
      <c r="I7"/>
      <c r="J7"/>
      <c r="K7"/>
      <c r="L7"/>
    </row>
    <row r="8" spans="1:14" s="7" customFormat="1" ht="20.100000000000001" customHeight="1" x14ac:dyDescent="0.3">
      <c r="A8" s="488">
        <v>2.6200000000000001E-2</v>
      </c>
      <c r="B8" s="489">
        <v>1161</v>
      </c>
      <c r="C8" s="391">
        <f t="shared" si="0"/>
        <v>1.161</v>
      </c>
      <c r="F8" s="117"/>
      <c r="G8" s="117"/>
      <c r="I8"/>
      <c r="J8"/>
      <c r="K8"/>
      <c r="L8"/>
    </row>
    <row r="9" spans="1:14" s="7" customFormat="1" ht="20.100000000000001" customHeight="1" thickBot="1" x14ac:dyDescent="0.35">
      <c r="A9" s="488">
        <v>3.7999999999999999E-2</v>
      </c>
      <c r="B9" s="489">
        <v>1628</v>
      </c>
      <c r="C9" s="391">
        <f t="shared" si="0"/>
        <v>1.6279999999999999</v>
      </c>
      <c r="F9" s="117"/>
      <c r="G9" s="117"/>
      <c r="I9"/>
      <c r="J9"/>
      <c r="K9"/>
      <c r="L9"/>
    </row>
    <row r="10" spans="1:14" s="7" customFormat="1" ht="20.100000000000001" customHeight="1" x14ac:dyDescent="0.25">
      <c r="A10" s="488">
        <v>5.1400000000000001E-2</v>
      </c>
      <c r="B10" s="489">
        <v>2156</v>
      </c>
      <c r="C10" s="391">
        <f t="shared" si="0"/>
        <v>2.1560000000000001</v>
      </c>
      <c r="F10" s="110" t="s">
        <v>67</v>
      </c>
      <c r="G10" s="111" t="s">
        <v>280</v>
      </c>
      <c r="I10"/>
      <c r="J10"/>
      <c r="K10"/>
      <c r="L10"/>
    </row>
    <row r="11" spans="1:14" s="7" customFormat="1" ht="20.100000000000001" customHeight="1" thickBot="1" x14ac:dyDescent="0.3">
      <c r="A11" s="488">
        <v>6.6400000000000001E-2</v>
      </c>
      <c r="B11" s="489">
        <v>2746</v>
      </c>
      <c r="C11" s="391">
        <f t="shared" si="0"/>
        <v>2.746</v>
      </c>
      <c r="F11" s="231"/>
      <c r="G11" s="232"/>
      <c r="I11"/>
      <c r="J11"/>
      <c r="K11"/>
      <c r="L11"/>
    </row>
    <row r="12" spans="1:14" s="7" customFormat="1" ht="20.100000000000001" customHeight="1" x14ac:dyDescent="0.3">
      <c r="A12" s="488">
        <v>8.2900000000000001E-2</v>
      </c>
      <c r="B12" s="489">
        <v>3397</v>
      </c>
      <c r="C12" s="391">
        <f t="shared" si="0"/>
        <v>3.3969999999999998</v>
      </c>
      <c r="F12" s="117"/>
      <c r="G12" s="117"/>
      <c r="I12"/>
      <c r="J12"/>
      <c r="K12"/>
      <c r="L12"/>
    </row>
    <row r="13" spans="1:14" s="7" customFormat="1" ht="20.100000000000001" customHeight="1" x14ac:dyDescent="0.3">
      <c r="A13" s="488">
        <v>0.10100000000000001</v>
      </c>
      <c r="B13" s="489">
        <v>4110</v>
      </c>
      <c r="C13" s="391">
        <f t="shared" si="0"/>
        <v>4.1100000000000003</v>
      </c>
      <c r="F13" s="117"/>
      <c r="G13" s="117"/>
      <c r="I13"/>
      <c r="J13"/>
      <c r="K13"/>
      <c r="L13"/>
    </row>
    <row r="14" spans="1:14" s="7" customFormat="1" ht="20.100000000000001" customHeight="1" x14ac:dyDescent="0.3">
      <c r="A14" s="488">
        <v>0.1207</v>
      </c>
      <c r="B14" s="489">
        <v>4884</v>
      </c>
      <c r="C14" s="391">
        <f t="shared" si="0"/>
        <v>4.8840000000000003</v>
      </c>
      <c r="F14" s="117"/>
      <c r="G14" s="117"/>
      <c r="I14"/>
      <c r="J14"/>
      <c r="K14"/>
      <c r="L14"/>
    </row>
    <row r="15" spans="1:14" s="7" customFormat="1" ht="20.100000000000001" customHeight="1" x14ac:dyDescent="0.3">
      <c r="A15" s="488">
        <v>0.1419</v>
      </c>
      <c r="B15" s="489">
        <v>5720</v>
      </c>
      <c r="C15" s="391">
        <f t="shared" si="0"/>
        <v>5.72</v>
      </c>
      <c r="F15" s="117"/>
      <c r="G15" s="117"/>
      <c r="I15"/>
      <c r="J15"/>
      <c r="K15"/>
      <c r="L15"/>
    </row>
    <row r="16" spans="1:14" s="7" customFormat="1" ht="20.100000000000001" customHeight="1" x14ac:dyDescent="0.3">
      <c r="A16" s="488">
        <v>0.1646</v>
      </c>
      <c r="B16" s="489">
        <v>6617</v>
      </c>
      <c r="C16" s="391">
        <f t="shared" si="0"/>
        <v>6.617</v>
      </c>
      <c r="F16" s="117"/>
      <c r="G16" s="117"/>
      <c r="I16"/>
      <c r="J16"/>
      <c r="K16"/>
      <c r="L16"/>
    </row>
    <row r="17" spans="1:12" s="7" customFormat="1" ht="20.100000000000001" customHeight="1" x14ac:dyDescent="0.3">
      <c r="A17" s="488">
        <v>0.189</v>
      </c>
      <c r="B17" s="489">
        <v>7576</v>
      </c>
      <c r="C17" s="391">
        <f t="shared" si="0"/>
        <v>7.5759999999999996</v>
      </c>
      <c r="F17" s="117"/>
      <c r="G17" s="117"/>
      <c r="I17"/>
      <c r="J17"/>
      <c r="K17"/>
      <c r="L17"/>
    </row>
    <row r="18" spans="1:12" s="7" customFormat="1" ht="20.100000000000001" customHeight="1" x14ac:dyDescent="0.3">
      <c r="A18" s="488">
        <v>0.21479999999999999</v>
      </c>
      <c r="B18" s="489">
        <v>8596</v>
      </c>
      <c r="C18" s="391">
        <f t="shared" si="0"/>
        <v>8.5960000000000001</v>
      </c>
      <c r="F18" s="117"/>
      <c r="G18" s="117"/>
      <c r="I18"/>
      <c r="J18"/>
      <c r="K18"/>
      <c r="L18"/>
    </row>
    <row r="19" spans="1:12" s="7" customFormat="1" ht="20.100000000000001" customHeight="1" x14ac:dyDescent="0.3">
      <c r="A19" s="488">
        <v>0.24229999999999999</v>
      </c>
      <c r="B19" s="489">
        <v>9677</v>
      </c>
      <c r="C19" s="391">
        <f t="shared" si="0"/>
        <v>9.6769999999999996</v>
      </c>
      <c r="F19" s="117"/>
      <c r="G19" s="117"/>
      <c r="I19"/>
      <c r="J19"/>
      <c r="K19"/>
      <c r="L19"/>
    </row>
    <row r="20" spans="1:12" s="7" customFormat="1" ht="20.100000000000001" customHeight="1" x14ac:dyDescent="0.3">
      <c r="A20" s="488">
        <v>0.27129999999999999</v>
      </c>
      <c r="B20" s="489">
        <v>10820</v>
      </c>
      <c r="C20" s="391">
        <f t="shared" si="0"/>
        <v>10.82</v>
      </c>
      <c r="F20" s="117"/>
      <c r="G20" s="117"/>
      <c r="I20"/>
      <c r="J20"/>
      <c r="K20"/>
      <c r="L20"/>
    </row>
    <row r="21" spans="1:12" s="7" customFormat="1" ht="20.100000000000001" customHeight="1" x14ac:dyDescent="0.3">
      <c r="A21" s="488">
        <v>0.30180000000000001</v>
      </c>
      <c r="B21" s="489">
        <v>12025</v>
      </c>
      <c r="C21" s="391">
        <f t="shared" si="0"/>
        <v>12.025</v>
      </c>
      <c r="F21" s="117"/>
      <c r="G21" s="117"/>
      <c r="I21"/>
      <c r="J21"/>
      <c r="K21"/>
      <c r="L21"/>
    </row>
    <row r="22" spans="1:12" s="7" customFormat="1" ht="20.100000000000001" customHeight="1" x14ac:dyDescent="0.3">
      <c r="A22" s="488">
        <v>0.33389999999999997</v>
      </c>
      <c r="B22" s="489">
        <v>13291</v>
      </c>
      <c r="C22" s="391">
        <f t="shared" si="0"/>
        <v>13.291</v>
      </c>
      <c r="F22" s="117"/>
      <c r="G22" s="117"/>
      <c r="I22"/>
      <c r="J22"/>
      <c r="K22"/>
      <c r="L22"/>
    </row>
    <row r="23" spans="1:12" s="7" customFormat="1" ht="20.100000000000001" customHeight="1" x14ac:dyDescent="0.3">
      <c r="A23" s="488">
        <v>0.36759999999999998</v>
      </c>
      <c r="B23" s="489">
        <v>14618</v>
      </c>
      <c r="C23" s="391">
        <f t="shared" si="0"/>
        <v>14.618</v>
      </c>
      <c r="F23" s="117"/>
      <c r="G23" s="117"/>
      <c r="I23"/>
      <c r="J23"/>
      <c r="K23"/>
      <c r="L23"/>
    </row>
    <row r="24" spans="1:12" s="7" customFormat="1" ht="20.100000000000001" customHeight="1" x14ac:dyDescent="0.3">
      <c r="A24" s="488">
        <v>0.40289999999999998</v>
      </c>
      <c r="B24" s="489">
        <v>16007</v>
      </c>
      <c r="C24" s="391">
        <f t="shared" si="0"/>
        <v>16.007000000000001</v>
      </c>
      <c r="F24" s="117"/>
      <c r="G24" s="117"/>
      <c r="I24"/>
      <c r="J24"/>
      <c r="K24"/>
      <c r="L24"/>
    </row>
    <row r="25" spans="1:12" s="7" customFormat="1" ht="20.100000000000001" customHeight="1" x14ac:dyDescent="0.3">
      <c r="A25" s="488">
        <v>0.43959999999999999</v>
      </c>
      <c r="B25" s="489">
        <v>17457</v>
      </c>
      <c r="C25" s="391">
        <f t="shared" si="0"/>
        <v>17.457000000000001</v>
      </c>
      <c r="F25" s="117"/>
      <c r="G25" s="117"/>
      <c r="I25"/>
      <c r="J25"/>
      <c r="K25"/>
      <c r="L25"/>
    </row>
    <row r="26" spans="1:12" s="7" customFormat="1" ht="20.100000000000001" customHeight="1" x14ac:dyDescent="0.3">
      <c r="A26" s="488">
        <v>0.47799999999999998</v>
      </c>
      <c r="B26" s="489">
        <v>18968</v>
      </c>
      <c r="C26" s="391">
        <f t="shared" si="0"/>
        <v>18.968</v>
      </c>
      <c r="F26" s="117"/>
      <c r="G26" s="117"/>
      <c r="I26"/>
      <c r="J26"/>
      <c r="K26"/>
      <c r="L26"/>
    </row>
    <row r="27" spans="1:12" s="7" customFormat="1" ht="20.100000000000001" customHeight="1" x14ac:dyDescent="0.3">
      <c r="A27" s="488">
        <v>0.51790000000000003</v>
      </c>
      <c r="B27" s="489">
        <v>20542</v>
      </c>
      <c r="C27" s="391">
        <f t="shared" si="0"/>
        <v>20.542000000000002</v>
      </c>
      <c r="F27" s="117"/>
      <c r="G27" s="117"/>
      <c r="I27"/>
      <c r="J27"/>
      <c r="K27"/>
      <c r="L27"/>
    </row>
    <row r="28" spans="1:12" s="7" customFormat="1" ht="20.100000000000001" customHeight="1" x14ac:dyDescent="0.3">
      <c r="A28" s="488">
        <v>0.55940000000000001</v>
      </c>
      <c r="B28" s="489">
        <v>22176</v>
      </c>
      <c r="C28" s="391">
        <f t="shared" si="0"/>
        <v>22.175999999999998</v>
      </c>
      <c r="F28" s="117"/>
      <c r="G28" s="117"/>
      <c r="I28"/>
      <c r="J28"/>
      <c r="K28"/>
      <c r="L28"/>
    </row>
    <row r="29" spans="1:12" s="7" customFormat="1" ht="20.100000000000001" customHeight="1" x14ac:dyDescent="0.3">
      <c r="A29" s="488">
        <v>0.60240000000000005</v>
      </c>
      <c r="B29" s="489">
        <v>23872</v>
      </c>
      <c r="C29" s="391">
        <f t="shared" si="0"/>
        <v>23.872</v>
      </c>
      <c r="F29" s="117"/>
      <c r="G29" s="117"/>
      <c r="I29"/>
      <c r="J29"/>
      <c r="K29"/>
      <c r="L29"/>
    </row>
    <row r="30" spans="1:12" s="7" customFormat="1" ht="20.100000000000001" customHeight="1" x14ac:dyDescent="0.3">
      <c r="A30" s="488">
        <v>0.58809999999999996</v>
      </c>
      <c r="B30" s="489">
        <v>23050</v>
      </c>
      <c r="C30" s="391">
        <f t="shared" si="0"/>
        <v>23.05</v>
      </c>
      <c r="F30" s="117"/>
      <c r="G30" s="117"/>
      <c r="I30"/>
      <c r="J30"/>
      <c r="K30"/>
      <c r="L30"/>
    </row>
    <row r="31" spans="1:12" s="7" customFormat="1" ht="20.100000000000001" customHeight="1" x14ac:dyDescent="0.3">
      <c r="A31" s="488">
        <v>0.5706</v>
      </c>
      <c r="B31" s="489">
        <v>22362</v>
      </c>
      <c r="C31" s="391">
        <f t="shared" si="0"/>
        <v>22.361999999999998</v>
      </c>
      <c r="F31" s="117"/>
      <c r="G31" s="117"/>
      <c r="I31"/>
      <c r="J31"/>
      <c r="K31"/>
      <c r="L31"/>
    </row>
    <row r="32" spans="1:12" s="7" customFormat="1" ht="20.100000000000001" customHeight="1" x14ac:dyDescent="0.3">
      <c r="A32" s="488"/>
      <c r="B32" s="489"/>
      <c r="C32" s="391">
        <f t="shared" si="0"/>
        <v>0</v>
      </c>
      <c r="F32" s="117"/>
      <c r="G32" s="117"/>
      <c r="I32"/>
      <c r="J32"/>
      <c r="K32"/>
      <c r="L32"/>
    </row>
    <row r="33" spans="1:12" s="7" customFormat="1" ht="20.100000000000001" customHeight="1" x14ac:dyDescent="0.3">
      <c r="A33" s="488"/>
      <c r="B33" s="489"/>
      <c r="C33" s="391">
        <f t="shared" si="0"/>
        <v>0</v>
      </c>
      <c r="F33" s="117"/>
      <c r="G33" s="117"/>
      <c r="I33"/>
      <c r="J33"/>
      <c r="K33"/>
      <c r="L33"/>
    </row>
    <row r="34" spans="1:12" s="7" customFormat="1" ht="20.100000000000001" customHeight="1" x14ac:dyDescent="0.3">
      <c r="A34" s="488"/>
      <c r="B34" s="489"/>
      <c r="C34" s="391">
        <f t="shared" si="0"/>
        <v>0</v>
      </c>
      <c r="F34" s="117"/>
      <c r="G34" s="117"/>
      <c r="I34"/>
      <c r="J34"/>
      <c r="K34"/>
      <c r="L34"/>
    </row>
    <row r="35" spans="1:12" s="7" customFormat="1" ht="20.100000000000001" customHeight="1" x14ac:dyDescent="0.3">
      <c r="A35" s="488"/>
      <c r="B35" s="489"/>
      <c r="C35" s="391">
        <f t="shared" si="0"/>
        <v>0</v>
      </c>
      <c r="F35" s="117"/>
      <c r="G35" s="117"/>
      <c r="I35"/>
      <c r="J35"/>
      <c r="K35"/>
      <c r="L35"/>
    </row>
    <row r="36" spans="1:12" s="7" customFormat="1" ht="20.100000000000001" customHeight="1" x14ac:dyDescent="0.3">
      <c r="A36" s="488"/>
      <c r="B36" s="489"/>
      <c r="C36" s="391">
        <f t="shared" si="0"/>
        <v>0</v>
      </c>
      <c r="F36" s="117"/>
      <c r="G36" s="117"/>
      <c r="I36"/>
      <c r="J36"/>
      <c r="K36"/>
      <c r="L36"/>
    </row>
    <row r="37" spans="1:12" s="7" customFormat="1" ht="20.100000000000001" customHeight="1" x14ac:dyDescent="0.3">
      <c r="A37" s="488"/>
      <c r="B37" s="489"/>
      <c r="C37" s="391">
        <f t="shared" si="0"/>
        <v>0</v>
      </c>
      <c r="F37" s="117"/>
      <c r="G37" s="117"/>
      <c r="I37"/>
      <c r="J37"/>
      <c r="K37"/>
      <c r="L37"/>
    </row>
    <row r="38" spans="1:12" s="7" customFormat="1" ht="20.100000000000001" customHeight="1" x14ac:dyDescent="0.3">
      <c r="A38" s="488"/>
      <c r="B38" s="489"/>
      <c r="C38" s="391">
        <f t="shared" si="0"/>
        <v>0</v>
      </c>
      <c r="F38" s="117"/>
      <c r="G38" s="117"/>
      <c r="I38"/>
      <c r="J38"/>
      <c r="K38"/>
      <c r="L38"/>
    </row>
    <row r="39" spans="1:12" s="7" customFormat="1" ht="20.100000000000001" customHeight="1" x14ac:dyDescent="0.3">
      <c r="A39" s="488"/>
      <c r="B39" s="489"/>
      <c r="C39" s="391">
        <f t="shared" si="0"/>
        <v>0</v>
      </c>
      <c r="F39" s="117"/>
      <c r="G39" s="117"/>
      <c r="I39"/>
      <c r="J39"/>
      <c r="K39"/>
      <c r="L39"/>
    </row>
    <row r="40" spans="1:12" s="7" customFormat="1" ht="20.100000000000001" customHeight="1" x14ac:dyDescent="0.3">
      <c r="A40" s="488"/>
      <c r="B40" s="489"/>
      <c r="C40" s="391">
        <f t="shared" si="0"/>
        <v>0</v>
      </c>
      <c r="F40" s="117"/>
      <c r="G40" s="117"/>
      <c r="I40"/>
      <c r="J40"/>
      <c r="K40"/>
      <c r="L40"/>
    </row>
    <row r="41" spans="1:12" s="7" customFormat="1" ht="20.100000000000001" customHeight="1" x14ac:dyDescent="0.3">
      <c r="A41" s="488"/>
      <c r="B41" s="489"/>
      <c r="C41" s="391">
        <f t="shared" si="0"/>
        <v>0</v>
      </c>
      <c r="F41" s="117"/>
      <c r="G41" s="117"/>
      <c r="I41"/>
      <c r="J41"/>
      <c r="K41"/>
      <c r="L41"/>
    </row>
    <row r="42" spans="1:12" s="7" customFormat="1" ht="20.100000000000001" customHeight="1" x14ac:dyDescent="0.3">
      <c r="A42" s="488"/>
      <c r="B42" s="489"/>
      <c r="C42" s="391">
        <f t="shared" si="0"/>
        <v>0</v>
      </c>
      <c r="F42" s="117"/>
      <c r="G42" s="117"/>
      <c r="I42"/>
      <c r="J42"/>
      <c r="K42"/>
      <c r="L42"/>
    </row>
    <row r="43" spans="1:12" s="7" customFormat="1" ht="20.100000000000001" customHeight="1" x14ac:dyDescent="0.3">
      <c r="A43" s="488"/>
      <c r="B43" s="489"/>
      <c r="C43" s="391">
        <f t="shared" si="0"/>
        <v>0</v>
      </c>
      <c r="F43" s="117"/>
      <c r="G43" s="117"/>
      <c r="I43"/>
      <c r="J43"/>
      <c r="K43"/>
      <c r="L43"/>
    </row>
    <row r="44" spans="1:12" s="7" customFormat="1" ht="20.100000000000001" customHeight="1" x14ac:dyDescent="0.25">
      <c r="A44" s="490"/>
      <c r="B44" s="489"/>
      <c r="C44" s="391">
        <f t="shared" si="0"/>
        <v>0</v>
      </c>
      <c r="F44" s="118"/>
      <c r="G44" s="119"/>
      <c r="I44"/>
      <c r="J44"/>
      <c r="K44"/>
      <c r="L44"/>
    </row>
    <row r="45" spans="1:12" s="7" customFormat="1" ht="20.100000000000001" customHeight="1" thickBot="1" x14ac:dyDescent="0.3">
      <c r="A45" s="491"/>
      <c r="B45" s="492"/>
      <c r="C45" s="392">
        <f t="shared" si="0"/>
        <v>0</v>
      </c>
      <c r="F45" s="120"/>
      <c r="G45" s="121"/>
      <c r="I45"/>
      <c r="J45"/>
      <c r="K45"/>
      <c r="L45"/>
    </row>
    <row r="46" spans="1:12" s="6" customFormat="1" ht="20.100000000000001" customHeight="1" x14ac:dyDescent="0.2">
      <c r="A46" s="12"/>
      <c r="B46" s="13"/>
      <c r="C46" s="14"/>
      <c r="I46"/>
      <c r="J46"/>
      <c r="K46"/>
      <c r="L46"/>
    </row>
    <row r="47" spans="1:12" s="6" customFormat="1" ht="20.100000000000001" customHeight="1" x14ac:dyDescent="0.2">
      <c r="A47" s="12"/>
      <c r="B47" s="13"/>
      <c r="C47" s="14"/>
      <c r="I47"/>
      <c r="J47"/>
      <c r="K47"/>
      <c r="L47"/>
    </row>
    <row r="48" spans="1:12" s="6" customFormat="1" ht="20.100000000000001" customHeight="1" x14ac:dyDescent="0.2">
      <c r="A48" s="12"/>
      <c r="B48" s="13"/>
      <c r="C48" s="14"/>
      <c r="I48"/>
      <c r="J48"/>
      <c r="K48"/>
      <c r="L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25" priority="12" operator="equal">
      <formula>"ok"</formula>
    </cfRule>
    <cfRule type="cellIs" dxfId="24" priority="13" operator="equal">
      <formula>"KO"</formula>
    </cfRule>
  </conditionalFormatting>
  <conditionalFormatting sqref="D10">
    <cfRule type="cellIs" dxfId="23" priority="10" operator="equal">
      <formula>"ok"</formula>
    </cfRule>
    <cfRule type="cellIs" dxfId="22" priority="11" operator="equal">
      <formula>"KO"</formula>
    </cfRule>
  </conditionalFormatting>
  <conditionalFormatting sqref="D13:D15">
    <cfRule type="cellIs" dxfId="21" priority="4" operator="equal">
      <formula>"ok"</formula>
    </cfRule>
    <cfRule type="cellIs" dxfId="20" priority="5" operator="equal">
      <formula>"KO"</formula>
    </cfRule>
  </conditionalFormatting>
  <conditionalFormatting sqref="D11">
    <cfRule type="cellIs" dxfId="19" priority="8" operator="equal">
      <formula>"ok"</formula>
    </cfRule>
    <cfRule type="cellIs" dxfId="18" priority="9" operator="equal">
      <formula>"KO"</formula>
    </cfRule>
  </conditionalFormatting>
  <conditionalFormatting sqref="D12">
    <cfRule type="cellIs" dxfId="17" priority="6" operator="equal">
      <formula>"ok"</formula>
    </cfRule>
    <cfRule type="cellIs" dxfId="16" priority="7" operator="equal">
      <formula>"KO"</formula>
    </cfRule>
  </conditionalFormatting>
  <conditionalFormatting sqref="F11:G11">
    <cfRule type="cellIs" dxfId="15" priority="2" operator="equal">
      <formula>"ok"</formula>
    </cfRule>
    <cfRule type="cellIs" dxfId="14" priority="3" operator="equal">
      <formula>"KO"</formula>
    </cfRule>
  </conditionalFormatting>
  <conditionalFormatting sqref="F11">
    <cfRule type="cellIs" dxfId="13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4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326</v>
      </c>
      <c r="B3" s="20" t="s">
        <v>327</v>
      </c>
      <c r="C3" s="19"/>
      <c r="D3" s="20" t="s">
        <v>328</v>
      </c>
      <c r="E3" s="21"/>
      <c r="F3" s="19" t="s">
        <v>329</v>
      </c>
      <c r="G3" s="19" t="s">
        <v>330</v>
      </c>
      <c r="H3" s="19" t="s">
        <v>331</v>
      </c>
      <c r="I3" s="20"/>
    </row>
    <row r="4" spans="1:14" x14ac:dyDescent="0.2">
      <c r="A4" s="91" t="s">
        <v>332</v>
      </c>
      <c r="B4" s="92" t="s">
        <v>333</v>
      </c>
      <c r="C4" s="91" t="s">
        <v>327</v>
      </c>
      <c r="D4" s="92" t="s">
        <v>333</v>
      </c>
      <c r="E4" s="91" t="s">
        <v>334</v>
      </c>
      <c r="F4" s="91" t="s">
        <v>332</v>
      </c>
      <c r="G4" s="91" t="s">
        <v>2</v>
      </c>
      <c r="H4" s="91" t="s">
        <v>335</v>
      </c>
      <c r="I4" s="92" t="s">
        <v>336</v>
      </c>
    </row>
    <row r="5" spans="1:14" x14ac:dyDescent="0.2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75" x14ac:dyDescent="0.2">
      <c r="A6" s="97" t="s">
        <v>108</v>
      </c>
      <c r="B6" s="22" t="s">
        <v>337</v>
      </c>
      <c r="C6" s="22" t="str">
        <f>CONCATENATE(I6," - ",F6)</f>
        <v>Bend Radius - Stiffener1</v>
      </c>
      <c r="D6" s="22" t="s">
        <v>338</v>
      </c>
      <c r="E6" s="22" t="s">
        <v>339</v>
      </c>
      <c r="F6" s="22" t="str">
        <f>Results!$H$10</f>
        <v>Stiffener1</v>
      </c>
      <c r="H6" s="22" t="s">
        <v>340</v>
      </c>
      <c r="I6" s="98" t="s">
        <v>341</v>
      </c>
      <c r="J6"/>
      <c r="K6"/>
      <c r="L6"/>
      <c r="M6"/>
      <c r="N6"/>
    </row>
    <row r="7" spans="1:14" ht="12.75" x14ac:dyDescent="0.2">
      <c r="A7" s="97" t="s">
        <v>108</v>
      </c>
      <c r="B7" s="22" t="s">
        <v>342</v>
      </c>
      <c r="C7" s="22" t="str">
        <f>CONCATENATE(I7," - ",F7)</f>
        <v>Bend Radius - Line</v>
      </c>
      <c r="D7" s="22" t="s">
        <v>343</v>
      </c>
      <c r="E7" s="22" t="s">
        <v>339</v>
      </c>
      <c r="F7" s="22" t="str">
        <f>Results!$H$9</f>
        <v>Line</v>
      </c>
      <c r="H7" s="22" t="s">
        <v>340</v>
      </c>
      <c r="I7" s="98" t="s">
        <v>341</v>
      </c>
      <c r="J7"/>
      <c r="K7"/>
      <c r="L7"/>
      <c r="M7"/>
      <c r="N7"/>
    </row>
    <row r="8" spans="1:14" ht="12.75" x14ac:dyDescent="0.2">
      <c r="A8" s="97" t="s">
        <v>108</v>
      </c>
      <c r="B8" s="22" t="s">
        <v>344</v>
      </c>
      <c r="C8" s="22" t="str">
        <f>CONCATENATE(I8," - ",F8)</f>
        <v>Vertical Seabed Clearance - Line</v>
      </c>
      <c r="D8" s="22" t="s">
        <v>345</v>
      </c>
      <c r="E8" s="22" t="s">
        <v>339</v>
      </c>
      <c r="F8" s="22" t="str">
        <f>Results!$H$9</f>
        <v>Line</v>
      </c>
      <c r="H8" s="22" t="s">
        <v>340</v>
      </c>
      <c r="I8" s="98" t="s">
        <v>346</v>
      </c>
      <c r="J8"/>
      <c r="K8"/>
      <c r="L8"/>
      <c r="M8"/>
      <c r="N8"/>
    </row>
    <row r="9" spans="1:14" ht="12.75" x14ac:dyDescent="0.2">
      <c r="A9" s="97" t="s">
        <v>108</v>
      </c>
      <c r="B9" s="22" t="s">
        <v>347</v>
      </c>
      <c r="C9" s="22" t="str">
        <f>CONCATENATE(I9," - ",F9)</f>
        <v>Vertical Seabed Clearance - Stiffener1</v>
      </c>
      <c r="D9" s="22" t="s">
        <v>348</v>
      </c>
      <c r="E9" s="22" t="s">
        <v>339</v>
      </c>
      <c r="F9" s="22" t="str">
        <f>Results!$H$10</f>
        <v>Stiffener1</v>
      </c>
      <c r="H9" s="22" t="s">
        <v>340</v>
      </c>
      <c r="I9" s="98" t="s">
        <v>346</v>
      </c>
      <c r="J9"/>
      <c r="K9"/>
      <c r="L9"/>
      <c r="M9"/>
      <c r="N9"/>
    </row>
    <row r="10" spans="1:14" ht="12.75" x14ac:dyDescent="0.2">
      <c r="A10" s="97" t="s">
        <v>108</v>
      </c>
      <c r="B10" s="22" t="s">
        <v>349</v>
      </c>
      <c r="C10" s="22" t="str">
        <f>CONCATENATE(I10," - ",F10)</f>
        <v>Depth - Environment</v>
      </c>
      <c r="D10" s="22" t="s">
        <v>350</v>
      </c>
      <c r="E10" s="22" t="s">
        <v>351</v>
      </c>
      <c r="F10" s="22" t="s">
        <v>352</v>
      </c>
      <c r="I10" s="98" t="s">
        <v>353</v>
      </c>
      <c r="J10"/>
      <c r="K10"/>
      <c r="L10"/>
      <c r="M10"/>
      <c r="N10"/>
    </row>
    <row r="11" spans="1:14" ht="12.75" x14ac:dyDescent="0.2">
      <c r="A11" s="97" t="s">
        <v>108</v>
      </c>
      <c r="B11" s="22" t="s">
        <v>354</v>
      </c>
      <c r="C11" s="22" t="str">
        <f>CONCATENATE(I11," - ",F11," - ",G11)</f>
        <v>Z - Line - End B</v>
      </c>
      <c r="D11" s="22" t="s">
        <v>355</v>
      </c>
      <c r="E11" s="22" t="s">
        <v>356</v>
      </c>
      <c r="F11" s="22" t="str">
        <f>Results!$H$9</f>
        <v>Line</v>
      </c>
      <c r="G11" s="22" t="s">
        <v>357</v>
      </c>
      <c r="I11" s="98" t="s">
        <v>358</v>
      </c>
      <c r="J11"/>
      <c r="K11"/>
      <c r="L11"/>
      <c r="M11"/>
      <c r="N11"/>
    </row>
    <row r="12" spans="1:14" ht="12.75" x14ac:dyDescent="0.2">
      <c r="A12" s="97" t="s">
        <v>108</v>
      </c>
      <c r="B12" s="22" t="s">
        <v>255</v>
      </c>
      <c r="C12" s="22" t="str">
        <f>CONCATENATE(I12," - ",F12)</f>
        <v>Rotation 2 - P7000048060_/_'DU700154300_Rev._C</v>
      </c>
      <c r="D12" s="22" t="s">
        <v>359</v>
      </c>
      <c r="E12" s="22" t="s">
        <v>356</v>
      </c>
      <c r="F12" s="22" t="str">
        <f>Results!H11</f>
        <v>P7000048060_/_'DU700154300_Rev._C</v>
      </c>
      <c r="I12" s="98" t="s">
        <v>360</v>
      </c>
      <c r="J12"/>
      <c r="K12"/>
      <c r="L12"/>
      <c r="M12"/>
      <c r="N12"/>
    </row>
    <row r="13" spans="1:14" ht="12.75" x14ac:dyDescent="0.2">
      <c r="A13" s="97" t="s">
        <v>108</v>
      </c>
      <c r="B13" s="22" t="s">
        <v>361</v>
      </c>
      <c r="C13" s="22" t="str">
        <f>CONCATENATE(I13," - ",F13," - ",G13)</f>
        <v>End Ex-Force - Line - End B</v>
      </c>
      <c r="D13" s="22" t="s">
        <v>362</v>
      </c>
      <c r="E13" s="22" t="s">
        <v>356</v>
      </c>
      <c r="F13" s="22" t="str">
        <f>Results!$H$9</f>
        <v>Line</v>
      </c>
      <c r="G13" s="22" t="s">
        <v>357</v>
      </c>
      <c r="I13" s="98" t="s">
        <v>363</v>
      </c>
      <c r="J13"/>
      <c r="K13"/>
      <c r="L13"/>
      <c r="M13"/>
      <c r="N13"/>
    </row>
    <row r="14" spans="1:14" ht="12.75" x14ac:dyDescent="0.2">
      <c r="A14" s="97" t="s">
        <v>108</v>
      </c>
      <c r="B14" s="22" t="s">
        <v>364</v>
      </c>
      <c r="C14" s="22" t="str">
        <f>CONCATENATE(I14," - ",F14," - ",G14)</f>
        <v>End Ez-Force - Line - End B</v>
      </c>
      <c r="D14" s="22" t="s">
        <v>365</v>
      </c>
      <c r="E14" s="22" t="s">
        <v>356</v>
      </c>
      <c r="F14" s="22" t="str">
        <f>Results!$H$9</f>
        <v>Line</v>
      </c>
      <c r="G14" s="22" t="s">
        <v>357</v>
      </c>
      <c r="I14" s="98" t="s">
        <v>366</v>
      </c>
      <c r="J14"/>
      <c r="K14"/>
      <c r="L14"/>
      <c r="M14"/>
      <c r="N14"/>
    </row>
    <row r="15" spans="1:14" ht="12.75" x14ac:dyDescent="0.2">
      <c r="A15" s="97" t="s">
        <v>108</v>
      </c>
      <c r="B15" s="22" t="s">
        <v>367</v>
      </c>
      <c r="C15" s="22" t="str">
        <f>CONCATENATE(I15," - ",F15," - ",G15)</f>
        <v>End Ey-Moment - Line - End B</v>
      </c>
      <c r="D15" s="22" t="s">
        <v>368</v>
      </c>
      <c r="E15" s="22" t="s">
        <v>356</v>
      </c>
      <c r="F15" s="22" t="str">
        <f>Results!$H$9</f>
        <v>Line</v>
      </c>
      <c r="G15" s="22" t="s">
        <v>357</v>
      </c>
      <c r="I15" s="98" t="s">
        <v>369</v>
      </c>
      <c r="J15"/>
      <c r="K15"/>
      <c r="L15"/>
      <c r="M15"/>
      <c r="N15"/>
    </row>
    <row r="16" spans="1:14" ht="12.75" x14ac:dyDescent="0.2">
      <c r="A16" s="97" t="s">
        <v>370</v>
      </c>
      <c r="B16" s="22" t="s">
        <v>371</v>
      </c>
      <c r="C16" s="22" t="str">
        <f t="shared" ref="C16:C21" si="0">_xlfn.CONCAT(I16," - ",F16)</f>
        <v>X - Line</v>
      </c>
      <c r="D16" s="22" t="s">
        <v>157</v>
      </c>
      <c r="E16" s="22" t="s">
        <v>372</v>
      </c>
      <c r="F16" s="22" t="str">
        <f>Results!$H$9</f>
        <v>Line</v>
      </c>
      <c r="H16" s="22" t="s">
        <v>340</v>
      </c>
      <c r="I16" s="98" t="s">
        <v>373</v>
      </c>
      <c r="J16"/>
      <c r="K16"/>
      <c r="L16"/>
      <c r="M16"/>
      <c r="N16"/>
    </row>
    <row r="17" spans="1:14" ht="12.75" x14ac:dyDescent="0.2">
      <c r="A17" s="97" t="s">
        <v>370</v>
      </c>
      <c r="B17" s="22" t="s">
        <v>374</v>
      </c>
      <c r="C17" s="22" t="str">
        <f t="shared" si="0"/>
        <v>Z - Line</v>
      </c>
      <c r="D17" s="22" t="s">
        <v>375</v>
      </c>
      <c r="E17" s="22" t="s">
        <v>372</v>
      </c>
      <c r="F17" s="22" t="str">
        <f>Results!$H$9</f>
        <v>Line</v>
      </c>
      <c r="H17" s="22" t="s">
        <v>340</v>
      </c>
      <c r="I17" s="98" t="s">
        <v>358</v>
      </c>
      <c r="J17"/>
      <c r="K17"/>
      <c r="L17"/>
      <c r="M17"/>
      <c r="N17"/>
    </row>
    <row r="18" spans="1:14" ht="12.75" x14ac:dyDescent="0.2">
      <c r="A18" s="97" t="s">
        <v>370</v>
      </c>
      <c r="B18" s="22" t="s">
        <v>376</v>
      </c>
      <c r="C18" s="22" t="str">
        <f t="shared" si="0"/>
        <v>Vertical Seabed Clearance - Line</v>
      </c>
      <c r="D18" s="22" t="s">
        <v>377</v>
      </c>
      <c r="E18" s="22" t="s">
        <v>372</v>
      </c>
      <c r="F18" s="22" t="str">
        <f>Results!$H$9</f>
        <v>Line</v>
      </c>
      <c r="H18" s="22" t="s">
        <v>340</v>
      </c>
      <c r="I18" s="98" t="s">
        <v>346</v>
      </c>
      <c r="J18"/>
      <c r="K18"/>
      <c r="L18"/>
      <c r="M18"/>
      <c r="N18"/>
    </row>
    <row r="19" spans="1:14" ht="12.75" x14ac:dyDescent="0.2">
      <c r="A19" s="97" t="s">
        <v>370</v>
      </c>
      <c r="B19" s="22" t="s">
        <v>378</v>
      </c>
      <c r="C19" s="22" t="str">
        <f t="shared" si="0"/>
        <v>Vertical Seabed Clearance - Stiffener1</v>
      </c>
      <c r="D19" s="22" t="s">
        <v>379</v>
      </c>
      <c r="E19" s="22" t="s">
        <v>372</v>
      </c>
      <c r="F19" s="22" t="str">
        <f>Results!$H$10</f>
        <v>Stiffener1</v>
      </c>
      <c r="H19" s="22" t="s">
        <v>340</v>
      </c>
      <c r="I19" s="98" t="s">
        <v>346</v>
      </c>
      <c r="J19"/>
      <c r="K19"/>
      <c r="L19"/>
      <c r="M19"/>
      <c r="N19"/>
    </row>
    <row r="20" spans="1:14" ht="12.75" x14ac:dyDescent="0.2">
      <c r="A20" s="97" t="s">
        <v>370</v>
      </c>
      <c r="B20" s="22" t="s">
        <v>380</v>
      </c>
      <c r="C20" s="22" t="str">
        <f t="shared" si="0"/>
        <v>Declination - Line</v>
      </c>
      <c r="D20" s="22" t="s">
        <v>381</v>
      </c>
      <c r="E20" s="22" t="s">
        <v>372</v>
      </c>
      <c r="F20" s="22" t="str">
        <f>Results!$H$9</f>
        <v>Line</v>
      </c>
      <c r="H20" s="22" t="s">
        <v>340</v>
      </c>
      <c r="I20" s="98" t="s">
        <v>382</v>
      </c>
      <c r="J20"/>
      <c r="K20"/>
      <c r="L20"/>
      <c r="M20"/>
      <c r="N20"/>
    </row>
    <row r="21" spans="1:14" ht="12.75" x14ac:dyDescent="0.2">
      <c r="A21" s="97" t="s">
        <v>108</v>
      </c>
      <c r="B21" s="22" t="s">
        <v>383</v>
      </c>
      <c r="C21" s="22" t="str">
        <f t="shared" si="0"/>
        <v>Bend Moment - Stiffener1</v>
      </c>
      <c r="D21" s="22" t="s">
        <v>384</v>
      </c>
      <c r="E21" s="22" t="s">
        <v>385</v>
      </c>
      <c r="F21" s="22" t="str">
        <f>Results!$H$10</f>
        <v>Stiffener1</v>
      </c>
      <c r="H21" s="22" t="s">
        <v>340</v>
      </c>
      <c r="I21" s="98" t="s">
        <v>386</v>
      </c>
      <c r="J21"/>
      <c r="K21"/>
      <c r="L21"/>
      <c r="M21"/>
      <c r="N21"/>
    </row>
    <row r="22" spans="1:14" ht="12.75" x14ac:dyDescent="0.2">
      <c r="A22" s="412" t="s">
        <v>108</v>
      </c>
      <c r="B22" s="412" t="s">
        <v>387</v>
      </c>
      <c r="C22" s="22" t="str">
        <f>_xlfn.CONCAT(I22," - ",F22)</f>
        <v>Shear Force - Stiffener1</v>
      </c>
      <c r="D22" s="412" t="s">
        <v>388</v>
      </c>
      <c r="E22" s="22" t="s">
        <v>385</v>
      </c>
      <c r="F22" s="22" t="str">
        <f>Results!$H$10</f>
        <v>Stiffener1</v>
      </c>
      <c r="G22" s="412"/>
      <c r="H22" s="22" t="s">
        <v>340</v>
      </c>
      <c r="I22" s="98" t="s">
        <v>389</v>
      </c>
      <c r="J22"/>
      <c r="K22"/>
      <c r="L22"/>
      <c r="M22"/>
      <c r="N22"/>
    </row>
    <row r="23" spans="1:14" ht="12.75" x14ac:dyDescent="0.2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75" x14ac:dyDescent="0.2">
      <c r="A24" s="97" t="s">
        <v>108</v>
      </c>
      <c r="B24" s="22" t="s">
        <v>390</v>
      </c>
      <c r="C24" s="22" t="str">
        <f>CONCATENATE(I24," - ",F24)</f>
        <v>StageValue[3] - A/R</v>
      </c>
      <c r="D24" s="22" t="s">
        <v>391</v>
      </c>
      <c r="E24" s="22" t="s">
        <v>351</v>
      </c>
      <c r="F24" s="22" t="str">
        <f>Results!$H$12</f>
        <v>A/R</v>
      </c>
      <c r="I24" s="98" t="s">
        <v>392</v>
      </c>
      <c r="J24"/>
      <c r="K24"/>
      <c r="L24"/>
      <c r="M24"/>
      <c r="N24"/>
    </row>
    <row r="25" spans="1:14" ht="12.75" x14ac:dyDescent="0.2">
      <c r="A25" s="97" t="s">
        <v>108</v>
      </c>
      <c r="B25" s="22" t="s">
        <v>393</v>
      </c>
      <c r="C25" s="22" t="str">
        <f>CONCATENATE(I25," - ",F25)</f>
        <v>Bend Radius - Stiffener1</v>
      </c>
      <c r="D25" s="22" t="s">
        <v>394</v>
      </c>
      <c r="E25" s="22" t="s">
        <v>339</v>
      </c>
      <c r="F25" s="22" t="str">
        <f>Results!$H$10</f>
        <v>Stiffener1</v>
      </c>
      <c r="H25" s="22" t="s">
        <v>395</v>
      </c>
      <c r="I25" s="98" t="s">
        <v>341</v>
      </c>
      <c r="J25"/>
      <c r="K25"/>
      <c r="L25"/>
      <c r="M25"/>
      <c r="N25"/>
    </row>
    <row r="26" spans="1:14" ht="12.75" x14ac:dyDescent="0.2">
      <c r="A26" s="97" t="s">
        <v>108</v>
      </c>
      <c r="B26" s="22" t="s">
        <v>396</v>
      </c>
      <c r="C26" s="22" t="str">
        <f>CONCATENATE(I26," - ",F26)</f>
        <v>Bend Radius - Line</v>
      </c>
      <c r="D26" s="22" t="s">
        <v>397</v>
      </c>
      <c r="E26" s="22" t="s">
        <v>339</v>
      </c>
      <c r="F26" s="22" t="str">
        <f>Results!$H$9</f>
        <v>Line</v>
      </c>
      <c r="H26" s="22" t="s">
        <v>395</v>
      </c>
      <c r="I26" s="98" t="s">
        <v>341</v>
      </c>
      <c r="J26"/>
      <c r="K26"/>
      <c r="L26"/>
      <c r="M26"/>
      <c r="N26"/>
    </row>
    <row r="27" spans="1:14" ht="12.75" x14ac:dyDescent="0.2">
      <c r="A27" s="97" t="s">
        <v>108</v>
      </c>
      <c r="B27" s="22" t="s">
        <v>398</v>
      </c>
      <c r="C27" s="22" t="str">
        <f>CONCATENATE(I27," - ",F27)</f>
        <v>NumberOfAttachments - Line</v>
      </c>
      <c r="D27" s="22" t="s">
        <v>399</v>
      </c>
      <c r="E27" s="22" t="s">
        <v>351</v>
      </c>
      <c r="F27" s="22" t="str">
        <f>Results!$H$9</f>
        <v>Line</v>
      </c>
      <c r="I27" s="98" t="s">
        <v>400</v>
      </c>
      <c r="J27" s="207">
        <f>Results!B30</f>
        <v>5</v>
      </c>
      <c r="K27"/>
      <c r="L27"/>
      <c r="M27"/>
      <c r="N27"/>
    </row>
    <row r="28" spans="1:14" ht="12.75" x14ac:dyDescent="0.2">
      <c r="A28" s="97" t="s">
        <v>401</v>
      </c>
      <c r="B28" s="22" t="s">
        <v>402</v>
      </c>
      <c r="C28" s="22" t="str">
        <f>CONCATENATE(E28," - ",F28," - ",G28," - ",H28," - ",I28)</f>
        <v>Linked Statistics - Line - End B - 0 to 32 - End Ex-Force,End Ez-Force,End Ey-Moment</v>
      </c>
      <c r="D28" s="22" t="s">
        <v>403</v>
      </c>
      <c r="E28" s="22" t="s">
        <v>404</v>
      </c>
      <c r="F28" s="22" t="str">
        <f>Results!$H$9</f>
        <v>Line</v>
      </c>
      <c r="G28" s="22" t="s">
        <v>357</v>
      </c>
      <c r="H28" s="22" t="s">
        <v>395</v>
      </c>
      <c r="I28" s="98" t="s">
        <v>405</v>
      </c>
      <c r="J28"/>
      <c r="K28"/>
      <c r="L28"/>
      <c r="M28"/>
      <c r="N28"/>
    </row>
    <row r="29" spans="1:14" ht="12.75" x14ac:dyDescent="0.2">
      <c r="A29" s="97" t="s">
        <v>406</v>
      </c>
      <c r="B29" s="22" t="s">
        <v>349</v>
      </c>
      <c r="C29" s="22" t="str">
        <f>CONCATENATE(E29," - ",F29," - ",G29," - ",H29," - ",I29)</f>
        <v>Time History - Line - Touchdown - Whole Simulation - Arc Length</v>
      </c>
      <c r="D29" s="22" t="s">
        <v>354</v>
      </c>
      <c r="E29" s="22" t="s">
        <v>407</v>
      </c>
      <c r="F29" s="22" t="str">
        <f>Results!$H$9</f>
        <v>Line</v>
      </c>
      <c r="G29" s="22" t="s">
        <v>408</v>
      </c>
      <c r="H29" s="22" t="s">
        <v>409</v>
      </c>
      <c r="I29" s="98" t="s">
        <v>410</v>
      </c>
      <c r="J29"/>
      <c r="K29"/>
      <c r="L29"/>
      <c r="M29"/>
      <c r="N29"/>
    </row>
    <row r="30" spans="1:14" ht="12.75" x14ac:dyDescent="0.2">
      <c r="A30" s="97" t="s">
        <v>406</v>
      </c>
      <c r="B30" s="22" t="s">
        <v>350</v>
      </c>
      <c r="C30" s="22" t="str">
        <f>CONCATENATE(E30," - ",F30," - ",G30," - ",H30," - ",I30)</f>
        <v>Time History - Stiffener1 - Touchdown - Whole Simulation - Arc Length</v>
      </c>
      <c r="D30" s="22" t="s">
        <v>355</v>
      </c>
      <c r="E30" s="22" t="s">
        <v>407</v>
      </c>
      <c r="F30" s="22" t="str">
        <f>Results!$H$10</f>
        <v>Stiffener1</v>
      </c>
      <c r="G30" s="22" t="s">
        <v>408</v>
      </c>
      <c r="H30" s="22" t="s">
        <v>409</v>
      </c>
      <c r="I30" s="98" t="s">
        <v>410</v>
      </c>
      <c r="J30"/>
      <c r="K30"/>
      <c r="L30"/>
      <c r="M30"/>
      <c r="N30"/>
    </row>
    <row r="31" spans="1:14" ht="12.75" x14ac:dyDescent="0.2">
      <c r="A31" s="97" t="s">
        <v>406</v>
      </c>
      <c r="B31" s="22" t="s">
        <v>411</v>
      </c>
      <c r="C31" s="22" t="str">
        <f>CONCATENATE(E31," - ",H31,)</f>
        <v>Sample Times - Whole Simulation</v>
      </c>
      <c r="D31" s="22" t="s">
        <v>183</v>
      </c>
      <c r="E31" s="22" t="s">
        <v>412</v>
      </c>
      <c r="H31" s="22" t="s">
        <v>409</v>
      </c>
      <c r="I31" s="98"/>
      <c r="J31"/>
      <c r="K31"/>
      <c r="L31"/>
      <c r="M31"/>
      <c r="N31"/>
    </row>
    <row r="32" spans="1:14" ht="12.75" x14ac:dyDescent="0.2">
      <c r="A32" s="97" t="s">
        <v>406</v>
      </c>
      <c r="B32" s="22" t="s">
        <v>413</v>
      </c>
      <c r="C32" s="22" t="str">
        <f>CONCATENATE(E32," - ",F32," - ",G32," - ",H32," - ",I32)</f>
        <v>Linked Statistics - Line - End B - 40,699 to 40,701 - End Ex-Force,End Ez-Force,End Ey-Moment</v>
      </c>
      <c r="D32" s="22" t="s">
        <v>414</v>
      </c>
      <c r="E32" s="22" t="s">
        <v>404</v>
      </c>
      <c r="F32" s="22" t="str">
        <f>Results!$H$9</f>
        <v>Line</v>
      </c>
      <c r="G32" s="22" t="s">
        <v>357</v>
      </c>
      <c r="H32" s="22" t="str">
        <f>_xlfn.CONCAT(Auxiliar!G19-0.001," to ",Auxiliar!G19+0.001)</f>
        <v>40,699 to 40,701</v>
      </c>
      <c r="I32" s="98" t="s">
        <v>405</v>
      </c>
      <c r="J32"/>
      <c r="K32"/>
      <c r="L32"/>
      <c r="M32"/>
      <c r="N32"/>
    </row>
    <row r="33" spans="1:14" ht="12.75" x14ac:dyDescent="0.2">
      <c r="A33" s="97" t="s">
        <v>108</v>
      </c>
      <c r="B33" s="22" t="s">
        <v>415</v>
      </c>
      <c r="C33" s="22" t="str">
        <f>_xlfn.CONCAT(I33," - ",F33)</f>
        <v>Bend Moment - Stiffener1</v>
      </c>
      <c r="D33" s="22" t="s">
        <v>416</v>
      </c>
      <c r="E33" s="22" t="s">
        <v>385</v>
      </c>
      <c r="F33" s="22" t="str">
        <f>Results!$H$10</f>
        <v>Stiffener1</v>
      </c>
      <c r="H33" s="22" t="s">
        <v>409</v>
      </c>
      <c r="I33" s="98" t="s">
        <v>386</v>
      </c>
      <c r="J33"/>
      <c r="K33"/>
      <c r="L33"/>
      <c r="M33"/>
      <c r="N33"/>
    </row>
    <row r="34" spans="1:14" ht="12.75" x14ac:dyDescent="0.2">
      <c r="A34" s="97" t="s">
        <v>108</v>
      </c>
      <c r="B34" s="22" t="s">
        <v>417</v>
      </c>
      <c r="C34" s="22" t="str">
        <f>_xlfn.CONCAT(I34," - ",F34)</f>
        <v>Shear Force - Stiffener1</v>
      </c>
      <c r="D34" s="22" t="s">
        <v>418</v>
      </c>
      <c r="E34" s="22" t="s">
        <v>385</v>
      </c>
      <c r="F34" s="22" t="str">
        <f>Results!$H$10</f>
        <v>Stiffener1</v>
      </c>
      <c r="H34" s="22" t="s">
        <v>409</v>
      </c>
      <c r="I34" s="98" t="s">
        <v>389</v>
      </c>
      <c r="J34"/>
      <c r="K34"/>
      <c r="L34"/>
      <c r="M34"/>
      <c r="N34"/>
    </row>
    <row r="35" spans="1:14" ht="12.75" x14ac:dyDescent="0.2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75" x14ac:dyDescent="0.2">
      <c r="A36" s="97" t="s">
        <v>108</v>
      </c>
      <c r="B36" s="22" t="s">
        <v>419</v>
      </c>
      <c r="C36" s="22" t="str">
        <f>CONCATENATE(I36," - ",F36)</f>
        <v>Bend Radius - Stiffener1</v>
      </c>
      <c r="D36" s="22" t="s">
        <v>420</v>
      </c>
      <c r="E36" s="22" t="s">
        <v>339</v>
      </c>
      <c r="F36" s="22" t="str">
        <f>Results!$H$10</f>
        <v>Stiffener1</v>
      </c>
      <c r="I36" s="98" t="s">
        <v>341</v>
      </c>
      <c r="J36"/>
      <c r="K36"/>
      <c r="L36"/>
      <c r="M36"/>
      <c r="N36"/>
    </row>
    <row r="37" spans="1:14" ht="12.75" x14ac:dyDescent="0.2">
      <c r="A37" s="97" t="s">
        <v>108</v>
      </c>
      <c r="B37" s="22" t="s">
        <v>421</v>
      </c>
      <c r="C37" s="22" t="str">
        <f>CONCATENATE(I37," - ",F37)</f>
        <v>Bend Radius - Line</v>
      </c>
      <c r="D37" s="22" t="s">
        <v>422</v>
      </c>
      <c r="E37" s="22" t="s">
        <v>339</v>
      </c>
      <c r="F37" s="22" t="str">
        <f>Results!$H$9</f>
        <v>Line</v>
      </c>
      <c r="I37" s="98" t="s">
        <v>341</v>
      </c>
      <c r="J37"/>
      <c r="K37"/>
      <c r="L37"/>
      <c r="M37"/>
      <c r="N37"/>
    </row>
    <row r="38" spans="1:14" ht="12.75" x14ac:dyDescent="0.2">
      <c r="A38" s="97" t="s">
        <v>423</v>
      </c>
      <c r="B38" s="22" t="s">
        <v>371</v>
      </c>
      <c r="C38" s="22" t="str">
        <f t="shared" ref="C38:C46" si="1">CONCATENATE(I38," - ",F38)</f>
        <v>X - Line</v>
      </c>
      <c r="D38" s="22" t="s">
        <v>157</v>
      </c>
      <c r="E38" s="22" t="s">
        <v>372</v>
      </c>
      <c r="F38" s="22" t="str">
        <f>Results!$H$9</f>
        <v>Line</v>
      </c>
      <c r="H38" s="22" t="s">
        <v>340</v>
      </c>
      <c r="I38" s="98" t="s">
        <v>373</v>
      </c>
      <c r="J38"/>
      <c r="K38"/>
      <c r="L38"/>
      <c r="M38"/>
      <c r="N38"/>
    </row>
    <row r="39" spans="1:14" ht="12.75" x14ac:dyDescent="0.2">
      <c r="A39" s="97" t="s">
        <v>423</v>
      </c>
      <c r="B39" s="22" t="s">
        <v>374</v>
      </c>
      <c r="C39" s="22" t="str">
        <f t="shared" si="1"/>
        <v>Z - Line</v>
      </c>
      <c r="D39" s="22" t="s">
        <v>375</v>
      </c>
      <c r="E39" s="22" t="s">
        <v>372</v>
      </c>
      <c r="F39" s="22" t="str">
        <f>Results!$H$9</f>
        <v>Line</v>
      </c>
      <c r="H39" s="22" t="s">
        <v>340</v>
      </c>
      <c r="I39" s="98" t="s">
        <v>358</v>
      </c>
      <c r="J39"/>
      <c r="K39"/>
      <c r="L39"/>
      <c r="M39"/>
      <c r="N39"/>
    </row>
    <row r="40" spans="1:14" ht="15" customHeight="1" x14ac:dyDescent="0.2">
      <c r="A40" s="97" t="s">
        <v>423</v>
      </c>
      <c r="B40" s="22" t="s">
        <v>376</v>
      </c>
      <c r="C40" s="22" t="str">
        <f t="shared" si="1"/>
        <v>Vertical Seabed Clearance - Line</v>
      </c>
      <c r="D40" s="22" t="s">
        <v>377</v>
      </c>
      <c r="E40" s="22" t="s">
        <v>372</v>
      </c>
      <c r="F40" s="22" t="str">
        <f>Results!$H$9</f>
        <v>Line</v>
      </c>
      <c r="H40" s="22" t="s">
        <v>340</v>
      </c>
      <c r="I40" s="98" t="s">
        <v>346</v>
      </c>
      <c r="J40"/>
      <c r="K40"/>
      <c r="L40"/>
      <c r="M40"/>
      <c r="N40"/>
    </row>
    <row r="41" spans="1:14" ht="12.75" x14ac:dyDescent="0.2">
      <c r="A41" s="97" t="s">
        <v>423</v>
      </c>
      <c r="B41" s="22" t="s">
        <v>378</v>
      </c>
      <c r="C41" s="22" t="str">
        <f t="shared" si="1"/>
        <v>X - Stiffener1</v>
      </c>
      <c r="D41" s="22" t="s">
        <v>379</v>
      </c>
      <c r="E41" s="22" t="s">
        <v>372</v>
      </c>
      <c r="F41" s="22" t="str">
        <f>Results!$H$10</f>
        <v>Stiffener1</v>
      </c>
      <c r="H41" s="22" t="s">
        <v>340</v>
      </c>
      <c r="I41" s="98" t="s">
        <v>373</v>
      </c>
      <c r="J41"/>
      <c r="K41"/>
      <c r="L41"/>
      <c r="M41"/>
      <c r="N41"/>
    </row>
    <row r="42" spans="1:14" ht="12.75" x14ac:dyDescent="0.2">
      <c r="A42" s="97" t="s">
        <v>423</v>
      </c>
      <c r="B42" s="22" t="s">
        <v>424</v>
      </c>
      <c r="C42" s="22" t="str">
        <f t="shared" si="1"/>
        <v>Vertical Seabed Clearance - Stiffener1</v>
      </c>
      <c r="D42" s="22" t="s">
        <v>425</v>
      </c>
      <c r="E42" s="22" t="s">
        <v>372</v>
      </c>
      <c r="F42" s="22" t="str">
        <f>Results!$H$10</f>
        <v>Stiffener1</v>
      </c>
      <c r="H42" s="22" t="s">
        <v>340</v>
      </c>
      <c r="I42" s="98" t="s">
        <v>346</v>
      </c>
      <c r="J42"/>
      <c r="K42"/>
      <c r="L42"/>
      <c r="M42"/>
      <c r="N42"/>
    </row>
    <row r="43" spans="1:14" ht="12.75" x14ac:dyDescent="0.2">
      <c r="A43" s="97" t="s">
        <v>423</v>
      </c>
      <c r="B43" s="22" t="s">
        <v>426</v>
      </c>
      <c r="C43" s="22" t="str">
        <f t="shared" si="1"/>
        <v>Declination - Line</v>
      </c>
      <c r="D43" s="22" t="s">
        <v>427</v>
      </c>
      <c r="E43" s="22" t="s">
        <v>372</v>
      </c>
      <c r="F43" s="22" t="str">
        <f>Results!$H$9</f>
        <v>Line</v>
      </c>
      <c r="H43" s="22" t="s">
        <v>340</v>
      </c>
      <c r="I43" s="98" t="s">
        <v>382</v>
      </c>
      <c r="J43"/>
      <c r="K43"/>
      <c r="L43"/>
      <c r="M43"/>
      <c r="N43"/>
    </row>
    <row r="44" spans="1:14" ht="12.75" x14ac:dyDescent="0.2">
      <c r="A44" s="97" t="s">
        <v>108</v>
      </c>
      <c r="B44" s="22" t="s">
        <v>428</v>
      </c>
      <c r="C44" s="22" t="str">
        <f t="shared" si="1"/>
        <v>End Ey-Moment - Line</v>
      </c>
      <c r="D44" s="22" t="s">
        <v>429</v>
      </c>
      <c r="E44" s="22" t="s">
        <v>356</v>
      </c>
      <c r="F44" s="22" t="str">
        <f>Results!$H$9</f>
        <v>Line</v>
      </c>
      <c r="G44" s="22" t="s">
        <v>357</v>
      </c>
      <c r="I44" s="98" t="s">
        <v>369</v>
      </c>
      <c r="J44"/>
      <c r="K44"/>
      <c r="L44"/>
      <c r="M44"/>
      <c r="N44"/>
    </row>
    <row r="45" spans="1:14" ht="12.75" x14ac:dyDescent="0.2">
      <c r="A45" s="97" t="s">
        <v>423</v>
      </c>
      <c r="B45" s="22" t="s">
        <v>430</v>
      </c>
      <c r="C45" s="22" t="str">
        <f t="shared" si="1"/>
        <v>NumberOfAttachments - Line</v>
      </c>
      <c r="D45" s="22" t="s">
        <v>431</v>
      </c>
      <c r="E45" s="22" t="s">
        <v>351</v>
      </c>
      <c r="F45" s="22" t="str">
        <f>Results!$H$9</f>
        <v>Line</v>
      </c>
      <c r="G45" s="163"/>
      <c r="H45" s="163"/>
      <c r="I45" s="98" t="s">
        <v>400</v>
      </c>
      <c r="J45"/>
      <c r="K45"/>
      <c r="L45"/>
      <c r="M45"/>
      <c r="N45"/>
    </row>
    <row r="46" spans="1:14" ht="12.75" x14ac:dyDescent="0.2">
      <c r="A46" s="97" t="s">
        <v>423</v>
      </c>
      <c r="B46" s="22" t="s">
        <v>432</v>
      </c>
      <c r="C46" s="22" t="str">
        <f t="shared" si="1"/>
        <v>Attachmentz[6] - Line</v>
      </c>
      <c r="D46" s="22" t="s">
        <v>433</v>
      </c>
      <c r="E46" s="22" t="s">
        <v>351</v>
      </c>
      <c r="F46" s="22" t="str">
        <f>Results!$H$9</f>
        <v>Line</v>
      </c>
      <c r="I46" s="98" t="str">
        <f>CONCATENATE("Attachmentz[",Auxiliar3!P27,"]")</f>
        <v>Attachmentz[6]</v>
      </c>
      <c r="J46" s="207">
        <f>Auxiliar3!P27</f>
        <v>6</v>
      </c>
      <c r="K46"/>
      <c r="L46"/>
      <c r="M46"/>
      <c r="N46"/>
    </row>
    <row r="47" spans="1:14" ht="12.75" x14ac:dyDescent="0.2">
      <c r="A47" s="97" t="s">
        <v>108</v>
      </c>
      <c r="B47" s="22" t="s">
        <v>434</v>
      </c>
      <c r="C47" s="22" t="str">
        <f>_xlfn.CONCAT(I47," - ",F47)</f>
        <v>Bend Moment - Stiffener1</v>
      </c>
      <c r="D47" s="22" t="s">
        <v>435</v>
      </c>
      <c r="E47" s="22" t="s">
        <v>385</v>
      </c>
      <c r="F47" s="22" t="str">
        <f>Results!$H$10</f>
        <v>Stiffener1</v>
      </c>
      <c r="H47" s="22" t="s">
        <v>340</v>
      </c>
      <c r="I47" s="98" t="s">
        <v>386</v>
      </c>
      <c r="J47"/>
      <c r="K47"/>
      <c r="L47"/>
      <c r="M47"/>
      <c r="N47"/>
    </row>
    <row r="48" spans="1:14" ht="12.75" x14ac:dyDescent="0.2">
      <c r="A48" s="412" t="s">
        <v>108</v>
      </c>
      <c r="B48" s="412" t="s">
        <v>436</v>
      </c>
      <c r="C48" s="22" t="str">
        <f t="shared" ref="C48" si="2">CONCATENATE(I48," - ",F48)</f>
        <v>Shear Force - Stiffener1</v>
      </c>
      <c r="D48" s="412" t="s">
        <v>437</v>
      </c>
      <c r="E48" s="412" t="s">
        <v>385</v>
      </c>
      <c r="F48" s="22" t="str">
        <f>Results!$H$10</f>
        <v>Stiffener1</v>
      </c>
      <c r="G48" s="412"/>
      <c r="H48" s="22" t="s">
        <v>340</v>
      </c>
      <c r="I48" s="413" t="s">
        <v>389</v>
      </c>
      <c r="J48"/>
      <c r="K48"/>
      <c r="L48"/>
      <c r="M48"/>
      <c r="N48"/>
    </row>
    <row r="49" spans="1:14" ht="12.75" x14ac:dyDescent="0.2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75" x14ac:dyDescent="0.2">
      <c r="A50" s="97" t="s">
        <v>108</v>
      </c>
      <c r="B50" s="22" t="s">
        <v>438</v>
      </c>
      <c r="C50" s="22" t="str">
        <f>CONCATENATE(I50," - ",F50)</f>
        <v>Bend Radius - Stiffener1</v>
      </c>
      <c r="D50" s="22" t="s">
        <v>439</v>
      </c>
      <c r="E50" s="22" t="s">
        <v>339</v>
      </c>
      <c r="F50" s="22" t="str">
        <f>Results!$H$10</f>
        <v>Stiffener1</v>
      </c>
      <c r="I50" s="98" t="s">
        <v>341</v>
      </c>
      <c r="J50"/>
      <c r="K50"/>
      <c r="L50"/>
      <c r="M50"/>
      <c r="N50"/>
    </row>
    <row r="51" spans="1:14" ht="12.75" x14ac:dyDescent="0.2">
      <c r="A51" s="22" t="s">
        <v>108</v>
      </c>
      <c r="B51" s="22" t="s">
        <v>440</v>
      </c>
      <c r="C51" s="22" t="str">
        <f t="shared" ref="C51:C62" si="3">CONCATENATE(I51," - ",F51)</f>
        <v>Bend Radius - Line</v>
      </c>
      <c r="D51" s="22" t="s">
        <v>441</v>
      </c>
      <c r="E51" s="22" t="s">
        <v>339</v>
      </c>
      <c r="F51" s="22" t="str">
        <f>Results!$H$9</f>
        <v>Line</v>
      </c>
      <c r="I51" s="98" t="s">
        <v>341</v>
      </c>
      <c r="J51"/>
      <c r="K51"/>
      <c r="L51"/>
      <c r="M51"/>
      <c r="N51"/>
    </row>
    <row r="52" spans="1:14" ht="12.75" x14ac:dyDescent="0.2">
      <c r="A52" s="97" t="s">
        <v>442</v>
      </c>
      <c r="B52" s="22" t="s">
        <v>371</v>
      </c>
      <c r="C52" s="22" t="str">
        <f t="shared" si="3"/>
        <v>X - Line</v>
      </c>
      <c r="D52" s="22" t="s">
        <v>157</v>
      </c>
      <c r="E52" s="22" t="s">
        <v>372</v>
      </c>
      <c r="F52" s="22" t="str">
        <f>Results!$H$9</f>
        <v>Line</v>
      </c>
      <c r="H52" s="22" t="s">
        <v>340</v>
      </c>
      <c r="I52" s="98" t="s">
        <v>373</v>
      </c>
      <c r="J52"/>
      <c r="K52"/>
      <c r="L52"/>
      <c r="M52"/>
      <c r="N52"/>
    </row>
    <row r="53" spans="1:14" ht="12.75" x14ac:dyDescent="0.2">
      <c r="A53" s="97" t="s">
        <v>442</v>
      </c>
      <c r="B53" s="22" t="s">
        <v>374</v>
      </c>
      <c r="C53" s="22" t="str">
        <f t="shared" si="3"/>
        <v>Z - Line</v>
      </c>
      <c r="D53" s="22" t="s">
        <v>375</v>
      </c>
      <c r="E53" s="22" t="s">
        <v>372</v>
      </c>
      <c r="F53" s="22" t="str">
        <f>Results!$H$9</f>
        <v>Line</v>
      </c>
      <c r="H53" s="22" t="s">
        <v>340</v>
      </c>
      <c r="I53" s="98" t="s">
        <v>358</v>
      </c>
      <c r="J53"/>
      <c r="K53"/>
      <c r="L53"/>
      <c r="M53"/>
      <c r="N53"/>
    </row>
    <row r="54" spans="1:14" ht="12.75" x14ac:dyDescent="0.2">
      <c r="A54" s="97" t="s">
        <v>442</v>
      </c>
      <c r="B54" s="22" t="s">
        <v>378</v>
      </c>
      <c r="C54" s="22" t="str">
        <f t="shared" si="3"/>
        <v>X - Stiffener1</v>
      </c>
      <c r="D54" s="22" t="s">
        <v>379</v>
      </c>
      <c r="E54" s="22" t="s">
        <v>372</v>
      </c>
      <c r="F54" s="22" t="str">
        <f>Results!$H$10</f>
        <v>Stiffener1</v>
      </c>
      <c r="H54" s="22" t="s">
        <v>340</v>
      </c>
      <c r="I54" s="98" t="s">
        <v>373</v>
      </c>
      <c r="J54"/>
      <c r="K54"/>
      <c r="L54"/>
      <c r="M54"/>
      <c r="N54"/>
    </row>
    <row r="55" spans="1:14" ht="12" customHeight="1" x14ac:dyDescent="0.2">
      <c r="A55" s="97" t="s">
        <v>442</v>
      </c>
      <c r="B55" s="22" t="s">
        <v>376</v>
      </c>
      <c r="C55" s="22" t="str">
        <f t="shared" si="3"/>
        <v>Vertical Seabed Clearance - Line</v>
      </c>
      <c r="D55" s="22" t="s">
        <v>377</v>
      </c>
      <c r="E55" s="22" t="s">
        <v>372</v>
      </c>
      <c r="F55" s="22" t="str">
        <f>Results!$H$9</f>
        <v>Line</v>
      </c>
      <c r="H55" s="22" t="s">
        <v>340</v>
      </c>
      <c r="I55" s="98" t="s">
        <v>346</v>
      </c>
      <c r="J55"/>
      <c r="K55"/>
      <c r="L55"/>
      <c r="M55"/>
      <c r="N55"/>
    </row>
    <row r="56" spans="1:14" ht="12.75" x14ac:dyDescent="0.2">
      <c r="A56" s="97" t="s">
        <v>442</v>
      </c>
      <c r="B56" s="22" t="s">
        <v>424</v>
      </c>
      <c r="C56" s="22" t="str">
        <f t="shared" si="3"/>
        <v>Vertical Seabed Clearance - Stiffener1</v>
      </c>
      <c r="D56" s="22" t="s">
        <v>425</v>
      </c>
      <c r="E56" s="22" t="s">
        <v>372</v>
      </c>
      <c r="F56" s="22" t="str">
        <f>Results!$H$10</f>
        <v>Stiffener1</v>
      </c>
      <c r="H56" s="22" t="s">
        <v>340</v>
      </c>
      <c r="I56" s="98" t="s">
        <v>346</v>
      </c>
      <c r="J56"/>
      <c r="K56"/>
      <c r="L56"/>
      <c r="M56"/>
      <c r="N56"/>
    </row>
    <row r="57" spans="1:14" ht="12.75" x14ac:dyDescent="0.2">
      <c r="A57" s="97" t="s">
        <v>442</v>
      </c>
      <c r="B57" s="22" t="s">
        <v>426</v>
      </c>
      <c r="C57" s="22" t="str">
        <f t="shared" si="3"/>
        <v>Declination - Line</v>
      </c>
      <c r="D57" s="22" t="s">
        <v>427</v>
      </c>
      <c r="E57" s="22" t="s">
        <v>372</v>
      </c>
      <c r="F57" s="22" t="str">
        <f>Results!$H$9</f>
        <v>Line</v>
      </c>
      <c r="H57" s="22" t="s">
        <v>340</v>
      </c>
      <c r="I57" s="98" t="s">
        <v>382</v>
      </c>
      <c r="J57"/>
      <c r="K57"/>
      <c r="L57"/>
      <c r="M57"/>
      <c r="N57"/>
    </row>
    <row r="58" spans="1:14" ht="12.75" x14ac:dyDescent="0.2">
      <c r="A58" s="97" t="s">
        <v>108</v>
      </c>
      <c r="B58" s="18" t="s">
        <v>443</v>
      </c>
      <c r="C58" s="22" t="str">
        <f t="shared" si="3"/>
        <v>End Ey-Moment - Line</v>
      </c>
      <c r="D58" s="18" t="s">
        <v>444</v>
      </c>
      <c r="E58" s="22" t="s">
        <v>356</v>
      </c>
      <c r="F58" s="22" t="str">
        <f>Results!$H$9</f>
        <v>Line</v>
      </c>
      <c r="G58" s="22" t="s">
        <v>357</v>
      </c>
      <c r="I58" s="98" t="s">
        <v>369</v>
      </c>
      <c r="J58"/>
      <c r="K58"/>
      <c r="L58"/>
      <c r="M58"/>
      <c r="N58"/>
    </row>
    <row r="59" spans="1:14" ht="12.75" x14ac:dyDescent="0.2">
      <c r="A59" s="97" t="s">
        <v>442</v>
      </c>
      <c r="B59" s="22" t="s">
        <v>430</v>
      </c>
      <c r="C59" s="22" t="str">
        <f>_xlfn.CONCAT(I59," - ",F59)</f>
        <v>NumberOfAttachments - Line</v>
      </c>
      <c r="D59" s="22" t="s">
        <v>431</v>
      </c>
      <c r="E59" s="22" t="s">
        <v>351</v>
      </c>
      <c r="F59" s="22" t="str">
        <f>Results!$H$9</f>
        <v>Line</v>
      </c>
      <c r="G59" s="163"/>
      <c r="H59" s="163"/>
      <c r="I59" s="98" t="s">
        <v>400</v>
      </c>
      <c r="J59" s="213">
        <f>Auxiliar4!P27</f>
        <v>7</v>
      </c>
      <c r="K59"/>
      <c r="L59"/>
      <c r="M59"/>
      <c r="N59"/>
    </row>
    <row r="60" spans="1:14" ht="12.75" x14ac:dyDescent="0.2">
      <c r="A60" s="97" t="s">
        <v>108</v>
      </c>
      <c r="B60" s="22" t="s">
        <v>445</v>
      </c>
      <c r="C60" s="22" t="str">
        <f>_xlfn.CONCAT(I60," - ",F60)</f>
        <v>Bend Moment - Stiffener1</v>
      </c>
      <c r="D60" s="22" t="s">
        <v>446</v>
      </c>
      <c r="E60" s="22" t="s">
        <v>385</v>
      </c>
      <c r="F60" s="22" t="str">
        <f>Results!$H$10</f>
        <v>Stiffener1</v>
      </c>
      <c r="H60" s="22" t="s">
        <v>340</v>
      </c>
      <c r="I60" s="98" t="s">
        <v>386</v>
      </c>
      <c r="J60" s="328"/>
      <c r="K60"/>
      <c r="L60"/>
      <c r="M60"/>
      <c r="N60"/>
    </row>
    <row r="61" spans="1:14" ht="12.75" x14ac:dyDescent="0.2">
      <c r="A61" s="412" t="s">
        <v>108</v>
      </c>
      <c r="B61" s="412" t="s">
        <v>447</v>
      </c>
      <c r="C61" s="22" t="str">
        <f t="shared" ref="C61" si="4">CONCATENATE(I61," - ",F61)</f>
        <v>Shear Force - Stiffener1</v>
      </c>
      <c r="D61" s="412" t="s">
        <v>448</v>
      </c>
      <c r="E61" s="412" t="s">
        <v>385</v>
      </c>
      <c r="F61" s="22" t="str">
        <f>Results!$H$10</f>
        <v>Stiffener1</v>
      </c>
      <c r="G61" s="412"/>
      <c r="H61" s="22" t="s">
        <v>340</v>
      </c>
      <c r="I61" s="413" t="s">
        <v>389</v>
      </c>
      <c r="J61" s="328"/>
      <c r="K61"/>
      <c r="L61"/>
      <c r="M61"/>
      <c r="N61"/>
    </row>
    <row r="62" spans="1:14" ht="12.75" x14ac:dyDescent="0.2">
      <c r="A62" s="97" t="s">
        <v>442</v>
      </c>
      <c r="B62" s="22" t="s">
        <v>432</v>
      </c>
      <c r="C62" s="22" t="str">
        <f t="shared" si="3"/>
        <v>Attachmentz[7] - Line</v>
      </c>
      <c r="D62" s="22" t="s">
        <v>433</v>
      </c>
      <c r="E62" s="22" t="s">
        <v>351</v>
      </c>
      <c r="F62" s="22" t="str">
        <f>Results!$H$9</f>
        <v>Line</v>
      </c>
      <c r="I62" s="22" t="str">
        <f>CONCATENATE("Attachmentz[",Auxiliar4!P27,"]")</f>
        <v>Attachmentz[7]</v>
      </c>
      <c r="J62" s="537"/>
      <c r="K62" s="538"/>
      <c r="L62" s="538"/>
      <c r="M62" s="538"/>
      <c r="N62" s="539"/>
    </row>
    <row r="63" spans="1:14" x14ac:dyDescent="0.2">
      <c r="A63" s="219" t="str">
        <f>IF(N63="","",IF(ISNUMBER(J63),"Auxiliar4",IF(ISNUMBER(K63),"Auxiliar3",IF(ISNUMBER(L63),"Auxiliar2",IF(ISNUMBER(M63),"Auxiliar2")))))</f>
        <v>Auxiliar4</v>
      </c>
      <c r="B63" s="219"/>
      <c r="D63" s="219" t="str">
        <f>IF(N63="z",CONCATENATE("AB",M63),IF(N63="","",CONCATENATE("AA",N63)))</f>
        <v>AA6</v>
      </c>
      <c r="E63" s="219" t="str">
        <f>IF(N63="",IF(J63="j","Load Cont1.sim",IF(K63="k","Load Estatico.sim","")),"Get Data")</f>
        <v>Get Data</v>
      </c>
      <c r="F63" s="219" t="str">
        <f>IF(N63="","",Results!$H$9)</f>
        <v>Line</v>
      </c>
      <c r="G63" s="219"/>
      <c r="H63" s="219"/>
      <c r="I63" s="219" t="str">
        <f>IF(N63="z",CONCATENATE("attachmentz[",M63,"]"),IF(N63="","",CONCATENATE("attachmenttype[",N63,"]")))</f>
        <v>attachmenttype[6]</v>
      </c>
      <c r="J63" s="220">
        <f t="shared" ref="J63:J94" si="5">IFERROR(IF(J62="",J$27+1,IF(J62=J$59,"j",J62+1)),"jj")</f>
        <v>6</v>
      </c>
      <c r="K63" s="221" t="str">
        <f t="shared" ref="K63:K94" si="6">IF((J63="jj"),IFERROR(IF(K62="",J$27+1,IF(K62=J$46,"k",K62+1)),"kk"),"")</f>
        <v/>
      </c>
      <c r="L63" s="221" t="str">
        <f>IF((K63="kk"),IFERROR(IF(L62="",2,IF(L62=J$27,"l",L62+1)),"ll"),"")</f>
        <v/>
      </c>
      <c r="M63" s="221" t="str">
        <f>IF(OR(L63="l",L63="ll"),IFERROR(IF(M62="",2,IF(M62=J$27,"m",M62+1)),"mm"),"")</f>
        <v/>
      </c>
      <c r="N63" s="222">
        <f>IF(ISNUMBER(M63),"z",IF(ISNUMBER(L63),L63,IF(ISNUMBER(K63),K63,IF(ISNUMBER(J63),J63,""))))</f>
        <v>6</v>
      </c>
    </row>
    <row r="64" spans="1:14" x14ac:dyDescent="0.2">
      <c r="A64" s="219" t="str">
        <f t="shared" ref="A64:A114" si="7">IF(N64="","",IF(ISNUMBER(J64),"Auxiliar4",IF(ISNUMBER(K64),"Auxiliar3",IF(ISNUMBER(L64),"Auxiliar2",IF(ISNUMBER(M64),"Auxiliar2")))))</f>
        <v>Auxiliar4</v>
      </c>
      <c r="B64" s="219"/>
      <c r="C64" s="219"/>
      <c r="D64" s="219" t="str">
        <f t="shared" ref="D64:D114" si="8">IF(N64="z",CONCATENATE("AB",M64),IF(N64="","",CONCATENATE("AA",N64)))</f>
        <v>AA7</v>
      </c>
      <c r="E64" s="219" t="str">
        <f t="shared" ref="E64:E114" si="9">IF(N64="",IF(J64="j","Load Cont1.sim",IF(K64="k","Load Estatico.sim","")),"Get Data")</f>
        <v>Get Data</v>
      </c>
      <c r="F64" s="219" t="str">
        <f>IF(N64="","",Results!$H$9)</f>
        <v>Line</v>
      </c>
      <c r="G64" s="219"/>
      <c r="H64" s="219"/>
      <c r="I64" s="219" t="str">
        <f t="shared" ref="I64:I114" si="10">IF(N64="z",CONCATENATE("attachmentz[",M64,"]"),IF(N64="","",CONCATENATE("attachmenttype[",N64,"]")))</f>
        <v>attachmenttype[7]</v>
      </c>
      <c r="J64" s="220">
        <f t="shared" si="5"/>
        <v>7</v>
      </c>
      <c r="K64" s="221" t="str">
        <f t="shared" si="6"/>
        <v/>
      </c>
      <c r="L64" s="221" t="str">
        <f t="shared" ref="L64:L114" si="11">IF((K64="kk"),IFERROR(IF(L63="",2,IF(L63=J$27,"l",L63+1)),"ll"),"")</f>
        <v/>
      </c>
      <c r="M64" s="221" t="str">
        <f t="shared" ref="M64:M114" si="12">IF(OR(L64="l",L64="ll"),IFERROR(IF(M63="",2,IF(M63=J$27,"m",M63+1)),"mm"),"")</f>
        <v/>
      </c>
      <c r="N64" s="222">
        <f t="shared" ref="N64:N114" si="13">IF(ISNUMBER(M64),"z",IF(ISNUMBER(L64),L64,IF(ISNUMBER(K64),K64,IF(ISNUMBER(J64),J64,""))))</f>
        <v>7</v>
      </c>
    </row>
    <row r="65" spans="1:14" x14ac:dyDescent="0.2">
      <c r="A65" s="219" t="str">
        <f t="shared" si="7"/>
        <v/>
      </c>
      <c r="B65" s="219"/>
      <c r="C65" s="219"/>
      <c r="D65" s="219" t="str">
        <f t="shared" si="8"/>
        <v/>
      </c>
      <c r="E65" s="219" t="str">
        <f t="shared" si="9"/>
        <v>Load Cont1.sim</v>
      </c>
      <c r="F65" s="219" t="str">
        <f>IF(N65="","",Results!$H$9)</f>
        <v/>
      </c>
      <c r="G65" s="219"/>
      <c r="H65" s="219"/>
      <c r="I65" s="219" t="str">
        <f t="shared" si="10"/>
        <v/>
      </c>
      <c r="J65" s="220" t="str">
        <f t="shared" si="5"/>
        <v>j</v>
      </c>
      <c r="K65" s="221" t="str">
        <f t="shared" si="6"/>
        <v/>
      </c>
      <c r="L65" s="221" t="str">
        <f t="shared" si="11"/>
        <v/>
      </c>
      <c r="M65" s="221" t="str">
        <f t="shared" si="12"/>
        <v/>
      </c>
      <c r="N65" s="222" t="str">
        <f t="shared" si="13"/>
        <v/>
      </c>
    </row>
    <row r="66" spans="1:14" x14ac:dyDescent="0.2">
      <c r="A66" s="219" t="str">
        <f t="shared" si="7"/>
        <v>Auxiliar3</v>
      </c>
      <c r="B66" s="219"/>
      <c r="C66" s="219"/>
      <c r="D66" s="219" t="str">
        <f t="shared" si="8"/>
        <v>AA6</v>
      </c>
      <c r="E66" s="219" t="str">
        <f t="shared" si="9"/>
        <v>Get Data</v>
      </c>
      <c r="F66" s="219" t="str">
        <f>IF(N66="","",Results!$H$9)</f>
        <v>Line</v>
      </c>
      <c r="G66" s="219"/>
      <c r="H66" s="219"/>
      <c r="I66" s="219" t="str">
        <f t="shared" si="10"/>
        <v>attachmenttype[6]</v>
      </c>
      <c r="J66" s="220" t="str">
        <f t="shared" si="5"/>
        <v>jj</v>
      </c>
      <c r="K66" s="221">
        <f t="shared" si="6"/>
        <v>6</v>
      </c>
      <c r="L66" s="221" t="str">
        <f t="shared" si="11"/>
        <v/>
      </c>
      <c r="M66" s="221" t="str">
        <f t="shared" si="12"/>
        <v/>
      </c>
      <c r="N66" s="222">
        <f t="shared" si="13"/>
        <v>6</v>
      </c>
    </row>
    <row r="67" spans="1:14" x14ac:dyDescent="0.2">
      <c r="A67" s="219" t="str">
        <f t="shared" si="7"/>
        <v/>
      </c>
      <c r="B67" s="219"/>
      <c r="C67" s="219"/>
      <c r="D67" s="219" t="str">
        <f t="shared" si="8"/>
        <v/>
      </c>
      <c r="E67" s="219" t="str">
        <f t="shared" si="9"/>
        <v>Load Estatico.sim</v>
      </c>
      <c r="F67" s="219" t="str">
        <f>IF(N67="","",Results!$H$9)</f>
        <v/>
      </c>
      <c r="G67" s="219"/>
      <c r="H67" s="219"/>
      <c r="I67" s="219" t="str">
        <f t="shared" si="10"/>
        <v/>
      </c>
      <c r="J67" s="220" t="str">
        <f t="shared" si="5"/>
        <v>jj</v>
      </c>
      <c r="K67" s="221" t="str">
        <f t="shared" si="6"/>
        <v>k</v>
      </c>
      <c r="L67" s="221" t="str">
        <f t="shared" si="11"/>
        <v/>
      </c>
      <c r="M67" s="221" t="str">
        <f t="shared" si="12"/>
        <v/>
      </c>
      <c r="N67" s="222" t="str">
        <f t="shared" si="13"/>
        <v/>
      </c>
    </row>
    <row r="68" spans="1:14" x14ac:dyDescent="0.2">
      <c r="A68" s="219" t="str">
        <f t="shared" si="7"/>
        <v>Auxiliar2</v>
      </c>
      <c r="B68" s="219"/>
      <c r="C68" s="219"/>
      <c r="D68" s="219" t="str">
        <f t="shared" si="8"/>
        <v>AA2</v>
      </c>
      <c r="E68" s="219" t="str">
        <f t="shared" si="9"/>
        <v>Get Data</v>
      </c>
      <c r="F68" s="219" t="str">
        <f>IF(N68="","",Results!$H$9)</f>
        <v>Line</v>
      </c>
      <c r="G68" s="219"/>
      <c r="H68" s="219"/>
      <c r="I68" s="219" t="str">
        <f t="shared" si="10"/>
        <v>attachmenttype[2]</v>
      </c>
      <c r="J68" s="220" t="str">
        <f t="shared" si="5"/>
        <v>jj</v>
      </c>
      <c r="K68" s="221" t="str">
        <f t="shared" si="6"/>
        <v>kk</v>
      </c>
      <c r="L68" s="221">
        <f t="shared" si="11"/>
        <v>2</v>
      </c>
      <c r="M68" s="221" t="str">
        <f t="shared" si="12"/>
        <v/>
      </c>
      <c r="N68" s="222">
        <f t="shared" si="13"/>
        <v>2</v>
      </c>
    </row>
    <row r="69" spans="1:14" x14ac:dyDescent="0.2">
      <c r="A69" s="219" t="str">
        <f t="shared" si="7"/>
        <v>Auxiliar2</v>
      </c>
      <c r="B69" s="219"/>
      <c r="C69" s="219"/>
      <c r="D69" s="219" t="str">
        <f t="shared" si="8"/>
        <v>AA3</v>
      </c>
      <c r="E69" s="219" t="str">
        <f>IF(N69="",IF(J69="j","Load Cont1.sim",IF(K69="k","Load Estatico.sim","")),"Get Data")</f>
        <v>Get Data</v>
      </c>
      <c r="F69" s="219" t="str">
        <f>IF(N69="","",Results!$H$9)</f>
        <v>Line</v>
      </c>
      <c r="G69" s="219"/>
      <c r="H69" s="219"/>
      <c r="I69" s="219" t="str">
        <f t="shared" si="10"/>
        <v>attachmenttype[3]</v>
      </c>
      <c r="J69" s="220" t="str">
        <f t="shared" si="5"/>
        <v>jj</v>
      </c>
      <c r="K69" s="221" t="str">
        <f t="shared" si="6"/>
        <v>kk</v>
      </c>
      <c r="L69" s="221">
        <f t="shared" si="11"/>
        <v>3</v>
      </c>
      <c r="M69" s="221" t="str">
        <f t="shared" si="12"/>
        <v/>
      </c>
      <c r="N69" s="222">
        <f t="shared" si="13"/>
        <v>3</v>
      </c>
    </row>
    <row r="70" spans="1:14" x14ac:dyDescent="0.2">
      <c r="A70" s="219" t="str">
        <f t="shared" si="7"/>
        <v>Auxiliar2</v>
      </c>
      <c r="B70" s="219"/>
      <c r="C70" s="219"/>
      <c r="D70" s="219" t="str">
        <f t="shared" si="8"/>
        <v>AA4</v>
      </c>
      <c r="E70" s="219" t="str">
        <f t="shared" si="9"/>
        <v>Get Data</v>
      </c>
      <c r="F70" s="219" t="str">
        <f>IF(N70="","",Results!$H$9)</f>
        <v>Line</v>
      </c>
      <c r="G70" s="219"/>
      <c r="H70" s="219"/>
      <c r="I70" s="219" t="str">
        <f t="shared" si="10"/>
        <v>attachmenttype[4]</v>
      </c>
      <c r="J70" s="220" t="str">
        <f t="shared" si="5"/>
        <v>jj</v>
      </c>
      <c r="K70" s="221" t="str">
        <f t="shared" si="6"/>
        <v>kk</v>
      </c>
      <c r="L70" s="221">
        <f t="shared" si="11"/>
        <v>4</v>
      </c>
      <c r="M70" s="221" t="str">
        <f t="shared" si="12"/>
        <v/>
      </c>
      <c r="N70" s="222">
        <f t="shared" si="13"/>
        <v>4</v>
      </c>
    </row>
    <row r="71" spans="1:14" x14ac:dyDescent="0.2">
      <c r="A71" s="219" t="str">
        <f t="shared" si="7"/>
        <v>Auxiliar2</v>
      </c>
      <c r="B71" s="219"/>
      <c r="C71" s="219"/>
      <c r="D71" s="219" t="str">
        <f t="shared" si="8"/>
        <v>AA5</v>
      </c>
      <c r="E71" s="219" t="str">
        <f t="shared" si="9"/>
        <v>Get Data</v>
      </c>
      <c r="F71" s="219" t="str">
        <f>IF(N71="","",Results!$H$9)</f>
        <v>Line</v>
      </c>
      <c r="G71" s="219"/>
      <c r="H71" s="219"/>
      <c r="I71" s="219" t="str">
        <f t="shared" si="10"/>
        <v>attachmenttype[5]</v>
      </c>
      <c r="J71" s="220" t="str">
        <f t="shared" si="5"/>
        <v>jj</v>
      </c>
      <c r="K71" s="221" t="str">
        <f t="shared" si="6"/>
        <v>kk</v>
      </c>
      <c r="L71" s="221">
        <f t="shared" si="11"/>
        <v>5</v>
      </c>
      <c r="M71" s="221" t="str">
        <f t="shared" si="12"/>
        <v/>
      </c>
      <c r="N71" s="222">
        <f t="shared" si="13"/>
        <v>5</v>
      </c>
    </row>
    <row r="72" spans="1:14" x14ac:dyDescent="0.2">
      <c r="A72" s="219" t="str">
        <f t="shared" si="7"/>
        <v>Auxiliar2</v>
      </c>
      <c r="B72" s="219"/>
      <c r="C72" s="219"/>
      <c r="D72" s="219" t="str">
        <f t="shared" si="8"/>
        <v>AB2</v>
      </c>
      <c r="E72" s="219" t="str">
        <f t="shared" si="9"/>
        <v>Get Data</v>
      </c>
      <c r="F72" s="219" t="str">
        <f>IF(N72="","",Results!$H$9)</f>
        <v>Line</v>
      </c>
      <c r="G72" s="219"/>
      <c r="H72" s="219"/>
      <c r="I72" s="219" t="str">
        <f t="shared" si="10"/>
        <v>attachmentz[2]</v>
      </c>
      <c r="J72" s="220" t="str">
        <f t="shared" si="5"/>
        <v>jj</v>
      </c>
      <c r="K72" s="221" t="str">
        <f t="shared" si="6"/>
        <v>kk</v>
      </c>
      <c r="L72" s="221" t="str">
        <f t="shared" si="11"/>
        <v>l</v>
      </c>
      <c r="M72" s="221">
        <f t="shared" si="12"/>
        <v>2</v>
      </c>
      <c r="N72" s="222" t="str">
        <f t="shared" si="13"/>
        <v>z</v>
      </c>
    </row>
    <row r="73" spans="1:14" x14ac:dyDescent="0.2">
      <c r="A73" s="219" t="str">
        <f t="shared" si="7"/>
        <v>Auxiliar2</v>
      </c>
      <c r="B73" s="219"/>
      <c r="C73" s="219"/>
      <c r="D73" s="219" t="str">
        <f t="shared" si="8"/>
        <v>AB3</v>
      </c>
      <c r="E73" s="219" t="str">
        <f t="shared" si="9"/>
        <v>Get Data</v>
      </c>
      <c r="F73" s="219" t="str">
        <f>IF(N73="","",Results!$H$9)</f>
        <v>Line</v>
      </c>
      <c r="G73" s="219"/>
      <c r="H73" s="219"/>
      <c r="I73" s="219" t="str">
        <f t="shared" si="10"/>
        <v>attachmentz[3]</v>
      </c>
      <c r="J73" s="220" t="str">
        <f t="shared" si="5"/>
        <v>jj</v>
      </c>
      <c r="K73" s="221" t="str">
        <f t="shared" si="6"/>
        <v>kk</v>
      </c>
      <c r="L73" s="221" t="str">
        <f t="shared" si="11"/>
        <v>ll</v>
      </c>
      <c r="M73" s="221">
        <f t="shared" si="12"/>
        <v>3</v>
      </c>
      <c r="N73" s="222" t="str">
        <f t="shared" si="13"/>
        <v>z</v>
      </c>
    </row>
    <row r="74" spans="1:14" x14ac:dyDescent="0.2">
      <c r="A74" s="219" t="str">
        <f t="shared" si="7"/>
        <v>Auxiliar2</v>
      </c>
      <c r="B74" s="219"/>
      <c r="C74" s="219"/>
      <c r="D74" s="219" t="str">
        <f t="shared" si="8"/>
        <v>AB4</v>
      </c>
      <c r="E74" s="219" t="str">
        <f t="shared" si="9"/>
        <v>Get Data</v>
      </c>
      <c r="F74" s="219" t="str">
        <f>IF(N74="","",Results!$H$9)</f>
        <v>Line</v>
      </c>
      <c r="G74" s="219"/>
      <c r="H74" s="219"/>
      <c r="I74" s="219" t="str">
        <f t="shared" si="10"/>
        <v>attachmentz[4]</v>
      </c>
      <c r="J74" s="220" t="str">
        <f t="shared" si="5"/>
        <v>jj</v>
      </c>
      <c r="K74" s="221" t="str">
        <f t="shared" si="6"/>
        <v>kk</v>
      </c>
      <c r="L74" s="221" t="str">
        <f t="shared" si="11"/>
        <v>ll</v>
      </c>
      <c r="M74" s="221">
        <f t="shared" si="12"/>
        <v>4</v>
      </c>
      <c r="N74" s="222" t="str">
        <f t="shared" si="13"/>
        <v>z</v>
      </c>
    </row>
    <row r="75" spans="1:14" x14ac:dyDescent="0.2">
      <c r="A75" s="219" t="str">
        <f t="shared" si="7"/>
        <v>Auxiliar2</v>
      </c>
      <c r="B75" s="219"/>
      <c r="C75" s="219"/>
      <c r="D75" s="219" t="str">
        <f t="shared" si="8"/>
        <v>AB5</v>
      </c>
      <c r="E75" s="219" t="str">
        <f t="shared" si="9"/>
        <v>Get Data</v>
      </c>
      <c r="F75" s="219" t="str">
        <f>IF(N75="","",Results!$H$9)</f>
        <v>Line</v>
      </c>
      <c r="G75" s="219"/>
      <c r="H75" s="219"/>
      <c r="I75" s="219" t="str">
        <f t="shared" si="10"/>
        <v>attachmentz[5]</v>
      </c>
      <c r="J75" s="220" t="str">
        <f t="shared" si="5"/>
        <v>jj</v>
      </c>
      <c r="K75" s="221" t="str">
        <f t="shared" si="6"/>
        <v>kk</v>
      </c>
      <c r="L75" s="221" t="str">
        <f t="shared" si="11"/>
        <v>ll</v>
      </c>
      <c r="M75" s="221">
        <f t="shared" si="12"/>
        <v>5</v>
      </c>
      <c r="N75" s="222" t="str">
        <f t="shared" si="13"/>
        <v>z</v>
      </c>
    </row>
    <row r="76" spans="1:14" x14ac:dyDescent="0.2">
      <c r="A76" s="219" t="str">
        <f t="shared" si="7"/>
        <v/>
      </c>
      <c r="B76" s="219"/>
      <c r="C76" s="219"/>
      <c r="D76" s="219" t="str">
        <f t="shared" si="8"/>
        <v/>
      </c>
      <c r="E76" s="219" t="str">
        <f t="shared" si="9"/>
        <v/>
      </c>
      <c r="F76" s="219" t="str">
        <f>IF(N76="","",Results!$H$9)</f>
        <v/>
      </c>
      <c r="G76" s="219"/>
      <c r="H76" s="219"/>
      <c r="I76" s="219" t="str">
        <f t="shared" si="10"/>
        <v/>
      </c>
      <c r="J76" s="220" t="str">
        <f t="shared" si="5"/>
        <v>jj</v>
      </c>
      <c r="K76" s="221" t="str">
        <f t="shared" si="6"/>
        <v>kk</v>
      </c>
      <c r="L76" s="221" t="str">
        <f t="shared" si="11"/>
        <v>ll</v>
      </c>
      <c r="M76" s="221" t="str">
        <f t="shared" si="12"/>
        <v>m</v>
      </c>
      <c r="N76" s="222" t="str">
        <f t="shared" si="13"/>
        <v/>
      </c>
    </row>
    <row r="77" spans="1:14" x14ac:dyDescent="0.2">
      <c r="A77" s="219" t="str">
        <f t="shared" si="7"/>
        <v/>
      </c>
      <c r="B77" s="219"/>
      <c r="C77" s="219"/>
      <c r="D77" s="219" t="str">
        <f t="shared" si="8"/>
        <v/>
      </c>
      <c r="E77" s="219" t="str">
        <f t="shared" si="9"/>
        <v/>
      </c>
      <c r="F77" s="219" t="str">
        <f>IF(N77="","",Results!$H$9)</f>
        <v/>
      </c>
      <c r="G77" s="219"/>
      <c r="H77" s="219"/>
      <c r="I77" s="219" t="str">
        <f t="shared" si="10"/>
        <v/>
      </c>
      <c r="J77" s="220" t="str">
        <f t="shared" si="5"/>
        <v>jj</v>
      </c>
      <c r="K77" s="221" t="str">
        <f t="shared" si="6"/>
        <v>kk</v>
      </c>
      <c r="L77" s="221" t="str">
        <f t="shared" si="11"/>
        <v>ll</v>
      </c>
      <c r="M77" s="221" t="str">
        <f t="shared" si="12"/>
        <v>mm</v>
      </c>
      <c r="N77" s="222" t="str">
        <f t="shared" si="13"/>
        <v/>
      </c>
    </row>
    <row r="78" spans="1:14" x14ac:dyDescent="0.2">
      <c r="A78" s="219" t="str">
        <f t="shared" si="7"/>
        <v/>
      </c>
      <c r="B78" s="219"/>
      <c r="C78" s="219"/>
      <c r="D78" s="219" t="str">
        <f t="shared" si="8"/>
        <v/>
      </c>
      <c r="E78" s="219" t="str">
        <f t="shared" si="9"/>
        <v/>
      </c>
      <c r="F78" s="219" t="str">
        <f>IF(N78="","",Results!$H$9)</f>
        <v/>
      </c>
      <c r="G78" s="219"/>
      <c r="H78" s="219"/>
      <c r="I78" s="219" t="str">
        <f t="shared" si="10"/>
        <v/>
      </c>
      <c r="J78" s="220" t="str">
        <f t="shared" si="5"/>
        <v>jj</v>
      </c>
      <c r="K78" s="221" t="str">
        <f t="shared" si="6"/>
        <v>kk</v>
      </c>
      <c r="L78" s="221" t="str">
        <f t="shared" si="11"/>
        <v>ll</v>
      </c>
      <c r="M78" s="221" t="str">
        <f t="shared" si="12"/>
        <v>mm</v>
      </c>
      <c r="N78" s="222" t="str">
        <f t="shared" si="13"/>
        <v/>
      </c>
    </row>
    <row r="79" spans="1:14" x14ac:dyDescent="0.2">
      <c r="A79" s="219" t="str">
        <f t="shared" si="7"/>
        <v/>
      </c>
      <c r="B79" s="219"/>
      <c r="C79" s="219"/>
      <c r="D79" s="219" t="str">
        <f t="shared" si="8"/>
        <v/>
      </c>
      <c r="E79" s="219" t="str">
        <f t="shared" si="9"/>
        <v/>
      </c>
      <c r="F79" s="219" t="str">
        <f>IF(N79="","",Results!$H$9)</f>
        <v/>
      </c>
      <c r="G79" s="219"/>
      <c r="H79" s="219"/>
      <c r="I79" s="219" t="str">
        <f t="shared" si="10"/>
        <v/>
      </c>
      <c r="J79" s="220" t="str">
        <f t="shared" si="5"/>
        <v>jj</v>
      </c>
      <c r="K79" s="221" t="str">
        <f t="shared" si="6"/>
        <v>kk</v>
      </c>
      <c r="L79" s="221" t="str">
        <f t="shared" si="11"/>
        <v>ll</v>
      </c>
      <c r="M79" s="221" t="str">
        <f t="shared" si="12"/>
        <v>mm</v>
      </c>
      <c r="N79" s="222" t="str">
        <f t="shared" si="13"/>
        <v/>
      </c>
    </row>
    <row r="80" spans="1:14" x14ac:dyDescent="0.2">
      <c r="A80" s="219" t="str">
        <f t="shared" si="7"/>
        <v/>
      </c>
      <c r="B80" s="219"/>
      <c r="C80" s="219"/>
      <c r="D80" s="219" t="str">
        <f t="shared" si="8"/>
        <v/>
      </c>
      <c r="E80" s="219" t="str">
        <f t="shared" si="9"/>
        <v/>
      </c>
      <c r="F80" s="219" t="str">
        <f>IF(N80="","",Results!$H$9)</f>
        <v/>
      </c>
      <c r="G80" s="219"/>
      <c r="H80" s="219"/>
      <c r="I80" s="219" t="str">
        <f t="shared" si="10"/>
        <v/>
      </c>
      <c r="J80" s="220" t="str">
        <f t="shared" si="5"/>
        <v>jj</v>
      </c>
      <c r="K80" s="221" t="str">
        <f t="shared" si="6"/>
        <v>kk</v>
      </c>
      <c r="L80" s="221" t="str">
        <f t="shared" si="11"/>
        <v>ll</v>
      </c>
      <c r="M80" s="221" t="str">
        <f t="shared" si="12"/>
        <v>mm</v>
      </c>
      <c r="N80" s="222" t="str">
        <f t="shared" si="13"/>
        <v/>
      </c>
    </row>
    <row r="81" spans="1:14" x14ac:dyDescent="0.2">
      <c r="A81" s="219" t="str">
        <f t="shared" si="7"/>
        <v/>
      </c>
      <c r="B81" s="219"/>
      <c r="C81" s="219"/>
      <c r="D81" s="219" t="str">
        <f t="shared" si="8"/>
        <v/>
      </c>
      <c r="E81" s="219" t="str">
        <f t="shared" si="9"/>
        <v/>
      </c>
      <c r="F81" s="219" t="str">
        <f>IF(N81="","",Results!$H$9)</f>
        <v/>
      </c>
      <c r="G81" s="219"/>
      <c r="H81" s="219"/>
      <c r="I81" s="219" t="str">
        <f t="shared" si="10"/>
        <v/>
      </c>
      <c r="J81" s="220" t="str">
        <f t="shared" si="5"/>
        <v>jj</v>
      </c>
      <c r="K81" s="221" t="str">
        <f t="shared" si="6"/>
        <v>kk</v>
      </c>
      <c r="L81" s="221" t="str">
        <f t="shared" si="11"/>
        <v>ll</v>
      </c>
      <c r="M81" s="221" t="str">
        <f t="shared" si="12"/>
        <v>mm</v>
      </c>
      <c r="N81" s="222" t="str">
        <f t="shared" si="13"/>
        <v/>
      </c>
    </row>
    <row r="82" spans="1:14" x14ac:dyDescent="0.2">
      <c r="A82" s="219" t="str">
        <f t="shared" si="7"/>
        <v/>
      </c>
      <c r="B82" s="219"/>
      <c r="C82" s="219"/>
      <c r="D82" s="219" t="str">
        <f t="shared" si="8"/>
        <v/>
      </c>
      <c r="E82" s="219" t="str">
        <f t="shared" si="9"/>
        <v/>
      </c>
      <c r="F82" s="219" t="str">
        <f>IF(N82="","",Results!$H$9)</f>
        <v/>
      </c>
      <c r="G82" s="219"/>
      <c r="H82" s="219"/>
      <c r="I82" s="219" t="str">
        <f t="shared" si="10"/>
        <v/>
      </c>
      <c r="J82" s="220" t="str">
        <f t="shared" si="5"/>
        <v>jj</v>
      </c>
      <c r="K82" s="221" t="str">
        <f t="shared" si="6"/>
        <v>kk</v>
      </c>
      <c r="L82" s="221" t="str">
        <f t="shared" si="11"/>
        <v>ll</v>
      </c>
      <c r="M82" s="221" t="str">
        <f t="shared" si="12"/>
        <v>mm</v>
      </c>
      <c r="N82" s="222" t="str">
        <f t="shared" si="13"/>
        <v/>
      </c>
    </row>
    <row r="83" spans="1:14" x14ac:dyDescent="0.2">
      <c r="A83" s="219" t="str">
        <f t="shared" si="7"/>
        <v/>
      </c>
      <c r="B83" s="219"/>
      <c r="C83" s="219"/>
      <c r="D83" s="219" t="str">
        <f t="shared" si="8"/>
        <v/>
      </c>
      <c r="E83" s="219" t="str">
        <f t="shared" si="9"/>
        <v/>
      </c>
      <c r="F83" s="219" t="str">
        <f>IF(N83="","",Results!$H$9)</f>
        <v/>
      </c>
      <c r="G83" s="219"/>
      <c r="H83" s="219"/>
      <c r="I83" s="219" t="str">
        <f t="shared" si="10"/>
        <v/>
      </c>
      <c r="J83" s="220" t="str">
        <f t="shared" si="5"/>
        <v>jj</v>
      </c>
      <c r="K83" s="221" t="str">
        <f t="shared" si="6"/>
        <v>kk</v>
      </c>
      <c r="L83" s="221" t="str">
        <f t="shared" si="11"/>
        <v>ll</v>
      </c>
      <c r="M83" s="221" t="str">
        <f t="shared" si="12"/>
        <v>mm</v>
      </c>
      <c r="N83" s="222" t="str">
        <f t="shared" si="13"/>
        <v/>
      </c>
    </row>
    <row r="84" spans="1:14" x14ac:dyDescent="0.2">
      <c r="A84" s="219" t="str">
        <f t="shared" si="7"/>
        <v/>
      </c>
      <c r="B84" s="219"/>
      <c r="C84" s="219"/>
      <c r="D84" s="219" t="str">
        <f t="shared" si="8"/>
        <v/>
      </c>
      <c r="E84" s="219" t="str">
        <f t="shared" si="9"/>
        <v/>
      </c>
      <c r="F84" s="219" t="str">
        <f>IF(N84="","",Results!$H$9)</f>
        <v/>
      </c>
      <c r="G84" s="219"/>
      <c r="H84" s="219"/>
      <c r="I84" s="219" t="str">
        <f t="shared" si="10"/>
        <v/>
      </c>
      <c r="J84" s="220" t="str">
        <f t="shared" si="5"/>
        <v>jj</v>
      </c>
      <c r="K84" s="221" t="str">
        <f t="shared" si="6"/>
        <v>kk</v>
      </c>
      <c r="L84" s="221" t="str">
        <f t="shared" si="11"/>
        <v>ll</v>
      </c>
      <c r="M84" s="221" t="str">
        <f t="shared" si="12"/>
        <v>mm</v>
      </c>
      <c r="N84" s="222" t="str">
        <f t="shared" si="13"/>
        <v/>
      </c>
    </row>
    <row r="85" spans="1:14" x14ac:dyDescent="0.2">
      <c r="A85" s="219" t="str">
        <f t="shared" si="7"/>
        <v/>
      </c>
      <c r="B85" s="219"/>
      <c r="C85" s="219"/>
      <c r="D85" s="219" t="str">
        <f t="shared" si="8"/>
        <v/>
      </c>
      <c r="E85" s="219" t="str">
        <f t="shared" si="9"/>
        <v/>
      </c>
      <c r="F85" s="219" t="str">
        <f>IF(N85="","",Results!$H$9)</f>
        <v/>
      </c>
      <c r="G85" s="219"/>
      <c r="H85" s="219"/>
      <c r="I85" s="219" t="str">
        <f t="shared" si="10"/>
        <v/>
      </c>
      <c r="J85" s="220" t="str">
        <f t="shared" si="5"/>
        <v>jj</v>
      </c>
      <c r="K85" s="221" t="str">
        <f t="shared" si="6"/>
        <v>kk</v>
      </c>
      <c r="L85" s="221" t="str">
        <f t="shared" si="11"/>
        <v>ll</v>
      </c>
      <c r="M85" s="221" t="str">
        <f t="shared" si="12"/>
        <v>mm</v>
      </c>
      <c r="N85" s="222" t="str">
        <f t="shared" si="13"/>
        <v/>
      </c>
    </row>
    <row r="86" spans="1:14" x14ac:dyDescent="0.2">
      <c r="A86" s="219" t="str">
        <f t="shared" si="7"/>
        <v/>
      </c>
      <c r="B86" s="219"/>
      <c r="C86" s="219"/>
      <c r="D86" s="219" t="str">
        <f t="shared" si="8"/>
        <v/>
      </c>
      <c r="E86" s="219" t="str">
        <f t="shared" si="9"/>
        <v/>
      </c>
      <c r="F86" s="219" t="str">
        <f>IF(N86="","",Results!$H$9)</f>
        <v/>
      </c>
      <c r="G86" s="219"/>
      <c r="H86" s="219"/>
      <c r="I86" s="219" t="str">
        <f t="shared" si="10"/>
        <v/>
      </c>
      <c r="J86" s="220" t="str">
        <f t="shared" si="5"/>
        <v>jj</v>
      </c>
      <c r="K86" s="221" t="str">
        <f t="shared" si="6"/>
        <v>kk</v>
      </c>
      <c r="L86" s="221" t="str">
        <f t="shared" si="11"/>
        <v>ll</v>
      </c>
      <c r="M86" s="221" t="str">
        <f t="shared" si="12"/>
        <v>mm</v>
      </c>
      <c r="N86" s="222" t="str">
        <f t="shared" si="13"/>
        <v/>
      </c>
    </row>
    <row r="87" spans="1:14" x14ac:dyDescent="0.2">
      <c r="A87" s="219" t="str">
        <f t="shared" si="7"/>
        <v/>
      </c>
      <c r="B87" s="219"/>
      <c r="C87" s="219"/>
      <c r="D87" s="219" t="str">
        <f t="shared" si="8"/>
        <v/>
      </c>
      <c r="E87" s="219" t="str">
        <f t="shared" si="9"/>
        <v/>
      </c>
      <c r="F87" s="219" t="str">
        <f>IF(N87="","",Results!$H$9)</f>
        <v/>
      </c>
      <c r="G87" s="219"/>
      <c r="H87" s="219"/>
      <c r="I87" s="219" t="str">
        <f t="shared" si="10"/>
        <v/>
      </c>
      <c r="J87" s="220" t="str">
        <f t="shared" si="5"/>
        <v>jj</v>
      </c>
      <c r="K87" s="221" t="str">
        <f t="shared" si="6"/>
        <v>kk</v>
      </c>
      <c r="L87" s="221" t="str">
        <f t="shared" si="11"/>
        <v>ll</v>
      </c>
      <c r="M87" s="221" t="str">
        <f t="shared" si="12"/>
        <v>mm</v>
      </c>
      <c r="N87" s="222" t="str">
        <f t="shared" si="13"/>
        <v/>
      </c>
    </row>
    <row r="88" spans="1:14" x14ac:dyDescent="0.2">
      <c r="A88" s="219" t="str">
        <f t="shared" si="7"/>
        <v/>
      </c>
      <c r="B88" s="219"/>
      <c r="C88" s="219"/>
      <c r="D88" s="219" t="str">
        <f t="shared" si="8"/>
        <v/>
      </c>
      <c r="E88" s="219" t="str">
        <f t="shared" si="9"/>
        <v/>
      </c>
      <c r="F88" s="219" t="str">
        <f>IF(N88="","",Results!$H$9)</f>
        <v/>
      </c>
      <c r="G88" s="219"/>
      <c r="H88" s="219"/>
      <c r="I88" s="219" t="str">
        <f t="shared" si="10"/>
        <v/>
      </c>
      <c r="J88" s="220" t="str">
        <f t="shared" si="5"/>
        <v>jj</v>
      </c>
      <c r="K88" s="221" t="str">
        <f t="shared" si="6"/>
        <v>kk</v>
      </c>
      <c r="L88" s="221" t="str">
        <f t="shared" si="11"/>
        <v>ll</v>
      </c>
      <c r="M88" s="221" t="str">
        <f t="shared" si="12"/>
        <v>mm</v>
      </c>
      <c r="N88" s="222" t="str">
        <f t="shared" si="13"/>
        <v/>
      </c>
    </row>
    <row r="89" spans="1:14" x14ac:dyDescent="0.2">
      <c r="A89" s="219" t="str">
        <f t="shared" si="7"/>
        <v/>
      </c>
      <c r="B89" s="219"/>
      <c r="C89" s="219"/>
      <c r="D89" s="219" t="str">
        <f t="shared" si="8"/>
        <v/>
      </c>
      <c r="E89" s="219" t="str">
        <f t="shared" si="9"/>
        <v/>
      </c>
      <c r="F89" s="219" t="str">
        <f>IF(N89="","",Results!$H$9)</f>
        <v/>
      </c>
      <c r="G89" s="219"/>
      <c r="H89" s="219"/>
      <c r="I89" s="219" t="str">
        <f t="shared" si="10"/>
        <v/>
      </c>
      <c r="J89" s="220" t="str">
        <f t="shared" si="5"/>
        <v>jj</v>
      </c>
      <c r="K89" s="221" t="str">
        <f t="shared" si="6"/>
        <v>kk</v>
      </c>
      <c r="L89" s="221" t="str">
        <f t="shared" si="11"/>
        <v>ll</v>
      </c>
      <c r="M89" s="221" t="str">
        <f t="shared" si="12"/>
        <v>mm</v>
      </c>
      <c r="N89" s="222" t="str">
        <f t="shared" si="13"/>
        <v/>
      </c>
    </row>
    <row r="90" spans="1:14" x14ac:dyDescent="0.2">
      <c r="A90" s="219" t="str">
        <f t="shared" si="7"/>
        <v/>
      </c>
      <c r="B90" s="219"/>
      <c r="C90" s="219"/>
      <c r="D90" s="219" t="str">
        <f t="shared" si="8"/>
        <v/>
      </c>
      <c r="E90" s="219" t="str">
        <f t="shared" si="9"/>
        <v/>
      </c>
      <c r="F90" s="219" t="str">
        <f>IF(N90="","",Results!$H$9)</f>
        <v/>
      </c>
      <c r="G90" s="219"/>
      <c r="H90" s="219"/>
      <c r="I90" s="219" t="str">
        <f t="shared" si="10"/>
        <v/>
      </c>
      <c r="J90" s="220" t="str">
        <f t="shared" si="5"/>
        <v>jj</v>
      </c>
      <c r="K90" s="221" t="str">
        <f t="shared" si="6"/>
        <v>kk</v>
      </c>
      <c r="L90" s="221" t="str">
        <f t="shared" si="11"/>
        <v>ll</v>
      </c>
      <c r="M90" s="221" t="str">
        <f t="shared" si="12"/>
        <v>mm</v>
      </c>
      <c r="N90" s="222" t="str">
        <f t="shared" si="13"/>
        <v/>
      </c>
    </row>
    <row r="91" spans="1:14" x14ac:dyDescent="0.2">
      <c r="A91" s="219" t="str">
        <f t="shared" si="7"/>
        <v/>
      </c>
      <c r="B91" s="219"/>
      <c r="C91" s="219"/>
      <c r="D91" s="219" t="str">
        <f t="shared" si="8"/>
        <v/>
      </c>
      <c r="E91" s="219" t="str">
        <f t="shared" si="9"/>
        <v/>
      </c>
      <c r="F91" s="219" t="str">
        <f>IF(N91="","",Results!$H$9)</f>
        <v/>
      </c>
      <c r="G91" s="219"/>
      <c r="H91" s="219"/>
      <c r="I91" s="219" t="str">
        <f t="shared" si="10"/>
        <v/>
      </c>
      <c r="J91" s="220" t="str">
        <f t="shared" si="5"/>
        <v>jj</v>
      </c>
      <c r="K91" s="221" t="str">
        <f t="shared" si="6"/>
        <v>kk</v>
      </c>
      <c r="L91" s="221" t="str">
        <f t="shared" si="11"/>
        <v>ll</v>
      </c>
      <c r="M91" s="221" t="str">
        <f t="shared" si="12"/>
        <v>mm</v>
      </c>
      <c r="N91" s="222" t="str">
        <f t="shared" si="13"/>
        <v/>
      </c>
    </row>
    <row r="92" spans="1:14" x14ac:dyDescent="0.2">
      <c r="A92" s="219" t="str">
        <f t="shared" si="7"/>
        <v/>
      </c>
      <c r="B92" s="219"/>
      <c r="C92" s="219"/>
      <c r="D92" s="219" t="str">
        <f t="shared" si="8"/>
        <v/>
      </c>
      <c r="E92" s="219" t="str">
        <f t="shared" si="9"/>
        <v/>
      </c>
      <c r="F92" s="219" t="str">
        <f>IF(N92="","",Results!$H$9)</f>
        <v/>
      </c>
      <c r="G92" s="219"/>
      <c r="H92" s="219"/>
      <c r="I92" s="219" t="str">
        <f t="shared" si="10"/>
        <v/>
      </c>
      <c r="J92" s="220" t="str">
        <f t="shared" si="5"/>
        <v>jj</v>
      </c>
      <c r="K92" s="221" t="str">
        <f t="shared" si="6"/>
        <v>kk</v>
      </c>
      <c r="L92" s="221" t="str">
        <f t="shared" si="11"/>
        <v>ll</v>
      </c>
      <c r="M92" s="221" t="str">
        <f t="shared" si="12"/>
        <v>mm</v>
      </c>
      <c r="N92" s="222" t="str">
        <f t="shared" si="13"/>
        <v/>
      </c>
    </row>
    <row r="93" spans="1:14" x14ac:dyDescent="0.2">
      <c r="A93" s="219" t="str">
        <f t="shared" si="7"/>
        <v/>
      </c>
      <c r="B93" s="219"/>
      <c r="C93" s="219"/>
      <c r="D93" s="219" t="str">
        <f t="shared" si="8"/>
        <v/>
      </c>
      <c r="E93" s="219" t="str">
        <f t="shared" si="9"/>
        <v/>
      </c>
      <c r="F93" s="219" t="str">
        <f>IF(N93="","",Results!$H$9)</f>
        <v/>
      </c>
      <c r="G93" s="219"/>
      <c r="H93" s="219"/>
      <c r="I93" s="219" t="str">
        <f t="shared" si="10"/>
        <v/>
      </c>
      <c r="J93" s="220" t="str">
        <f t="shared" si="5"/>
        <v>jj</v>
      </c>
      <c r="K93" s="221" t="str">
        <f t="shared" si="6"/>
        <v>kk</v>
      </c>
      <c r="L93" s="221" t="str">
        <f t="shared" si="11"/>
        <v>ll</v>
      </c>
      <c r="M93" s="221" t="str">
        <f t="shared" si="12"/>
        <v>mm</v>
      </c>
      <c r="N93" s="222" t="str">
        <f t="shared" si="13"/>
        <v/>
      </c>
    </row>
    <row r="94" spans="1:14" x14ac:dyDescent="0.2">
      <c r="A94" s="219" t="str">
        <f t="shared" si="7"/>
        <v/>
      </c>
      <c r="B94" s="219"/>
      <c r="C94" s="219"/>
      <c r="D94" s="219" t="str">
        <f t="shared" si="8"/>
        <v/>
      </c>
      <c r="E94" s="219" t="str">
        <f t="shared" si="9"/>
        <v/>
      </c>
      <c r="F94" s="219" t="str">
        <f>IF(N94="","",Results!$H$9)</f>
        <v/>
      </c>
      <c r="G94" s="219"/>
      <c r="H94" s="219"/>
      <c r="I94" s="219" t="str">
        <f t="shared" si="10"/>
        <v/>
      </c>
      <c r="J94" s="220" t="str">
        <f t="shared" si="5"/>
        <v>jj</v>
      </c>
      <c r="K94" s="221" t="str">
        <f t="shared" si="6"/>
        <v>kk</v>
      </c>
      <c r="L94" s="221" t="str">
        <f t="shared" si="11"/>
        <v>ll</v>
      </c>
      <c r="M94" s="221" t="str">
        <f t="shared" si="12"/>
        <v>mm</v>
      </c>
      <c r="N94" s="222" t="str">
        <f t="shared" si="13"/>
        <v/>
      </c>
    </row>
    <row r="95" spans="1:14" x14ac:dyDescent="0.2">
      <c r="A95" s="219" t="str">
        <f t="shared" si="7"/>
        <v/>
      </c>
      <c r="B95" s="219"/>
      <c r="C95" s="219"/>
      <c r="D95" s="219" t="str">
        <f t="shared" si="8"/>
        <v/>
      </c>
      <c r="E95" s="219" t="str">
        <f t="shared" si="9"/>
        <v/>
      </c>
      <c r="F95" s="219" t="str">
        <f>IF(N95="","",Results!$H$9)</f>
        <v/>
      </c>
      <c r="G95" s="219"/>
      <c r="H95" s="219"/>
      <c r="I95" s="219" t="str">
        <f t="shared" si="10"/>
        <v/>
      </c>
      <c r="J95" s="220" t="str">
        <f t="shared" ref="J95:J114" si="14">IFERROR(IF(J94="",J$27+1,IF(J94=J$59,"j",J94+1)),"jj")</f>
        <v>jj</v>
      </c>
      <c r="K95" s="221" t="str">
        <f t="shared" ref="K95:K114" si="15">IF((J95="jj"),IFERROR(IF(K94="",J$27+1,IF(K94=J$46,"k",K94+1)),"kk"),"")</f>
        <v>kk</v>
      </c>
      <c r="L95" s="221" t="str">
        <f t="shared" si="11"/>
        <v>ll</v>
      </c>
      <c r="M95" s="221" t="str">
        <f t="shared" si="12"/>
        <v>mm</v>
      </c>
      <c r="N95" s="222" t="str">
        <f t="shared" si="13"/>
        <v/>
      </c>
    </row>
    <row r="96" spans="1:14" x14ac:dyDescent="0.2">
      <c r="A96" s="219" t="str">
        <f t="shared" si="7"/>
        <v/>
      </c>
      <c r="B96" s="219"/>
      <c r="C96" s="219"/>
      <c r="D96" s="219" t="str">
        <f t="shared" si="8"/>
        <v/>
      </c>
      <c r="E96" s="219" t="str">
        <f t="shared" si="9"/>
        <v/>
      </c>
      <c r="F96" s="219" t="str">
        <f>IF(N96="","",Results!$H$9)</f>
        <v/>
      </c>
      <c r="G96" s="219"/>
      <c r="H96" s="219"/>
      <c r="I96" s="219" t="str">
        <f t="shared" si="10"/>
        <v/>
      </c>
      <c r="J96" s="220" t="str">
        <f t="shared" si="14"/>
        <v>jj</v>
      </c>
      <c r="K96" s="221" t="str">
        <f t="shared" si="15"/>
        <v>kk</v>
      </c>
      <c r="L96" s="221" t="str">
        <f t="shared" si="11"/>
        <v>ll</v>
      </c>
      <c r="M96" s="221" t="str">
        <f t="shared" si="12"/>
        <v>mm</v>
      </c>
      <c r="N96" s="222" t="str">
        <f t="shared" si="13"/>
        <v/>
      </c>
    </row>
    <row r="97" spans="1:14" x14ac:dyDescent="0.2">
      <c r="A97" s="219" t="str">
        <f t="shared" si="7"/>
        <v/>
      </c>
      <c r="B97" s="219"/>
      <c r="C97" s="219"/>
      <c r="D97" s="219" t="str">
        <f t="shared" si="8"/>
        <v/>
      </c>
      <c r="E97" s="219" t="str">
        <f t="shared" si="9"/>
        <v/>
      </c>
      <c r="F97" s="219" t="str">
        <f>IF(N97="","",Results!$H$9)</f>
        <v/>
      </c>
      <c r="G97" s="219"/>
      <c r="H97" s="219"/>
      <c r="I97" s="219" t="str">
        <f t="shared" si="10"/>
        <v/>
      </c>
      <c r="J97" s="220" t="str">
        <f t="shared" si="14"/>
        <v>jj</v>
      </c>
      <c r="K97" s="221" t="str">
        <f t="shared" si="15"/>
        <v>kk</v>
      </c>
      <c r="L97" s="221" t="str">
        <f t="shared" si="11"/>
        <v>ll</v>
      </c>
      <c r="M97" s="221" t="str">
        <f t="shared" si="12"/>
        <v>mm</v>
      </c>
      <c r="N97" s="222" t="str">
        <f t="shared" si="13"/>
        <v/>
      </c>
    </row>
    <row r="98" spans="1:14" x14ac:dyDescent="0.2">
      <c r="A98" s="219" t="str">
        <f t="shared" si="7"/>
        <v/>
      </c>
      <c r="B98" s="219"/>
      <c r="C98" s="219"/>
      <c r="D98" s="219" t="str">
        <f t="shared" si="8"/>
        <v/>
      </c>
      <c r="E98" s="219" t="str">
        <f t="shared" si="9"/>
        <v/>
      </c>
      <c r="F98" s="219" t="str">
        <f>IF(N98="","",Results!$H$9)</f>
        <v/>
      </c>
      <c r="G98" s="219"/>
      <c r="H98" s="219"/>
      <c r="I98" s="219" t="str">
        <f t="shared" si="10"/>
        <v/>
      </c>
      <c r="J98" s="220" t="str">
        <f t="shared" si="14"/>
        <v>jj</v>
      </c>
      <c r="K98" s="221" t="str">
        <f t="shared" si="15"/>
        <v>kk</v>
      </c>
      <c r="L98" s="221" t="str">
        <f t="shared" si="11"/>
        <v>ll</v>
      </c>
      <c r="M98" s="221" t="str">
        <f t="shared" si="12"/>
        <v>mm</v>
      </c>
      <c r="N98" s="222" t="str">
        <f t="shared" si="13"/>
        <v/>
      </c>
    </row>
    <row r="99" spans="1:14" x14ac:dyDescent="0.2">
      <c r="A99" s="219" t="str">
        <f t="shared" si="7"/>
        <v/>
      </c>
      <c r="B99" s="219"/>
      <c r="C99" s="219"/>
      <c r="D99" s="219" t="str">
        <f t="shared" si="8"/>
        <v/>
      </c>
      <c r="E99" s="219" t="str">
        <f t="shared" si="9"/>
        <v/>
      </c>
      <c r="F99" s="219" t="str">
        <f>IF(N99="","",Results!$H$9)</f>
        <v/>
      </c>
      <c r="G99" s="219"/>
      <c r="H99" s="219"/>
      <c r="I99" s="219" t="str">
        <f t="shared" si="10"/>
        <v/>
      </c>
      <c r="J99" s="220" t="str">
        <f t="shared" si="14"/>
        <v>jj</v>
      </c>
      <c r="K99" s="221" t="str">
        <f t="shared" si="15"/>
        <v>kk</v>
      </c>
      <c r="L99" s="221" t="str">
        <f t="shared" si="11"/>
        <v>ll</v>
      </c>
      <c r="M99" s="221" t="str">
        <f t="shared" si="12"/>
        <v>mm</v>
      </c>
      <c r="N99" s="222" t="str">
        <f t="shared" si="13"/>
        <v/>
      </c>
    </row>
    <row r="100" spans="1:14" x14ac:dyDescent="0.2">
      <c r="A100" s="219" t="str">
        <f t="shared" si="7"/>
        <v/>
      </c>
      <c r="B100" s="219"/>
      <c r="C100" s="219"/>
      <c r="D100" s="219" t="str">
        <f t="shared" si="8"/>
        <v/>
      </c>
      <c r="E100" s="219" t="str">
        <f t="shared" si="9"/>
        <v/>
      </c>
      <c r="F100" s="219" t="str">
        <f>IF(N100="","",Results!$H$9)</f>
        <v/>
      </c>
      <c r="G100" s="219"/>
      <c r="H100" s="219"/>
      <c r="I100" s="219" t="str">
        <f t="shared" si="10"/>
        <v/>
      </c>
      <c r="J100" s="220" t="str">
        <f t="shared" si="14"/>
        <v>jj</v>
      </c>
      <c r="K100" s="221" t="str">
        <f t="shared" si="15"/>
        <v>kk</v>
      </c>
      <c r="L100" s="221" t="str">
        <f t="shared" si="11"/>
        <v>ll</v>
      </c>
      <c r="M100" s="221" t="str">
        <f t="shared" si="12"/>
        <v>mm</v>
      </c>
      <c r="N100" s="222" t="str">
        <f t="shared" si="13"/>
        <v/>
      </c>
    </row>
    <row r="101" spans="1:14" x14ac:dyDescent="0.2">
      <c r="A101" s="219" t="str">
        <f t="shared" si="7"/>
        <v/>
      </c>
      <c r="B101" s="219"/>
      <c r="C101" s="219"/>
      <c r="D101" s="219" t="str">
        <f t="shared" si="8"/>
        <v/>
      </c>
      <c r="E101" s="219" t="str">
        <f t="shared" si="9"/>
        <v/>
      </c>
      <c r="F101" s="219" t="str">
        <f>IF(N101="","",Results!$H$9)</f>
        <v/>
      </c>
      <c r="G101" s="219"/>
      <c r="H101" s="219"/>
      <c r="I101" s="219" t="str">
        <f t="shared" si="10"/>
        <v/>
      </c>
      <c r="J101" s="220" t="str">
        <f t="shared" si="14"/>
        <v>jj</v>
      </c>
      <c r="K101" s="221" t="str">
        <f t="shared" si="15"/>
        <v>kk</v>
      </c>
      <c r="L101" s="221" t="str">
        <f t="shared" si="11"/>
        <v>ll</v>
      </c>
      <c r="M101" s="221" t="str">
        <f t="shared" si="12"/>
        <v>mm</v>
      </c>
      <c r="N101" s="222" t="str">
        <f t="shared" si="13"/>
        <v/>
      </c>
    </row>
    <row r="102" spans="1:14" x14ac:dyDescent="0.2">
      <c r="A102" s="219" t="str">
        <f t="shared" si="7"/>
        <v/>
      </c>
      <c r="B102" s="219"/>
      <c r="C102" s="219"/>
      <c r="D102" s="219" t="str">
        <f t="shared" si="8"/>
        <v/>
      </c>
      <c r="E102" s="219" t="str">
        <f t="shared" si="9"/>
        <v/>
      </c>
      <c r="F102" s="219" t="str">
        <f>IF(N102="","",Results!$H$9)</f>
        <v/>
      </c>
      <c r="G102" s="219"/>
      <c r="H102" s="219"/>
      <c r="I102" s="219" t="str">
        <f t="shared" si="10"/>
        <v/>
      </c>
      <c r="J102" s="220" t="str">
        <f t="shared" si="14"/>
        <v>jj</v>
      </c>
      <c r="K102" s="221" t="str">
        <f t="shared" si="15"/>
        <v>kk</v>
      </c>
      <c r="L102" s="221" t="str">
        <f t="shared" si="11"/>
        <v>ll</v>
      </c>
      <c r="M102" s="221" t="str">
        <f t="shared" si="12"/>
        <v>mm</v>
      </c>
      <c r="N102" s="222" t="str">
        <f t="shared" si="13"/>
        <v/>
      </c>
    </row>
    <row r="103" spans="1:14" x14ac:dyDescent="0.2">
      <c r="A103" s="219" t="str">
        <f t="shared" si="7"/>
        <v/>
      </c>
      <c r="B103" s="219"/>
      <c r="C103" s="219"/>
      <c r="D103" s="219" t="str">
        <f t="shared" si="8"/>
        <v/>
      </c>
      <c r="E103" s="219" t="str">
        <f t="shared" si="9"/>
        <v/>
      </c>
      <c r="F103" s="219" t="str">
        <f>IF(N103="","",Results!$H$9)</f>
        <v/>
      </c>
      <c r="G103" s="219"/>
      <c r="H103" s="219"/>
      <c r="I103" s="219" t="str">
        <f t="shared" si="10"/>
        <v/>
      </c>
      <c r="J103" s="220" t="str">
        <f t="shared" si="14"/>
        <v>jj</v>
      </c>
      <c r="K103" s="221" t="str">
        <f t="shared" si="15"/>
        <v>kk</v>
      </c>
      <c r="L103" s="221" t="str">
        <f t="shared" si="11"/>
        <v>ll</v>
      </c>
      <c r="M103" s="221" t="str">
        <f t="shared" si="12"/>
        <v>mm</v>
      </c>
      <c r="N103" s="222" t="str">
        <f t="shared" si="13"/>
        <v/>
      </c>
    </row>
    <row r="104" spans="1:14" x14ac:dyDescent="0.2">
      <c r="A104" s="219" t="str">
        <f t="shared" si="7"/>
        <v/>
      </c>
      <c r="B104" s="219"/>
      <c r="C104" s="219"/>
      <c r="D104" s="219" t="str">
        <f t="shared" si="8"/>
        <v/>
      </c>
      <c r="E104" s="219" t="str">
        <f t="shared" si="9"/>
        <v/>
      </c>
      <c r="F104" s="219" t="str">
        <f>IF(N104="","",Results!$H$9)</f>
        <v/>
      </c>
      <c r="G104" s="219"/>
      <c r="H104" s="219"/>
      <c r="I104" s="219" t="str">
        <f t="shared" si="10"/>
        <v/>
      </c>
      <c r="J104" s="220" t="str">
        <f t="shared" si="14"/>
        <v>jj</v>
      </c>
      <c r="K104" s="221" t="str">
        <f t="shared" si="15"/>
        <v>kk</v>
      </c>
      <c r="L104" s="221" t="str">
        <f t="shared" si="11"/>
        <v>ll</v>
      </c>
      <c r="M104" s="221" t="str">
        <f t="shared" si="12"/>
        <v>mm</v>
      </c>
      <c r="N104" s="222" t="str">
        <f t="shared" si="13"/>
        <v/>
      </c>
    </row>
    <row r="105" spans="1:14" x14ac:dyDescent="0.2">
      <c r="A105" s="219" t="str">
        <f t="shared" si="7"/>
        <v/>
      </c>
      <c r="B105" s="219"/>
      <c r="C105" s="219"/>
      <c r="D105" s="219" t="str">
        <f t="shared" si="8"/>
        <v/>
      </c>
      <c r="E105" s="219" t="str">
        <f t="shared" si="9"/>
        <v/>
      </c>
      <c r="F105" s="219" t="str">
        <f>IF(N105="","",Results!$H$9)</f>
        <v/>
      </c>
      <c r="G105" s="219"/>
      <c r="H105" s="219"/>
      <c r="I105" s="219" t="str">
        <f t="shared" si="10"/>
        <v/>
      </c>
      <c r="J105" s="220" t="str">
        <f t="shared" si="14"/>
        <v>jj</v>
      </c>
      <c r="K105" s="221" t="str">
        <f t="shared" si="15"/>
        <v>kk</v>
      </c>
      <c r="L105" s="221" t="str">
        <f t="shared" si="11"/>
        <v>ll</v>
      </c>
      <c r="M105" s="221" t="str">
        <f t="shared" si="12"/>
        <v>mm</v>
      </c>
      <c r="N105" s="222" t="str">
        <f t="shared" si="13"/>
        <v/>
      </c>
    </row>
    <row r="106" spans="1:14" x14ac:dyDescent="0.2">
      <c r="A106" s="219" t="str">
        <f t="shared" si="7"/>
        <v/>
      </c>
      <c r="B106" s="219"/>
      <c r="C106" s="219"/>
      <c r="D106" s="219" t="str">
        <f t="shared" si="8"/>
        <v/>
      </c>
      <c r="E106" s="219" t="str">
        <f t="shared" si="9"/>
        <v/>
      </c>
      <c r="F106" s="219" t="str">
        <f>IF(N106="","",Results!$H$9)</f>
        <v/>
      </c>
      <c r="G106" s="219"/>
      <c r="H106" s="219"/>
      <c r="I106" s="219" t="str">
        <f t="shared" si="10"/>
        <v/>
      </c>
      <c r="J106" s="220" t="str">
        <f t="shared" si="14"/>
        <v>jj</v>
      </c>
      <c r="K106" s="221" t="str">
        <f t="shared" si="15"/>
        <v>kk</v>
      </c>
      <c r="L106" s="221" t="str">
        <f t="shared" si="11"/>
        <v>ll</v>
      </c>
      <c r="M106" s="221" t="str">
        <f t="shared" si="12"/>
        <v>mm</v>
      </c>
      <c r="N106" s="222" t="str">
        <f t="shared" si="13"/>
        <v/>
      </c>
    </row>
    <row r="107" spans="1:14" x14ac:dyDescent="0.2">
      <c r="A107" s="219" t="str">
        <f t="shared" si="7"/>
        <v/>
      </c>
      <c r="B107" s="219"/>
      <c r="C107" s="219"/>
      <c r="D107" s="219" t="str">
        <f t="shared" si="8"/>
        <v/>
      </c>
      <c r="E107" s="219" t="str">
        <f t="shared" si="9"/>
        <v/>
      </c>
      <c r="F107" s="219" t="str">
        <f>IF(N107="","",Results!$H$9)</f>
        <v/>
      </c>
      <c r="G107" s="219"/>
      <c r="H107" s="219"/>
      <c r="I107" s="219" t="str">
        <f t="shared" si="10"/>
        <v/>
      </c>
      <c r="J107" s="220" t="str">
        <f t="shared" si="14"/>
        <v>jj</v>
      </c>
      <c r="K107" s="221" t="str">
        <f t="shared" si="15"/>
        <v>kk</v>
      </c>
      <c r="L107" s="221" t="str">
        <f t="shared" si="11"/>
        <v>ll</v>
      </c>
      <c r="M107" s="221" t="str">
        <f t="shared" si="12"/>
        <v>mm</v>
      </c>
      <c r="N107" s="222" t="str">
        <f t="shared" si="13"/>
        <v/>
      </c>
    </row>
    <row r="108" spans="1:14" x14ac:dyDescent="0.2">
      <c r="A108" s="219" t="str">
        <f t="shared" si="7"/>
        <v/>
      </c>
      <c r="D108" s="219" t="str">
        <f t="shared" si="8"/>
        <v/>
      </c>
      <c r="E108" s="219" t="str">
        <f t="shared" si="9"/>
        <v/>
      </c>
      <c r="F108" s="219" t="str">
        <f>IF(N108="","",Results!$H$9)</f>
        <v/>
      </c>
      <c r="I108" s="219" t="str">
        <f t="shared" si="10"/>
        <v/>
      </c>
      <c r="J108" s="220" t="str">
        <f t="shared" si="14"/>
        <v>jj</v>
      </c>
      <c r="K108" s="221" t="str">
        <f t="shared" si="15"/>
        <v>kk</v>
      </c>
      <c r="L108" s="221" t="str">
        <f t="shared" si="11"/>
        <v>ll</v>
      </c>
      <c r="M108" s="221" t="str">
        <f t="shared" si="12"/>
        <v>mm</v>
      </c>
      <c r="N108" s="222" t="str">
        <f t="shared" si="13"/>
        <v/>
      </c>
    </row>
    <row r="109" spans="1:14" x14ac:dyDescent="0.2">
      <c r="A109" s="219" t="str">
        <f t="shared" si="7"/>
        <v/>
      </c>
      <c r="D109" s="219" t="str">
        <f t="shared" si="8"/>
        <v/>
      </c>
      <c r="E109" s="219" t="str">
        <f t="shared" si="9"/>
        <v/>
      </c>
      <c r="F109" s="219" t="str">
        <f>IF(N109="","",Results!$H$9)</f>
        <v/>
      </c>
      <c r="I109" s="219" t="str">
        <f t="shared" si="10"/>
        <v/>
      </c>
      <c r="J109" s="220" t="str">
        <f t="shared" si="14"/>
        <v>jj</v>
      </c>
      <c r="K109" s="221" t="str">
        <f t="shared" si="15"/>
        <v>kk</v>
      </c>
      <c r="L109" s="221" t="str">
        <f t="shared" si="11"/>
        <v>ll</v>
      </c>
      <c r="M109" s="221" t="str">
        <f t="shared" si="12"/>
        <v>mm</v>
      </c>
      <c r="N109" s="222" t="str">
        <f t="shared" si="13"/>
        <v/>
      </c>
    </row>
    <row r="110" spans="1:14" x14ac:dyDescent="0.2">
      <c r="A110" s="219" t="str">
        <f t="shared" si="7"/>
        <v/>
      </c>
      <c r="D110" s="219" t="str">
        <f t="shared" si="8"/>
        <v/>
      </c>
      <c r="E110" s="219" t="str">
        <f t="shared" si="9"/>
        <v/>
      </c>
      <c r="F110" s="219" t="str">
        <f>IF(N110="","",Results!$H$9)</f>
        <v/>
      </c>
      <c r="I110" s="219" t="str">
        <f t="shared" si="10"/>
        <v/>
      </c>
      <c r="J110" s="220" t="str">
        <f t="shared" si="14"/>
        <v>jj</v>
      </c>
      <c r="K110" s="221" t="str">
        <f t="shared" si="15"/>
        <v>kk</v>
      </c>
      <c r="L110" s="221" t="str">
        <f t="shared" si="11"/>
        <v>ll</v>
      </c>
      <c r="M110" s="221" t="str">
        <f t="shared" si="12"/>
        <v>mm</v>
      </c>
      <c r="N110" s="222" t="str">
        <f t="shared" si="13"/>
        <v/>
      </c>
    </row>
    <row r="111" spans="1:14" x14ac:dyDescent="0.2">
      <c r="A111" s="219" t="str">
        <f t="shared" si="7"/>
        <v/>
      </c>
      <c r="D111" s="219" t="str">
        <f t="shared" si="8"/>
        <v/>
      </c>
      <c r="E111" s="219" t="str">
        <f t="shared" si="9"/>
        <v/>
      </c>
      <c r="F111" s="219" t="str">
        <f>IF(N111="","",Results!$H$9)</f>
        <v/>
      </c>
      <c r="I111" s="219" t="str">
        <f t="shared" si="10"/>
        <v/>
      </c>
      <c r="J111" s="220" t="str">
        <f t="shared" si="14"/>
        <v>jj</v>
      </c>
      <c r="K111" s="221" t="str">
        <f t="shared" si="15"/>
        <v>kk</v>
      </c>
      <c r="L111" s="221" t="str">
        <f t="shared" si="11"/>
        <v>ll</v>
      </c>
      <c r="M111" s="221" t="str">
        <f t="shared" si="12"/>
        <v>mm</v>
      </c>
      <c r="N111" s="222" t="str">
        <f t="shared" si="13"/>
        <v/>
      </c>
    </row>
    <row r="112" spans="1:14" x14ac:dyDescent="0.2">
      <c r="A112" s="219" t="str">
        <f t="shared" si="7"/>
        <v/>
      </c>
      <c r="D112" s="219" t="str">
        <f t="shared" si="8"/>
        <v/>
      </c>
      <c r="E112" s="219" t="str">
        <f t="shared" si="9"/>
        <v/>
      </c>
      <c r="F112" s="219" t="str">
        <f>IF(N112="","",Results!$H$9)</f>
        <v/>
      </c>
      <c r="I112" s="219" t="str">
        <f t="shared" si="10"/>
        <v/>
      </c>
      <c r="J112" s="220" t="str">
        <f t="shared" si="14"/>
        <v>jj</v>
      </c>
      <c r="K112" s="221" t="str">
        <f t="shared" si="15"/>
        <v>kk</v>
      </c>
      <c r="L112" s="221" t="str">
        <f t="shared" si="11"/>
        <v>ll</v>
      </c>
      <c r="M112" s="221" t="str">
        <f t="shared" si="12"/>
        <v>mm</v>
      </c>
      <c r="N112" s="222" t="str">
        <f t="shared" si="13"/>
        <v/>
      </c>
    </row>
    <row r="113" spans="1:14" x14ac:dyDescent="0.2">
      <c r="A113" s="219" t="str">
        <f t="shared" si="7"/>
        <v/>
      </c>
      <c r="D113" s="219" t="str">
        <f t="shared" si="8"/>
        <v/>
      </c>
      <c r="E113" s="219" t="str">
        <f t="shared" si="9"/>
        <v/>
      </c>
      <c r="F113" s="219" t="str">
        <f>IF(N113="","",Results!$H$9)</f>
        <v/>
      </c>
      <c r="I113" s="219" t="str">
        <f t="shared" si="10"/>
        <v/>
      </c>
      <c r="J113" s="220" t="str">
        <f t="shared" si="14"/>
        <v>jj</v>
      </c>
      <c r="K113" s="221" t="str">
        <f t="shared" si="15"/>
        <v>kk</v>
      </c>
      <c r="L113" s="221" t="str">
        <f t="shared" si="11"/>
        <v>ll</v>
      </c>
      <c r="M113" s="221" t="str">
        <f t="shared" si="12"/>
        <v>mm</v>
      </c>
      <c r="N113" s="222" t="str">
        <f t="shared" si="13"/>
        <v/>
      </c>
    </row>
    <row r="114" spans="1:14" x14ac:dyDescent="0.2">
      <c r="A114" s="219" t="str">
        <f t="shared" si="7"/>
        <v/>
      </c>
      <c r="D114" s="219" t="str">
        <f t="shared" si="8"/>
        <v/>
      </c>
      <c r="E114" s="219" t="str">
        <f t="shared" si="9"/>
        <v/>
      </c>
      <c r="F114" s="219" t="str">
        <f>IF(N114="","",Results!$H$9)</f>
        <v/>
      </c>
      <c r="I114" s="219" t="str">
        <f t="shared" si="10"/>
        <v/>
      </c>
      <c r="J114" s="220" t="str">
        <f t="shared" si="14"/>
        <v>jj</v>
      </c>
      <c r="K114" s="221" t="str">
        <f t="shared" si="15"/>
        <v>kk</v>
      </c>
      <c r="L114" s="221" t="str">
        <f t="shared" si="11"/>
        <v>ll</v>
      </c>
      <c r="M114" s="221" t="str">
        <f t="shared" si="12"/>
        <v>mm</v>
      </c>
      <c r="N114" s="222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40" t="s">
        <v>449</v>
      </c>
      <c r="B1" s="541"/>
      <c r="C1" s="541"/>
      <c r="D1" s="541"/>
      <c r="E1" s="542"/>
      <c r="G1" s="540" t="s">
        <v>450</v>
      </c>
      <c r="H1" s="541"/>
      <c r="I1" s="541"/>
      <c r="J1" s="541"/>
      <c r="K1" s="542"/>
    </row>
    <row r="2" spans="1:11" x14ac:dyDescent="0.2">
      <c r="A2" s="202"/>
      <c r="B2" s="203" t="s">
        <v>451</v>
      </c>
      <c r="C2" s="203" t="s">
        <v>363</v>
      </c>
      <c r="D2" s="203" t="s">
        <v>366</v>
      </c>
      <c r="E2" s="204" t="s">
        <v>369</v>
      </c>
      <c r="G2" s="202"/>
      <c r="H2" s="203" t="s">
        <v>451</v>
      </c>
      <c r="I2" s="203" t="s">
        <v>363</v>
      </c>
      <c r="J2" s="203" t="s">
        <v>366</v>
      </c>
      <c r="K2" s="204" t="s">
        <v>369</v>
      </c>
    </row>
    <row r="3" spans="1:11" x14ac:dyDescent="0.2">
      <c r="A3" s="195"/>
      <c r="B3" s="193"/>
      <c r="C3" s="193"/>
      <c r="D3" s="193"/>
      <c r="E3" s="196"/>
      <c r="G3" s="195" t="s">
        <v>452</v>
      </c>
      <c r="H3" s="193"/>
      <c r="I3" s="193">
        <v>-12.122063636779785</v>
      </c>
      <c r="J3" s="193">
        <v>6.0115599632263184</v>
      </c>
      <c r="K3" s="196">
        <v>-5.1557841300964355</v>
      </c>
    </row>
    <row r="4" spans="1:11" x14ac:dyDescent="0.2">
      <c r="A4" s="195"/>
      <c r="B4" s="193"/>
      <c r="C4" s="193"/>
      <c r="D4" s="193"/>
      <c r="E4" s="196"/>
      <c r="G4" s="195" t="s">
        <v>453</v>
      </c>
      <c r="H4" s="193"/>
      <c r="I4" s="193">
        <v>0</v>
      </c>
      <c r="J4" s="193">
        <v>0</v>
      </c>
      <c r="K4" s="196">
        <v>0</v>
      </c>
    </row>
    <row r="5" spans="1:11" x14ac:dyDescent="0.2">
      <c r="A5" s="195"/>
      <c r="B5" s="193"/>
      <c r="C5" s="193"/>
      <c r="D5" s="193"/>
      <c r="E5" s="196"/>
      <c r="G5" s="195" t="s">
        <v>454</v>
      </c>
      <c r="H5" s="193"/>
      <c r="I5" s="193">
        <v>12.122063636779785</v>
      </c>
      <c r="J5" s="193">
        <v>6.0115599632263184</v>
      </c>
      <c r="K5" s="196">
        <v>5.1557841300964355</v>
      </c>
    </row>
    <row r="6" spans="1:11" x14ac:dyDescent="0.2">
      <c r="A6" s="195"/>
      <c r="B6" s="193"/>
      <c r="C6" s="193"/>
      <c r="D6" s="193"/>
      <c r="E6" s="196"/>
      <c r="G6" s="195" t="s">
        <v>455</v>
      </c>
      <c r="H6" s="193"/>
      <c r="I6" s="193" t="s">
        <v>456</v>
      </c>
      <c r="J6" s="193" t="s">
        <v>456</v>
      </c>
      <c r="K6" s="196" t="s">
        <v>456</v>
      </c>
    </row>
    <row r="7" spans="1:11" x14ac:dyDescent="0.2">
      <c r="A7" s="195"/>
      <c r="B7" s="193"/>
      <c r="C7" s="193"/>
      <c r="D7" s="193"/>
      <c r="E7" s="196"/>
      <c r="G7" s="195" t="s">
        <v>457</v>
      </c>
      <c r="H7" s="193"/>
      <c r="I7" s="193" t="s">
        <v>456</v>
      </c>
      <c r="J7" s="193" t="s">
        <v>456</v>
      </c>
      <c r="K7" s="196" t="s">
        <v>456</v>
      </c>
    </row>
    <row r="8" spans="1:11" x14ac:dyDescent="0.2">
      <c r="A8" s="195"/>
      <c r="B8" s="193"/>
      <c r="C8" s="193"/>
      <c r="D8" s="193"/>
      <c r="E8" s="196"/>
      <c r="G8" s="195" t="s">
        <v>458</v>
      </c>
      <c r="H8" s="193"/>
      <c r="I8" s="193">
        <v>0</v>
      </c>
      <c r="J8" s="193">
        <v>0</v>
      </c>
      <c r="K8" s="196">
        <v>0</v>
      </c>
    </row>
    <row r="9" spans="1:11" x14ac:dyDescent="0.2">
      <c r="A9" s="195"/>
      <c r="B9" s="193"/>
      <c r="C9" s="193"/>
      <c r="D9" s="193"/>
      <c r="E9" s="196"/>
      <c r="G9" s="195" t="s">
        <v>459</v>
      </c>
      <c r="H9" s="193"/>
      <c r="I9" s="193" t="s">
        <v>456</v>
      </c>
      <c r="J9" s="193" t="s">
        <v>456</v>
      </c>
      <c r="K9" s="196" t="s">
        <v>456</v>
      </c>
    </row>
    <row r="10" spans="1:11" x14ac:dyDescent="0.2">
      <c r="A10" s="195"/>
      <c r="B10" s="193"/>
      <c r="C10" s="193"/>
      <c r="D10" s="193"/>
      <c r="E10" s="196"/>
      <c r="G10" s="195" t="s">
        <v>460</v>
      </c>
      <c r="H10" s="193"/>
      <c r="I10" s="193" t="s">
        <v>456</v>
      </c>
      <c r="J10" s="193" t="s">
        <v>456</v>
      </c>
      <c r="K10" s="196" t="s">
        <v>456</v>
      </c>
    </row>
    <row r="11" spans="1:11" x14ac:dyDescent="0.2">
      <c r="A11" s="197"/>
      <c r="B11" s="193"/>
      <c r="C11" s="194"/>
      <c r="D11" s="193"/>
      <c r="E11" s="196"/>
      <c r="G11" s="195" t="s">
        <v>461</v>
      </c>
      <c r="H11" s="193"/>
      <c r="I11" s="193" t="s">
        <v>456</v>
      </c>
      <c r="J11" s="193" t="s">
        <v>456</v>
      </c>
      <c r="K11" s="196" t="s">
        <v>456</v>
      </c>
    </row>
    <row r="12" spans="1:11" x14ac:dyDescent="0.2">
      <c r="A12" s="197"/>
      <c r="B12" s="193"/>
      <c r="C12" s="194"/>
      <c r="D12" s="193"/>
      <c r="E12" s="196"/>
      <c r="G12" s="197" t="s">
        <v>462</v>
      </c>
      <c r="H12" s="193">
        <v>40.700000000000003</v>
      </c>
      <c r="I12" s="194">
        <v>-12.122063636779785</v>
      </c>
      <c r="J12" s="193">
        <v>6.0115599632263184</v>
      </c>
      <c r="K12" s="196">
        <v>-5.1557841300964355</v>
      </c>
    </row>
    <row r="13" spans="1:11" x14ac:dyDescent="0.2">
      <c r="A13" s="197"/>
      <c r="B13" s="193"/>
      <c r="C13" s="193"/>
      <c r="D13" s="194"/>
      <c r="E13" s="196"/>
      <c r="G13" s="197" t="s">
        <v>463</v>
      </c>
      <c r="H13" s="193">
        <v>40.700000000000003</v>
      </c>
      <c r="I13" s="194">
        <v>-12.122063636779785</v>
      </c>
      <c r="J13" s="193">
        <v>6.0115599632263184</v>
      </c>
      <c r="K13" s="196">
        <v>-5.1557841300964355</v>
      </c>
    </row>
    <row r="14" spans="1:11" x14ac:dyDescent="0.2">
      <c r="A14" s="197"/>
      <c r="B14" s="193"/>
      <c r="C14" s="193"/>
      <c r="D14" s="194"/>
      <c r="E14" s="196"/>
      <c r="G14" s="197" t="s">
        <v>462</v>
      </c>
      <c r="H14" s="193">
        <v>40.700000000000003</v>
      </c>
      <c r="I14" s="193">
        <v>-12.122063636779785</v>
      </c>
      <c r="J14" s="194">
        <v>6.0115599632263184</v>
      </c>
      <c r="K14" s="196">
        <v>-5.1557841300964355</v>
      </c>
    </row>
    <row r="15" spans="1:11" x14ac:dyDescent="0.2">
      <c r="A15" s="197"/>
      <c r="B15" s="193"/>
      <c r="C15" s="193"/>
      <c r="D15" s="193"/>
      <c r="E15" s="198"/>
      <c r="G15" s="197" t="s">
        <v>463</v>
      </c>
      <c r="H15" s="193">
        <v>40.700000000000003</v>
      </c>
      <c r="I15" s="193">
        <v>-12.122063636779785</v>
      </c>
      <c r="J15" s="194">
        <v>6.0115599632263184</v>
      </c>
      <c r="K15" s="196">
        <v>-5.1557841300964355</v>
      </c>
    </row>
    <row r="16" spans="1:11" ht="13.5" thickBot="1" x14ac:dyDescent="0.25">
      <c r="A16" s="199"/>
      <c r="B16" s="200"/>
      <c r="C16" s="200"/>
      <c r="D16" s="200"/>
      <c r="E16" s="201"/>
      <c r="G16" s="199" t="s">
        <v>462</v>
      </c>
      <c r="H16" s="200">
        <v>40.700000000000003</v>
      </c>
      <c r="I16" s="200">
        <v>-12.122063636779785</v>
      </c>
      <c r="J16" s="200">
        <v>6.0115599632263184</v>
      </c>
      <c r="K16" s="201">
        <v>-5.1557841300964355</v>
      </c>
    </row>
    <row r="17" spans="1:12" ht="13.5" thickBot="1" x14ac:dyDescent="0.25">
      <c r="A17" s="126"/>
      <c r="B17" s="2"/>
      <c r="C17" s="2"/>
      <c r="D17" s="126"/>
      <c r="E17" s="2"/>
      <c r="G17" s="126" t="s">
        <v>463</v>
      </c>
      <c r="H17" s="2">
        <v>40.700000000000003</v>
      </c>
      <c r="I17" s="2">
        <v>-12.122063636779785</v>
      </c>
      <c r="J17" s="2">
        <v>6.0115599632263184</v>
      </c>
      <c r="K17" s="126">
        <v>-5.1557841300964355</v>
      </c>
    </row>
    <row r="18" spans="1:12" ht="13.5" thickBot="1" x14ac:dyDescent="0.25">
      <c r="A18" s="142" t="s">
        <v>464</v>
      </c>
      <c r="B18" s="244" t="s">
        <v>465</v>
      </c>
      <c r="C18" s="245" t="s">
        <v>466</v>
      </c>
      <c r="D18" s="2"/>
      <c r="E18" s="126"/>
      <c r="G18" s="230" t="s">
        <v>467</v>
      </c>
      <c r="I18" s="209" t="s">
        <v>468</v>
      </c>
      <c r="J18" s="248" t="s">
        <v>253</v>
      </c>
      <c r="K18" s="248" t="s">
        <v>468</v>
      </c>
      <c r="L18" s="249" t="s">
        <v>253</v>
      </c>
    </row>
    <row r="19" spans="1:12" ht="13.5" thickBot="1" x14ac:dyDescent="0.25">
      <c r="A19" s="246" t="s">
        <v>456</v>
      </c>
      <c r="B19" s="2" t="s">
        <v>456</v>
      </c>
      <c r="C19" s="247">
        <v>-8</v>
      </c>
      <c r="D19" s="2"/>
      <c r="E19" s="126"/>
      <c r="G19" s="151">
        <f>MIN(K19:L19)</f>
        <v>40.700000000000003</v>
      </c>
      <c r="I19" s="199">
        <f t="array" ref="I19">MIN(IF(ISNUMBER(A19:A2000),C19:C2000))</f>
        <v>40.700000000000003</v>
      </c>
      <c r="J19" s="250">
        <f t="array" ref="J19">MIN(IF(ISNUMBER(B19:B2000),C19:C2000))</f>
        <v>0</v>
      </c>
      <c r="K19" s="250">
        <f>IF(I19=0,"",I19)</f>
        <v>40.700000000000003</v>
      </c>
      <c r="L19" s="201" t="str">
        <f>IF(J19=0,"",J19)</f>
        <v/>
      </c>
    </row>
    <row r="20" spans="1:12" x14ac:dyDescent="0.2">
      <c r="A20" s="125" t="s">
        <v>456</v>
      </c>
      <c r="B20" t="s">
        <v>456</v>
      </c>
      <c r="C20" s="217">
        <v>-7.9</v>
      </c>
      <c r="I20" s="2"/>
      <c r="J20" s="2"/>
    </row>
    <row r="21" spans="1:12" x14ac:dyDescent="0.2">
      <c r="A21" s="125" t="s">
        <v>456</v>
      </c>
      <c r="B21" t="s">
        <v>456</v>
      </c>
      <c r="C21" s="217">
        <v>-7.8</v>
      </c>
      <c r="I21" s="543"/>
      <c r="J21" s="543"/>
      <c r="K21" s="543"/>
      <c r="L21" s="543"/>
    </row>
    <row r="22" spans="1:12" x14ac:dyDescent="0.2">
      <c r="A22" s="125" t="s">
        <v>456</v>
      </c>
      <c r="B22" t="s">
        <v>456</v>
      </c>
      <c r="C22" s="217">
        <v>-7.7</v>
      </c>
      <c r="I22" s="428"/>
      <c r="J22" s="428"/>
      <c r="K22" s="428"/>
      <c r="L22" s="428"/>
    </row>
    <row r="23" spans="1:12" x14ac:dyDescent="0.2">
      <c r="A23" s="125" t="s">
        <v>456</v>
      </c>
      <c r="B23" t="s">
        <v>456</v>
      </c>
      <c r="C23" s="217">
        <v>-7.6</v>
      </c>
      <c r="I23" s="428"/>
      <c r="J23" s="428"/>
      <c r="K23" s="428"/>
      <c r="L23" s="428"/>
    </row>
    <row r="24" spans="1:12" x14ac:dyDescent="0.2">
      <c r="A24" s="125" t="s">
        <v>456</v>
      </c>
      <c r="B24" t="s">
        <v>456</v>
      </c>
      <c r="C24" s="217">
        <v>-7.5</v>
      </c>
      <c r="I24" s="428"/>
      <c r="J24" s="428"/>
      <c r="K24" s="428"/>
      <c r="L24" s="428"/>
    </row>
    <row r="25" spans="1:12" x14ac:dyDescent="0.2">
      <c r="A25" s="125" t="s">
        <v>456</v>
      </c>
      <c r="B25" t="s">
        <v>456</v>
      </c>
      <c r="C25" s="217">
        <v>-7.4</v>
      </c>
      <c r="I25" s="428"/>
      <c r="J25" s="428"/>
      <c r="K25" s="428"/>
      <c r="L25" s="428"/>
    </row>
    <row r="26" spans="1:12" x14ac:dyDescent="0.2">
      <c r="A26" s="125" t="s">
        <v>456</v>
      </c>
      <c r="B26" t="s">
        <v>456</v>
      </c>
      <c r="C26" s="217">
        <v>-7.3</v>
      </c>
      <c r="I26" s="428"/>
      <c r="J26" s="428"/>
      <c r="K26" s="428"/>
      <c r="L26" s="428"/>
    </row>
    <row r="27" spans="1:12" x14ac:dyDescent="0.2">
      <c r="A27" s="125" t="s">
        <v>456</v>
      </c>
      <c r="B27" t="s">
        <v>456</v>
      </c>
      <c r="C27" s="217">
        <v>-7.2</v>
      </c>
      <c r="I27" s="2"/>
      <c r="J27" s="2"/>
    </row>
    <row r="28" spans="1:12" x14ac:dyDescent="0.2">
      <c r="A28" s="125" t="s">
        <v>456</v>
      </c>
      <c r="B28" t="s">
        <v>456</v>
      </c>
      <c r="C28" s="217">
        <v>-7.1</v>
      </c>
      <c r="I28" s="2"/>
      <c r="J28" s="2"/>
    </row>
    <row r="29" spans="1:12" x14ac:dyDescent="0.2">
      <c r="A29" s="125" t="s">
        <v>456</v>
      </c>
      <c r="B29" t="s">
        <v>456</v>
      </c>
      <c r="C29" s="217">
        <v>-7</v>
      </c>
      <c r="I29" s="2"/>
      <c r="J29" s="2"/>
    </row>
    <row r="30" spans="1:12" x14ac:dyDescent="0.2">
      <c r="A30" s="125" t="s">
        <v>456</v>
      </c>
      <c r="B30" t="s">
        <v>456</v>
      </c>
      <c r="C30" s="217">
        <v>-6.9</v>
      </c>
      <c r="I30" s="2"/>
      <c r="J30" s="2"/>
    </row>
    <row r="31" spans="1:12" x14ac:dyDescent="0.2">
      <c r="A31" s="125" t="s">
        <v>456</v>
      </c>
      <c r="B31" t="s">
        <v>456</v>
      </c>
      <c r="C31" s="217">
        <v>-6.8</v>
      </c>
      <c r="I31" s="2"/>
      <c r="J31" s="2"/>
    </row>
    <row r="32" spans="1:12" x14ac:dyDescent="0.2">
      <c r="A32" s="125" t="s">
        <v>456</v>
      </c>
      <c r="B32" t="s">
        <v>456</v>
      </c>
      <c r="C32" s="217">
        <v>-6.7</v>
      </c>
      <c r="I32" s="2"/>
      <c r="J32" s="2"/>
    </row>
    <row r="33" spans="1:10" x14ac:dyDescent="0.2">
      <c r="A33" s="125" t="s">
        <v>456</v>
      </c>
      <c r="B33" t="s">
        <v>456</v>
      </c>
      <c r="C33" s="217">
        <v>-6.6</v>
      </c>
      <c r="I33" s="2"/>
      <c r="J33" s="2"/>
    </row>
    <row r="34" spans="1:10" x14ac:dyDescent="0.2">
      <c r="A34" s="125" t="s">
        <v>456</v>
      </c>
      <c r="B34" t="s">
        <v>456</v>
      </c>
      <c r="C34" s="217">
        <v>-6.5</v>
      </c>
      <c r="I34" s="2"/>
      <c r="J34" s="2"/>
    </row>
    <row r="35" spans="1:10" x14ac:dyDescent="0.2">
      <c r="A35" s="125" t="s">
        <v>456</v>
      </c>
      <c r="B35" t="s">
        <v>456</v>
      </c>
      <c r="C35" s="217">
        <v>-6.4</v>
      </c>
      <c r="I35" s="2"/>
      <c r="J35" s="2"/>
    </row>
    <row r="36" spans="1:10" x14ac:dyDescent="0.2">
      <c r="A36" s="125" t="s">
        <v>456</v>
      </c>
      <c r="B36" t="s">
        <v>456</v>
      </c>
      <c r="C36" s="217">
        <v>-6.3</v>
      </c>
      <c r="I36" s="2"/>
      <c r="J36" s="2"/>
    </row>
    <row r="37" spans="1:10" x14ac:dyDescent="0.2">
      <c r="A37" s="125" t="s">
        <v>456</v>
      </c>
      <c r="B37" t="s">
        <v>456</v>
      </c>
      <c r="C37" s="217">
        <v>-6.2</v>
      </c>
      <c r="I37" s="2"/>
      <c r="J37" s="2"/>
    </row>
    <row r="38" spans="1:10" x14ac:dyDescent="0.2">
      <c r="A38" s="125" t="s">
        <v>456</v>
      </c>
      <c r="B38" t="s">
        <v>456</v>
      </c>
      <c r="C38" s="217">
        <v>-6.1</v>
      </c>
      <c r="I38" s="2"/>
      <c r="J38" s="2"/>
    </row>
    <row r="39" spans="1:10" x14ac:dyDescent="0.2">
      <c r="A39" s="125" t="s">
        <v>456</v>
      </c>
      <c r="B39" t="s">
        <v>456</v>
      </c>
      <c r="C39" s="217">
        <v>-6</v>
      </c>
      <c r="I39" s="2"/>
      <c r="J39" s="2"/>
    </row>
    <row r="40" spans="1:10" x14ac:dyDescent="0.2">
      <c r="A40" s="125" t="s">
        <v>456</v>
      </c>
      <c r="B40" t="s">
        <v>456</v>
      </c>
      <c r="C40" s="217">
        <v>-5.9</v>
      </c>
      <c r="I40" s="2"/>
      <c r="J40" s="2"/>
    </row>
    <row r="41" spans="1:10" x14ac:dyDescent="0.2">
      <c r="A41" s="125" t="s">
        <v>456</v>
      </c>
      <c r="B41" t="s">
        <v>456</v>
      </c>
      <c r="C41" s="217">
        <v>-5.8</v>
      </c>
      <c r="I41" s="2"/>
      <c r="J41" s="2"/>
    </row>
    <row r="42" spans="1:10" x14ac:dyDescent="0.2">
      <c r="A42" s="125" t="s">
        <v>456</v>
      </c>
      <c r="B42" t="s">
        <v>456</v>
      </c>
      <c r="C42" s="217">
        <v>-5.6999999999999993</v>
      </c>
      <c r="I42" s="2"/>
      <c r="J42" s="2"/>
    </row>
    <row r="43" spans="1:10" x14ac:dyDescent="0.2">
      <c r="A43" s="125" t="s">
        <v>456</v>
      </c>
      <c r="B43" t="s">
        <v>456</v>
      </c>
      <c r="C43" s="217">
        <v>-5.6</v>
      </c>
      <c r="I43" s="2"/>
      <c r="J43" s="2"/>
    </row>
    <row r="44" spans="1:10" x14ac:dyDescent="0.2">
      <c r="A44" s="125" t="s">
        <v>456</v>
      </c>
      <c r="B44" t="s">
        <v>456</v>
      </c>
      <c r="C44" s="217">
        <v>-5.5</v>
      </c>
      <c r="I44" s="2"/>
      <c r="J44" s="2"/>
    </row>
    <row r="45" spans="1:10" x14ac:dyDescent="0.2">
      <c r="A45" s="125" t="s">
        <v>456</v>
      </c>
      <c r="B45" t="s">
        <v>456</v>
      </c>
      <c r="C45" s="217">
        <v>-5.4</v>
      </c>
      <c r="I45" s="2"/>
      <c r="J45" s="2"/>
    </row>
    <row r="46" spans="1:10" x14ac:dyDescent="0.2">
      <c r="A46" s="125" t="s">
        <v>456</v>
      </c>
      <c r="B46" t="s">
        <v>456</v>
      </c>
      <c r="C46" s="217">
        <v>-5.3</v>
      </c>
      <c r="I46" s="2"/>
      <c r="J46" s="2"/>
    </row>
    <row r="47" spans="1:10" x14ac:dyDescent="0.2">
      <c r="A47" s="125" t="s">
        <v>456</v>
      </c>
      <c r="B47" t="s">
        <v>456</v>
      </c>
      <c r="C47" s="217">
        <v>-5.1999999999999993</v>
      </c>
      <c r="I47" s="2"/>
      <c r="J47" s="2"/>
    </row>
    <row r="48" spans="1:10" x14ac:dyDescent="0.2">
      <c r="A48" s="125" t="s">
        <v>456</v>
      </c>
      <c r="B48" t="s">
        <v>456</v>
      </c>
      <c r="C48" s="217">
        <v>-5.0999999999999996</v>
      </c>
      <c r="I48" s="2"/>
      <c r="J48" s="2"/>
    </row>
    <row r="49" spans="1:10" x14ac:dyDescent="0.2">
      <c r="A49" s="125" t="s">
        <v>456</v>
      </c>
      <c r="B49" t="s">
        <v>456</v>
      </c>
      <c r="C49" s="217">
        <v>-5</v>
      </c>
      <c r="I49" s="2"/>
      <c r="J49" s="2"/>
    </row>
    <row r="50" spans="1:10" x14ac:dyDescent="0.2">
      <c r="A50" s="125" t="s">
        <v>456</v>
      </c>
      <c r="B50" t="s">
        <v>456</v>
      </c>
      <c r="C50" s="217">
        <v>-4.9000000000000004</v>
      </c>
      <c r="I50" s="2"/>
      <c r="J50" s="2"/>
    </row>
    <row r="51" spans="1:10" x14ac:dyDescent="0.2">
      <c r="A51" s="125" t="s">
        <v>456</v>
      </c>
      <c r="B51" t="s">
        <v>456</v>
      </c>
      <c r="C51" s="217">
        <v>-4.8</v>
      </c>
      <c r="I51" s="2"/>
      <c r="J51" s="2"/>
    </row>
    <row r="52" spans="1:10" x14ac:dyDescent="0.2">
      <c r="A52" s="125" t="s">
        <v>456</v>
      </c>
      <c r="B52" t="s">
        <v>456</v>
      </c>
      <c r="C52" s="217">
        <v>-4.6999999999999993</v>
      </c>
      <c r="I52" s="2"/>
      <c r="J52" s="2"/>
    </row>
    <row r="53" spans="1:10" x14ac:dyDescent="0.2">
      <c r="A53" s="125" t="s">
        <v>456</v>
      </c>
      <c r="B53" t="s">
        <v>456</v>
      </c>
      <c r="C53" s="217">
        <v>-4.5999999999999996</v>
      </c>
      <c r="I53" s="2"/>
      <c r="J53" s="2"/>
    </row>
    <row r="54" spans="1:10" x14ac:dyDescent="0.2">
      <c r="A54" s="125" t="s">
        <v>456</v>
      </c>
      <c r="B54" t="s">
        <v>456</v>
      </c>
      <c r="C54" s="217">
        <v>-4.5</v>
      </c>
      <c r="I54" s="2"/>
      <c r="J54" s="2"/>
    </row>
    <row r="55" spans="1:10" x14ac:dyDescent="0.2">
      <c r="A55" s="125" t="s">
        <v>456</v>
      </c>
      <c r="B55" t="s">
        <v>456</v>
      </c>
      <c r="C55" s="217">
        <v>-4.4000000000000004</v>
      </c>
      <c r="I55" s="2"/>
      <c r="J55" s="2"/>
    </row>
    <row r="56" spans="1:10" x14ac:dyDescent="0.2">
      <c r="A56" s="125" t="s">
        <v>456</v>
      </c>
      <c r="B56" t="s">
        <v>456</v>
      </c>
      <c r="C56" s="217">
        <v>-4.3</v>
      </c>
      <c r="I56" s="2"/>
      <c r="J56" s="2"/>
    </row>
    <row r="57" spans="1:10" x14ac:dyDescent="0.2">
      <c r="A57" s="125" t="s">
        <v>456</v>
      </c>
      <c r="B57" t="s">
        <v>456</v>
      </c>
      <c r="C57" s="217">
        <v>-4.1999999999999993</v>
      </c>
      <c r="I57" s="2"/>
      <c r="J57" s="2"/>
    </row>
    <row r="58" spans="1:10" x14ac:dyDescent="0.2">
      <c r="A58" s="125" t="s">
        <v>456</v>
      </c>
      <c r="B58" t="s">
        <v>456</v>
      </c>
      <c r="C58" s="217">
        <v>-4.0999999999999996</v>
      </c>
      <c r="I58" s="2"/>
      <c r="J58" s="2"/>
    </row>
    <row r="59" spans="1:10" x14ac:dyDescent="0.2">
      <c r="A59" s="125" t="s">
        <v>456</v>
      </c>
      <c r="B59" t="s">
        <v>456</v>
      </c>
      <c r="C59" s="217">
        <v>-4</v>
      </c>
      <c r="I59" s="2"/>
      <c r="J59" s="2"/>
    </row>
    <row r="60" spans="1:10" x14ac:dyDescent="0.2">
      <c r="A60" s="125" t="s">
        <v>456</v>
      </c>
      <c r="B60" t="s">
        <v>456</v>
      </c>
      <c r="C60" s="217">
        <v>-3.8999999999999995</v>
      </c>
      <c r="I60" s="2"/>
      <c r="J60" s="2"/>
    </row>
    <row r="61" spans="1:10" x14ac:dyDescent="0.2">
      <c r="A61" s="125" t="s">
        <v>456</v>
      </c>
      <c r="B61" t="s">
        <v>456</v>
      </c>
      <c r="C61" s="217">
        <v>-3.8</v>
      </c>
      <c r="I61" s="2"/>
      <c r="J61" s="2"/>
    </row>
    <row r="62" spans="1:10" x14ac:dyDescent="0.2">
      <c r="A62" s="125" t="s">
        <v>456</v>
      </c>
      <c r="B62" t="s">
        <v>456</v>
      </c>
      <c r="C62" s="217">
        <v>-3.7</v>
      </c>
      <c r="I62" s="2"/>
      <c r="J62" s="2"/>
    </row>
    <row r="63" spans="1:10" x14ac:dyDescent="0.2">
      <c r="A63" s="125" t="s">
        <v>456</v>
      </c>
      <c r="B63" t="s">
        <v>456</v>
      </c>
      <c r="C63" s="217">
        <v>-3.5999999999999996</v>
      </c>
      <c r="I63" s="2"/>
      <c r="J63" s="2"/>
    </row>
    <row r="64" spans="1:10" x14ac:dyDescent="0.2">
      <c r="A64" s="125" t="s">
        <v>456</v>
      </c>
      <c r="B64" t="s">
        <v>456</v>
      </c>
      <c r="C64" s="217">
        <v>-3.5</v>
      </c>
      <c r="I64" s="2"/>
      <c r="J64" s="2"/>
    </row>
    <row r="65" spans="1:10" x14ac:dyDescent="0.2">
      <c r="A65" s="125" t="s">
        <v>456</v>
      </c>
      <c r="B65" t="s">
        <v>456</v>
      </c>
      <c r="C65" s="217">
        <v>-3.3999999999999995</v>
      </c>
      <c r="I65" s="2"/>
      <c r="J65" s="2"/>
    </row>
    <row r="66" spans="1:10" x14ac:dyDescent="0.2">
      <c r="A66" s="125" t="s">
        <v>456</v>
      </c>
      <c r="B66" t="s">
        <v>456</v>
      </c>
      <c r="C66" s="217">
        <v>-3.3</v>
      </c>
      <c r="I66" s="2"/>
      <c r="J66" s="2"/>
    </row>
    <row r="67" spans="1:10" x14ac:dyDescent="0.2">
      <c r="A67" s="125" t="s">
        <v>456</v>
      </c>
      <c r="B67" t="s">
        <v>456</v>
      </c>
      <c r="C67" s="217">
        <v>-3.1999999999999993</v>
      </c>
      <c r="I67" s="2"/>
      <c r="J67" s="2"/>
    </row>
    <row r="68" spans="1:10" x14ac:dyDescent="0.2">
      <c r="A68" s="125" t="s">
        <v>456</v>
      </c>
      <c r="B68" t="s">
        <v>456</v>
      </c>
      <c r="C68" s="217">
        <v>-3.0999999999999996</v>
      </c>
      <c r="I68" s="2"/>
      <c r="J68" s="2"/>
    </row>
    <row r="69" spans="1:10" x14ac:dyDescent="0.2">
      <c r="A69" s="125" t="s">
        <v>456</v>
      </c>
      <c r="B69" t="s">
        <v>456</v>
      </c>
      <c r="C69" s="217">
        <v>-3</v>
      </c>
      <c r="I69" s="2"/>
      <c r="J69" s="2"/>
    </row>
    <row r="70" spans="1:10" x14ac:dyDescent="0.2">
      <c r="A70" s="125" t="s">
        <v>456</v>
      </c>
      <c r="B70" t="s">
        <v>456</v>
      </c>
      <c r="C70" s="217">
        <v>-2.8999999999999995</v>
      </c>
      <c r="I70" s="2"/>
      <c r="J70" s="2"/>
    </row>
    <row r="71" spans="1:10" x14ac:dyDescent="0.2">
      <c r="A71" s="125" t="s">
        <v>456</v>
      </c>
      <c r="B71" t="s">
        <v>456</v>
      </c>
      <c r="C71" s="217">
        <v>-2.8</v>
      </c>
      <c r="I71" s="2"/>
      <c r="J71" s="2"/>
    </row>
    <row r="72" spans="1:10" x14ac:dyDescent="0.2">
      <c r="A72" s="125" t="s">
        <v>456</v>
      </c>
      <c r="B72" t="s">
        <v>456</v>
      </c>
      <c r="C72" s="217">
        <v>-2.6999999999999993</v>
      </c>
      <c r="I72" s="2"/>
      <c r="J72" s="2"/>
    </row>
    <row r="73" spans="1:10" x14ac:dyDescent="0.2">
      <c r="A73" s="125" t="s">
        <v>456</v>
      </c>
      <c r="B73" t="s">
        <v>456</v>
      </c>
      <c r="C73" s="217">
        <v>-2.5999999999999996</v>
      </c>
      <c r="I73" s="2"/>
      <c r="J73" s="2"/>
    </row>
    <row r="74" spans="1:10" x14ac:dyDescent="0.2">
      <c r="A74" s="125" t="s">
        <v>456</v>
      </c>
      <c r="B74" t="s">
        <v>456</v>
      </c>
      <c r="C74" s="217">
        <v>-2.5</v>
      </c>
      <c r="I74" s="2"/>
      <c r="J74" s="2"/>
    </row>
    <row r="75" spans="1:10" x14ac:dyDescent="0.2">
      <c r="A75" s="125" t="s">
        <v>456</v>
      </c>
      <c r="B75" t="s">
        <v>456</v>
      </c>
      <c r="C75" s="217">
        <v>-2.3999999999999995</v>
      </c>
      <c r="I75" s="2"/>
      <c r="J75" s="2"/>
    </row>
    <row r="76" spans="1:10" x14ac:dyDescent="0.2">
      <c r="A76" s="125" t="s">
        <v>456</v>
      </c>
      <c r="B76" t="s">
        <v>456</v>
      </c>
      <c r="C76" s="217">
        <v>-2.2999999999999998</v>
      </c>
      <c r="I76" s="2"/>
      <c r="J76" s="2"/>
    </row>
    <row r="77" spans="1:10" x14ac:dyDescent="0.2">
      <c r="A77" s="125" t="s">
        <v>456</v>
      </c>
      <c r="B77" t="s">
        <v>456</v>
      </c>
      <c r="C77" s="217">
        <v>-2.1999999999999993</v>
      </c>
      <c r="I77" s="2"/>
      <c r="J77" s="2"/>
    </row>
    <row r="78" spans="1:10" x14ac:dyDescent="0.2">
      <c r="A78" s="125" t="s">
        <v>456</v>
      </c>
      <c r="B78" t="s">
        <v>456</v>
      </c>
      <c r="C78" s="217">
        <v>-2.0999999999999996</v>
      </c>
      <c r="I78" s="2"/>
      <c r="J78" s="2"/>
    </row>
    <row r="79" spans="1:10" x14ac:dyDescent="0.2">
      <c r="A79" s="125" t="s">
        <v>456</v>
      </c>
      <c r="B79" t="s">
        <v>456</v>
      </c>
      <c r="C79" s="217">
        <v>-2</v>
      </c>
      <c r="I79" s="2"/>
      <c r="J79" s="2"/>
    </row>
    <row r="80" spans="1:10" x14ac:dyDescent="0.2">
      <c r="A80" s="125" t="s">
        <v>456</v>
      </c>
      <c r="B80" t="s">
        <v>456</v>
      </c>
      <c r="C80" s="217">
        <v>-1.8999999999999995</v>
      </c>
      <c r="I80" s="2"/>
      <c r="J80" s="2"/>
    </row>
    <row r="81" spans="1:10" x14ac:dyDescent="0.2">
      <c r="A81" s="125" t="s">
        <v>456</v>
      </c>
      <c r="B81" t="s">
        <v>456</v>
      </c>
      <c r="C81" s="217">
        <v>-1.7999999999999998</v>
      </c>
      <c r="I81" s="2"/>
      <c r="J81" s="2"/>
    </row>
    <row r="82" spans="1:10" x14ac:dyDescent="0.2">
      <c r="A82" s="125" t="s">
        <v>456</v>
      </c>
      <c r="B82" t="s">
        <v>456</v>
      </c>
      <c r="C82" s="217">
        <v>-1.6999999999999993</v>
      </c>
      <c r="I82" s="2"/>
      <c r="J82" s="2"/>
    </row>
    <row r="83" spans="1:10" x14ac:dyDescent="0.2">
      <c r="A83" s="125" t="s">
        <v>456</v>
      </c>
      <c r="B83" t="s">
        <v>456</v>
      </c>
      <c r="C83" s="217">
        <v>-1.5999999999999996</v>
      </c>
      <c r="I83" s="2"/>
      <c r="J83" s="2"/>
    </row>
    <row r="84" spans="1:10" x14ac:dyDescent="0.2">
      <c r="A84" s="125" t="s">
        <v>456</v>
      </c>
      <c r="B84" t="s">
        <v>456</v>
      </c>
      <c r="C84" s="217">
        <v>-1.5</v>
      </c>
      <c r="I84" s="2"/>
      <c r="J84" s="2"/>
    </row>
    <row r="85" spans="1:10" x14ac:dyDescent="0.2">
      <c r="A85" s="125" t="s">
        <v>456</v>
      </c>
      <c r="B85" t="s">
        <v>456</v>
      </c>
      <c r="C85" s="217">
        <v>-1.3999999999999995</v>
      </c>
      <c r="I85" s="2"/>
      <c r="J85" s="2"/>
    </row>
    <row r="86" spans="1:10" x14ac:dyDescent="0.2">
      <c r="A86" s="125" t="s">
        <v>456</v>
      </c>
      <c r="B86" t="s">
        <v>456</v>
      </c>
      <c r="C86" s="217">
        <v>-1.2999999999999998</v>
      </c>
      <c r="I86" s="2"/>
      <c r="J86" s="2"/>
    </row>
    <row r="87" spans="1:10" x14ac:dyDescent="0.2">
      <c r="A87" s="125" t="s">
        <v>456</v>
      </c>
      <c r="B87" t="s">
        <v>456</v>
      </c>
      <c r="C87" s="217">
        <v>-1.1999999999999993</v>
      </c>
      <c r="I87" s="2"/>
      <c r="J87" s="2"/>
    </row>
    <row r="88" spans="1:10" x14ac:dyDescent="0.2">
      <c r="A88" s="125" t="s">
        <v>456</v>
      </c>
      <c r="B88" t="s">
        <v>456</v>
      </c>
      <c r="C88" s="217">
        <v>-1.0999999999999996</v>
      </c>
      <c r="I88" s="2"/>
      <c r="J88" s="2"/>
    </row>
    <row r="89" spans="1:10" x14ac:dyDescent="0.2">
      <c r="A89" s="125" t="s">
        <v>456</v>
      </c>
      <c r="B89" t="s">
        <v>456</v>
      </c>
      <c r="C89" s="217">
        <v>-1</v>
      </c>
      <c r="I89" s="2"/>
      <c r="J89" s="2"/>
    </row>
    <row r="90" spans="1:10" x14ac:dyDescent="0.2">
      <c r="A90" s="125" t="s">
        <v>456</v>
      </c>
      <c r="B90" t="s">
        <v>456</v>
      </c>
      <c r="C90" s="217">
        <v>-0.89999999999999947</v>
      </c>
      <c r="I90" s="2"/>
      <c r="J90" s="2"/>
    </row>
    <row r="91" spans="1:10" x14ac:dyDescent="0.2">
      <c r="A91" s="125" t="s">
        <v>456</v>
      </c>
      <c r="B91" t="s">
        <v>456</v>
      </c>
      <c r="C91" s="217">
        <v>-0.79999999999999982</v>
      </c>
      <c r="I91" s="2"/>
      <c r="J91" s="2"/>
    </row>
    <row r="92" spans="1:10" x14ac:dyDescent="0.2">
      <c r="A92" s="125" t="s">
        <v>456</v>
      </c>
      <c r="B92" t="s">
        <v>456</v>
      </c>
      <c r="C92" s="217">
        <v>-0.69999999999999929</v>
      </c>
      <c r="I92" s="2"/>
      <c r="J92" s="2"/>
    </row>
    <row r="93" spans="1:10" x14ac:dyDescent="0.2">
      <c r="A93" s="125" t="s">
        <v>456</v>
      </c>
      <c r="B93" t="s">
        <v>456</v>
      </c>
      <c r="C93" s="217">
        <v>-0.59999999999999964</v>
      </c>
      <c r="I93" s="2"/>
      <c r="J93" s="2"/>
    </row>
    <row r="94" spans="1:10" x14ac:dyDescent="0.2">
      <c r="A94" s="125" t="s">
        <v>456</v>
      </c>
      <c r="B94" t="s">
        <v>456</v>
      </c>
      <c r="C94" s="217">
        <v>-0.5</v>
      </c>
      <c r="I94" s="2"/>
      <c r="J94" s="2"/>
    </row>
    <row r="95" spans="1:10" x14ac:dyDescent="0.2">
      <c r="A95" s="125" t="s">
        <v>456</v>
      </c>
      <c r="B95" t="s">
        <v>456</v>
      </c>
      <c r="C95" s="217">
        <v>-0.39999999999999947</v>
      </c>
      <c r="I95" s="2"/>
      <c r="J95" s="2"/>
    </row>
    <row r="96" spans="1:10" x14ac:dyDescent="0.2">
      <c r="A96" s="125" t="s">
        <v>456</v>
      </c>
      <c r="B96" t="s">
        <v>456</v>
      </c>
      <c r="C96" s="217">
        <v>-0.29999999999999982</v>
      </c>
      <c r="I96" s="2"/>
      <c r="J96" s="2"/>
    </row>
    <row r="97" spans="1:10" x14ac:dyDescent="0.2">
      <c r="A97" s="125" t="s">
        <v>456</v>
      </c>
      <c r="B97" t="s">
        <v>456</v>
      </c>
      <c r="C97" s="217">
        <v>-0.19999999999999929</v>
      </c>
      <c r="I97" s="2"/>
      <c r="J97" s="2"/>
    </row>
    <row r="98" spans="1:10" x14ac:dyDescent="0.2">
      <c r="A98" s="125" t="s">
        <v>456</v>
      </c>
      <c r="B98" t="s">
        <v>456</v>
      </c>
      <c r="C98" s="217">
        <v>-9.9999999999999645E-2</v>
      </c>
      <c r="I98" s="2"/>
      <c r="J98" s="2"/>
    </row>
    <row r="99" spans="1:10" x14ac:dyDescent="0.2">
      <c r="A99" s="125" t="s">
        <v>456</v>
      </c>
      <c r="B99" t="s">
        <v>456</v>
      </c>
      <c r="C99" s="217">
        <v>0</v>
      </c>
      <c r="I99" s="2"/>
      <c r="J99" s="2"/>
    </row>
    <row r="100" spans="1:10" x14ac:dyDescent="0.2">
      <c r="A100" s="125" t="s">
        <v>456</v>
      </c>
      <c r="B100" t="s">
        <v>456</v>
      </c>
      <c r="C100" s="217">
        <v>9.9999999999999645E-2</v>
      </c>
      <c r="I100" s="2"/>
      <c r="J100" s="2"/>
    </row>
    <row r="101" spans="1:10" x14ac:dyDescent="0.2">
      <c r="A101" s="125" t="s">
        <v>456</v>
      </c>
      <c r="B101" t="s">
        <v>456</v>
      </c>
      <c r="C101" s="217">
        <v>0.20000000000000107</v>
      </c>
      <c r="I101" s="2"/>
      <c r="J101" s="2"/>
    </row>
    <row r="102" spans="1:10" x14ac:dyDescent="0.2">
      <c r="A102" s="125" t="s">
        <v>456</v>
      </c>
      <c r="B102" t="s">
        <v>456</v>
      </c>
      <c r="C102" s="217">
        <v>0.30000000000000071</v>
      </c>
      <c r="I102" s="2"/>
      <c r="J102" s="2"/>
    </row>
    <row r="103" spans="1:10" x14ac:dyDescent="0.2">
      <c r="A103" s="125" t="s">
        <v>456</v>
      </c>
      <c r="B103" t="s">
        <v>456</v>
      </c>
      <c r="C103" s="217">
        <v>0.40000000000000036</v>
      </c>
      <c r="I103" s="2"/>
      <c r="J103" s="2"/>
    </row>
    <row r="104" spans="1:10" x14ac:dyDescent="0.2">
      <c r="A104" s="125" t="s">
        <v>456</v>
      </c>
      <c r="B104" t="s">
        <v>456</v>
      </c>
      <c r="C104" s="217">
        <v>0.5</v>
      </c>
      <c r="I104" s="2"/>
      <c r="J104" s="2"/>
    </row>
    <row r="105" spans="1:10" x14ac:dyDescent="0.2">
      <c r="A105" s="125" t="s">
        <v>456</v>
      </c>
      <c r="B105" t="s">
        <v>456</v>
      </c>
      <c r="C105" s="217">
        <v>0.59999999999999964</v>
      </c>
      <c r="I105" s="2"/>
      <c r="J105" s="2"/>
    </row>
    <row r="106" spans="1:10" x14ac:dyDescent="0.2">
      <c r="A106" s="125" t="s">
        <v>456</v>
      </c>
      <c r="B106" t="s">
        <v>456</v>
      </c>
      <c r="C106" s="217">
        <v>0.70000000000000107</v>
      </c>
      <c r="I106" s="2"/>
      <c r="J106" s="2"/>
    </row>
    <row r="107" spans="1:10" x14ac:dyDescent="0.2">
      <c r="A107" s="125" t="s">
        <v>456</v>
      </c>
      <c r="B107" t="s">
        <v>456</v>
      </c>
      <c r="C107" s="217">
        <v>0.80000000000000071</v>
      </c>
      <c r="I107" s="2"/>
      <c r="J107" s="2"/>
    </row>
    <row r="108" spans="1:10" x14ac:dyDescent="0.2">
      <c r="A108" s="125" t="s">
        <v>456</v>
      </c>
      <c r="B108" t="s">
        <v>456</v>
      </c>
      <c r="C108" s="217">
        <v>0.90000000000000036</v>
      </c>
      <c r="I108" s="2"/>
      <c r="J108" s="2"/>
    </row>
    <row r="109" spans="1:10" x14ac:dyDescent="0.2">
      <c r="A109" s="125" t="s">
        <v>456</v>
      </c>
      <c r="B109" t="s">
        <v>456</v>
      </c>
      <c r="C109" s="217">
        <v>1</v>
      </c>
      <c r="I109" s="2"/>
      <c r="J109" s="2"/>
    </row>
    <row r="110" spans="1:10" x14ac:dyDescent="0.2">
      <c r="A110" s="125" t="s">
        <v>456</v>
      </c>
      <c r="B110" t="s">
        <v>456</v>
      </c>
      <c r="C110" s="217">
        <v>1.0999999999999996</v>
      </c>
      <c r="I110" s="2"/>
      <c r="J110" s="2"/>
    </row>
    <row r="111" spans="1:10" x14ac:dyDescent="0.2">
      <c r="A111" s="125" t="s">
        <v>456</v>
      </c>
      <c r="B111" t="s">
        <v>456</v>
      </c>
      <c r="C111" s="217">
        <v>1.2000000000000011</v>
      </c>
      <c r="I111" s="2"/>
      <c r="J111" s="2"/>
    </row>
    <row r="112" spans="1:10" x14ac:dyDescent="0.2">
      <c r="A112" s="125" t="s">
        <v>456</v>
      </c>
      <c r="B112" t="s">
        <v>456</v>
      </c>
      <c r="C112" s="217">
        <v>1.3000000000000007</v>
      </c>
      <c r="I112" s="2"/>
      <c r="J112" s="2"/>
    </row>
    <row r="113" spans="1:10" x14ac:dyDescent="0.2">
      <c r="A113" s="125" t="s">
        <v>456</v>
      </c>
      <c r="B113" t="s">
        <v>456</v>
      </c>
      <c r="C113" s="217">
        <v>1.4000000000000004</v>
      </c>
      <c r="I113" s="2"/>
      <c r="J113" s="2"/>
    </row>
    <row r="114" spans="1:10" x14ac:dyDescent="0.2">
      <c r="A114" s="125" t="s">
        <v>456</v>
      </c>
      <c r="B114" t="s">
        <v>456</v>
      </c>
      <c r="C114" s="217">
        <v>1.5</v>
      </c>
      <c r="I114" s="2"/>
      <c r="J114" s="2"/>
    </row>
    <row r="115" spans="1:10" x14ac:dyDescent="0.2">
      <c r="A115" s="125" t="s">
        <v>456</v>
      </c>
      <c r="B115" t="s">
        <v>456</v>
      </c>
      <c r="C115" s="217">
        <v>1.6000000000000014</v>
      </c>
      <c r="I115" s="2"/>
      <c r="J115" s="2"/>
    </row>
    <row r="116" spans="1:10" x14ac:dyDescent="0.2">
      <c r="A116" s="125" t="s">
        <v>456</v>
      </c>
      <c r="B116" t="s">
        <v>456</v>
      </c>
      <c r="C116" s="217">
        <v>1.7000000000000011</v>
      </c>
      <c r="I116" s="2"/>
      <c r="J116" s="2"/>
    </row>
    <row r="117" spans="1:10" x14ac:dyDescent="0.2">
      <c r="A117" s="125" t="s">
        <v>456</v>
      </c>
      <c r="B117" t="s">
        <v>456</v>
      </c>
      <c r="C117" s="217">
        <v>1.8000000000000007</v>
      </c>
      <c r="I117" s="2"/>
      <c r="J117" s="2"/>
    </row>
    <row r="118" spans="1:10" x14ac:dyDescent="0.2">
      <c r="A118" s="125" t="s">
        <v>456</v>
      </c>
      <c r="B118" t="s">
        <v>456</v>
      </c>
      <c r="C118" s="217">
        <v>1.9000000000000004</v>
      </c>
      <c r="I118" s="2"/>
      <c r="J118" s="2"/>
    </row>
    <row r="119" spans="1:10" x14ac:dyDescent="0.2">
      <c r="A119" s="125" t="s">
        <v>456</v>
      </c>
      <c r="B119" t="s">
        <v>456</v>
      </c>
      <c r="C119" s="217">
        <v>2</v>
      </c>
      <c r="I119" s="2"/>
      <c r="J119" s="2"/>
    </row>
    <row r="120" spans="1:10" x14ac:dyDescent="0.2">
      <c r="A120" s="125" t="s">
        <v>456</v>
      </c>
      <c r="B120" t="s">
        <v>456</v>
      </c>
      <c r="C120" s="217">
        <v>2.1000000000000014</v>
      </c>
      <c r="I120" s="2"/>
      <c r="J120" s="2"/>
    </row>
    <row r="121" spans="1:10" x14ac:dyDescent="0.2">
      <c r="A121" s="125" t="s">
        <v>456</v>
      </c>
      <c r="B121" t="s">
        <v>456</v>
      </c>
      <c r="C121" s="217">
        <v>2.2000000000000011</v>
      </c>
      <c r="I121" s="2"/>
      <c r="J121" s="2"/>
    </row>
    <row r="122" spans="1:10" x14ac:dyDescent="0.2">
      <c r="A122" s="125" t="s">
        <v>456</v>
      </c>
      <c r="B122" t="s">
        <v>456</v>
      </c>
      <c r="C122" s="217">
        <v>2.3000000000000007</v>
      </c>
      <c r="I122" s="2"/>
      <c r="J122" s="2"/>
    </row>
    <row r="123" spans="1:10" x14ac:dyDescent="0.2">
      <c r="A123" s="125" t="s">
        <v>456</v>
      </c>
      <c r="B123" t="s">
        <v>456</v>
      </c>
      <c r="C123" s="217">
        <v>2.4000000000000004</v>
      </c>
      <c r="I123" s="2"/>
      <c r="J123" s="2"/>
    </row>
    <row r="124" spans="1:10" x14ac:dyDescent="0.2">
      <c r="A124" s="125" t="s">
        <v>456</v>
      </c>
      <c r="B124" t="s">
        <v>456</v>
      </c>
      <c r="C124" s="217">
        <v>2.5</v>
      </c>
      <c r="I124" s="2"/>
      <c r="J124" s="2"/>
    </row>
    <row r="125" spans="1:10" x14ac:dyDescent="0.2">
      <c r="A125" s="125" t="s">
        <v>456</v>
      </c>
      <c r="B125" t="s">
        <v>456</v>
      </c>
      <c r="C125" s="217">
        <v>2.6000000000000014</v>
      </c>
      <c r="I125" s="2"/>
      <c r="J125" s="2"/>
    </row>
    <row r="126" spans="1:10" x14ac:dyDescent="0.2">
      <c r="A126" s="125" t="s">
        <v>456</v>
      </c>
      <c r="B126" t="s">
        <v>456</v>
      </c>
      <c r="C126" s="217">
        <v>2.7000000000000011</v>
      </c>
      <c r="I126" s="2"/>
      <c r="J126" s="2"/>
    </row>
    <row r="127" spans="1:10" x14ac:dyDescent="0.2">
      <c r="A127" s="125" t="s">
        <v>456</v>
      </c>
      <c r="B127" t="s">
        <v>456</v>
      </c>
      <c r="C127" s="217">
        <v>2.8000000000000007</v>
      </c>
      <c r="I127" s="2"/>
      <c r="J127" s="2"/>
    </row>
    <row r="128" spans="1:10" x14ac:dyDescent="0.2">
      <c r="A128" s="125" t="s">
        <v>456</v>
      </c>
      <c r="B128" t="s">
        <v>456</v>
      </c>
      <c r="C128" s="217">
        <v>2.9000000000000004</v>
      </c>
      <c r="I128" s="2"/>
      <c r="J128" s="2"/>
    </row>
    <row r="129" spans="1:10" x14ac:dyDescent="0.2">
      <c r="A129" s="125" t="s">
        <v>456</v>
      </c>
      <c r="B129" t="s">
        <v>456</v>
      </c>
      <c r="C129" s="217">
        <v>3</v>
      </c>
      <c r="I129" s="2"/>
      <c r="J129" s="2"/>
    </row>
    <row r="130" spans="1:10" x14ac:dyDescent="0.2">
      <c r="A130" s="125" t="s">
        <v>456</v>
      </c>
      <c r="B130" t="s">
        <v>456</v>
      </c>
      <c r="C130" s="217">
        <v>3.1000000000000014</v>
      </c>
      <c r="I130" s="2"/>
      <c r="J130" s="2"/>
    </row>
    <row r="131" spans="1:10" x14ac:dyDescent="0.2">
      <c r="A131" s="125" t="s">
        <v>456</v>
      </c>
      <c r="B131" t="s">
        <v>456</v>
      </c>
      <c r="C131" s="217">
        <v>3.2000000000000011</v>
      </c>
      <c r="I131" s="2"/>
      <c r="J131" s="2"/>
    </row>
    <row r="132" spans="1:10" x14ac:dyDescent="0.2">
      <c r="A132" s="125" t="s">
        <v>456</v>
      </c>
      <c r="B132" t="s">
        <v>456</v>
      </c>
      <c r="C132" s="217">
        <v>3.3000000000000007</v>
      </c>
      <c r="I132" s="2"/>
      <c r="J132" s="2"/>
    </row>
    <row r="133" spans="1:10" x14ac:dyDescent="0.2">
      <c r="A133" s="125" t="s">
        <v>456</v>
      </c>
      <c r="B133" t="s">
        <v>456</v>
      </c>
      <c r="C133" s="217">
        <v>3.4000000000000004</v>
      </c>
      <c r="I133" s="2"/>
      <c r="J133" s="2"/>
    </row>
    <row r="134" spans="1:10" x14ac:dyDescent="0.2">
      <c r="A134" s="125" t="s">
        <v>456</v>
      </c>
      <c r="B134" t="s">
        <v>456</v>
      </c>
      <c r="C134" s="217">
        <v>3.5</v>
      </c>
      <c r="I134" s="2"/>
      <c r="J134" s="2"/>
    </row>
    <row r="135" spans="1:10" x14ac:dyDescent="0.2">
      <c r="A135" s="125" t="s">
        <v>456</v>
      </c>
      <c r="B135" t="s">
        <v>456</v>
      </c>
      <c r="C135" s="217">
        <v>3.6000000000000014</v>
      </c>
      <c r="I135" s="2"/>
      <c r="J135" s="2"/>
    </row>
    <row r="136" spans="1:10" x14ac:dyDescent="0.2">
      <c r="A136" s="125" t="s">
        <v>456</v>
      </c>
      <c r="B136" t="s">
        <v>456</v>
      </c>
      <c r="C136" s="217">
        <v>3.7000000000000011</v>
      </c>
      <c r="I136" s="2"/>
      <c r="J136" s="2"/>
    </row>
    <row r="137" spans="1:10" x14ac:dyDescent="0.2">
      <c r="A137" s="125" t="s">
        <v>456</v>
      </c>
      <c r="B137" t="s">
        <v>456</v>
      </c>
      <c r="C137" s="217">
        <v>3.8000000000000007</v>
      </c>
      <c r="I137" s="2"/>
      <c r="J137" s="2"/>
    </row>
    <row r="138" spans="1:10" x14ac:dyDescent="0.2">
      <c r="A138" s="125" t="s">
        <v>456</v>
      </c>
      <c r="B138" t="s">
        <v>456</v>
      </c>
      <c r="C138" s="217">
        <v>3.9000000000000004</v>
      </c>
      <c r="I138" s="2"/>
      <c r="J138" s="2"/>
    </row>
    <row r="139" spans="1:10" x14ac:dyDescent="0.2">
      <c r="A139" s="125" t="s">
        <v>456</v>
      </c>
      <c r="B139" t="s">
        <v>456</v>
      </c>
      <c r="C139" s="217">
        <v>4</v>
      </c>
      <c r="I139" s="2"/>
      <c r="J139" s="2"/>
    </row>
    <row r="140" spans="1:10" x14ac:dyDescent="0.2">
      <c r="A140" s="125" t="s">
        <v>456</v>
      </c>
      <c r="B140" t="s">
        <v>456</v>
      </c>
      <c r="C140" s="217">
        <v>4.1000000000000014</v>
      </c>
      <c r="I140" s="2"/>
      <c r="J140" s="2"/>
    </row>
    <row r="141" spans="1:10" x14ac:dyDescent="0.2">
      <c r="A141" s="125" t="s">
        <v>456</v>
      </c>
      <c r="B141" t="s">
        <v>456</v>
      </c>
      <c r="C141" s="217">
        <v>4.2000000000000011</v>
      </c>
      <c r="I141" s="2"/>
      <c r="J141" s="2"/>
    </row>
    <row r="142" spans="1:10" x14ac:dyDescent="0.2">
      <c r="A142" s="125" t="s">
        <v>456</v>
      </c>
      <c r="B142" t="s">
        <v>456</v>
      </c>
      <c r="C142" s="217">
        <v>4.3000000000000007</v>
      </c>
      <c r="I142" s="2"/>
      <c r="J142" s="2"/>
    </row>
    <row r="143" spans="1:10" x14ac:dyDescent="0.2">
      <c r="A143" s="125" t="s">
        <v>456</v>
      </c>
      <c r="B143" t="s">
        <v>456</v>
      </c>
      <c r="C143" s="217">
        <v>4.4000000000000004</v>
      </c>
      <c r="I143" s="2"/>
      <c r="J143" s="2"/>
    </row>
    <row r="144" spans="1:10" x14ac:dyDescent="0.2">
      <c r="A144" s="125" t="s">
        <v>456</v>
      </c>
      <c r="B144" t="s">
        <v>456</v>
      </c>
      <c r="C144" s="217">
        <v>4.5</v>
      </c>
      <c r="I144" s="2"/>
      <c r="J144" s="2"/>
    </row>
    <row r="145" spans="1:10" x14ac:dyDescent="0.2">
      <c r="A145" s="125" t="s">
        <v>456</v>
      </c>
      <c r="B145" t="s">
        <v>456</v>
      </c>
      <c r="C145" s="217">
        <v>4.6000000000000014</v>
      </c>
      <c r="I145" s="2"/>
      <c r="J145" s="2"/>
    </row>
    <row r="146" spans="1:10" x14ac:dyDescent="0.2">
      <c r="A146" s="125" t="s">
        <v>456</v>
      </c>
      <c r="B146" t="s">
        <v>456</v>
      </c>
      <c r="C146" s="217">
        <v>4.7000000000000011</v>
      </c>
      <c r="I146" s="2"/>
      <c r="J146" s="2"/>
    </row>
    <row r="147" spans="1:10" x14ac:dyDescent="0.2">
      <c r="A147" s="125" t="s">
        <v>456</v>
      </c>
      <c r="B147" t="s">
        <v>456</v>
      </c>
      <c r="C147" s="217">
        <v>4.8000000000000007</v>
      </c>
      <c r="I147" s="2"/>
      <c r="J147" s="2"/>
    </row>
    <row r="148" spans="1:10" x14ac:dyDescent="0.2">
      <c r="A148" s="125" t="s">
        <v>456</v>
      </c>
      <c r="B148" t="s">
        <v>456</v>
      </c>
      <c r="C148" s="217">
        <v>4.9000000000000004</v>
      </c>
      <c r="I148" s="2"/>
      <c r="J148" s="2"/>
    </row>
    <row r="149" spans="1:10" x14ac:dyDescent="0.2">
      <c r="A149" s="125" t="s">
        <v>456</v>
      </c>
      <c r="B149" t="s">
        <v>456</v>
      </c>
      <c r="C149" s="217">
        <v>5</v>
      </c>
      <c r="I149" s="2"/>
      <c r="J149" s="2"/>
    </row>
    <row r="150" spans="1:10" x14ac:dyDescent="0.2">
      <c r="A150" s="125" t="s">
        <v>456</v>
      </c>
      <c r="B150" t="s">
        <v>456</v>
      </c>
      <c r="C150" s="217">
        <v>5.1000000000000014</v>
      </c>
      <c r="I150" s="2"/>
      <c r="J150" s="2"/>
    </row>
    <row r="151" spans="1:10" x14ac:dyDescent="0.2">
      <c r="A151" s="125" t="s">
        <v>456</v>
      </c>
      <c r="B151" t="s">
        <v>456</v>
      </c>
      <c r="C151" s="217">
        <v>5.2000000000000011</v>
      </c>
      <c r="I151" s="2"/>
      <c r="J151" s="2"/>
    </row>
    <row r="152" spans="1:10" x14ac:dyDescent="0.2">
      <c r="A152" s="125" t="s">
        <v>456</v>
      </c>
      <c r="B152" t="s">
        <v>456</v>
      </c>
      <c r="C152" s="217">
        <v>5.3000000000000007</v>
      </c>
      <c r="I152" s="2"/>
      <c r="J152" s="2"/>
    </row>
    <row r="153" spans="1:10" x14ac:dyDescent="0.2">
      <c r="A153" s="125" t="s">
        <v>456</v>
      </c>
      <c r="B153" t="s">
        <v>456</v>
      </c>
      <c r="C153" s="217">
        <v>5.4</v>
      </c>
      <c r="I153" s="2"/>
      <c r="J153" s="2"/>
    </row>
    <row r="154" spans="1:10" x14ac:dyDescent="0.2">
      <c r="A154" s="125" t="s">
        <v>456</v>
      </c>
      <c r="B154" t="s">
        <v>456</v>
      </c>
      <c r="C154" s="217">
        <v>5.5</v>
      </c>
      <c r="I154" s="2"/>
      <c r="J154" s="2"/>
    </row>
    <row r="155" spans="1:10" x14ac:dyDescent="0.2">
      <c r="A155" s="125" t="s">
        <v>456</v>
      </c>
      <c r="B155" t="s">
        <v>456</v>
      </c>
      <c r="C155" s="217">
        <v>5.6000000000000014</v>
      </c>
      <c r="I155" s="2"/>
      <c r="J155" s="2"/>
    </row>
    <row r="156" spans="1:10" x14ac:dyDescent="0.2">
      <c r="A156" s="125" t="s">
        <v>456</v>
      </c>
      <c r="B156" t="s">
        <v>456</v>
      </c>
      <c r="C156" s="217">
        <v>5.7000000000000011</v>
      </c>
      <c r="I156" s="2"/>
      <c r="J156" s="2"/>
    </row>
    <row r="157" spans="1:10" x14ac:dyDescent="0.2">
      <c r="A157" s="125" t="s">
        <v>456</v>
      </c>
      <c r="B157" t="s">
        <v>456</v>
      </c>
      <c r="C157" s="217">
        <v>5.8000000000000007</v>
      </c>
      <c r="I157" s="2"/>
      <c r="J157" s="2"/>
    </row>
    <row r="158" spans="1:10" x14ac:dyDescent="0.2">
      <c r="A158" s="125" t="s">
        <v>456</v>
      </c>
      <c r="B158" t="s">
        <v>456</v>
      </c>
      <c r="C158" s="217">
        <v>5.9</v>
      </c>
      <c r="I158" s="2"/>
      <c r="J158" s="2"/>
    </row>
    <row r="159" spans="1:10" x14ac:dyDescent="0.2">
      <c r="A159" s="125" t="s">
        <v>456</v>
      </c>
      <c r="B159" t="s">
        <v>456</v>
      </c>
      <c r="C159" s="217">
        <v>6</v>
      </c>
      <c r="I159" s="2"/>
      <c r="J159" s="2"/>
    </row>
    <row r="160" spans="1:10" x14ac:dyDescent="0.2">
      <c r="A160" s="125" t="s">
        <v>456</v>
      </c>
      <c r="B160" t="s">
        <v>456</v>
      </c>
      <c r="C160" s="217">
        <v>6.1000000000000014</v>
      </c>
      <c r="I160" s="2"/>
      <c r="J160" s="2"/>
    </row>
    <row r="161" spans="1:10" x14ac:dyDescent="0.2">
      <c r="A161" s="125" t="s">
        <v>456</v>
      </c>
      <c r="B161" t="s">
        <v>456</v>
      </c>
      <c r="C161" s="217">
        <v>6.2000000000000011</v>
      </c>
      <c r="I161" s="2"/>
      <c r="J161" s="2"/>
    </row>
    <row r="162" spans="1:10" x14ac:dyDescent="0.2">
      <c r="A162" s="125" t="s">
        <v>456</v>
      </c>
      <c r="B162" t="s">
        <v>456</v>
      </c>
      <c r="C162" s="217">
        <v>6.3000000000000007</v>
      </c>
      <c r="I162" s="2"/>
      <c r="J162" s="2"/>
    </row>
    <row r="163" spans="1:10" x14ac:dyDescent="0.2">
      <c r="A163" s="125" t="s">
        <v>456</v>
      </c>
      <c r="B163" t="s">
        <v>456</v>
      </c>
      <c r="C163" s="217">
        <v>6.4</v>
      </c>
      <c r="I163" s="2"/>
      <c r="J163" s="2"/>
    </row>
    <row r="164" spans="1:10" x14ac:dyDescent="0.2">
      <c r="A164" s="125" t="s">
        <v>456</v>
      </c>
      <c r="B164" t="s">
        <v>456</v>
      </c>
      <c r="C164" s="217">
        <v>6.5</v>
      </c>
      <c r="I164" s="2"/>
      <c r="J164" s="2"/>
    </row>
    <row r="165" spans="1:10" x14ac:dyDescent="0.2">
      <c r="A165" s="125" t="s">
        <v>456</v>
      </c>
      <c r="B165" t="s">
        <v>456</v>
      </c>
      <c r="C165" s="217">
        <v>6.6000000000000014</v>
      </c>
      <c r="I165" s="2"/>
      <c r="J165" s="2"/>
    </row>
    <row r="166" spans="1:10" x14ac:dyDescent="0.2">
      <c r="A166" s="125" t="s">
        <v>456</v>
      </c>
      <c r="B166" t="s">
        <v>456</v>
      </c>
      <c r="C166" s="217">
        <v>6.7000000000000011</v>
      </c>
      <c r="I166" s="2"/>
      <c r="J166" s="2"/>
    </row>
    <row r="167" spans="1:10" x14ac:dyDescent="0.2">
      <c r="A167" s="125" t="s">
        <v>456</v>
      </c>
      <c r="B167" t="s">
        <v>456</v>
      </c>
      <c r="C167" s="217">
        <v>6.8000000000000007</v>
      </c>
      <c r="I167" s="2"/>
      <c r="J167" s="2"/>
    </row>
    <row r="168" spans="1:10" x14ac:dyDescent="0.2">
      <c r="A168" s="125" t="s">
        <v>456</v>
      </c>
      <c r="B168" t="s">
        <v>456</v>
      </c>
      <c r="C168" s="217">
        <v>6.9</v>
      </c>
      <c r="I168" s="2"/>
      <c r="J168" s="2"/>
    </row>
    <row r="169" spans="1:10" x14ac:dyDescent="0.2">
      <c r="A169" s="125" t="s">
        <v>456</v>
      </c>
      <c r="B169" t="s">
        <v>456</v>
      </c>
      <c r="C169" s="217">
        <v>7</v>
      </c>
      <c r="I169" s="2"/>
      <c r="J169" s="2"/>
    </row>
    <row r="170" spans="1:10" x14ac:dyDescent="0.2">
      <c r="A170" s="125" t="s">
        <v>456</v>
      </c>
      <c r="B170" t="s">
        <v>456</v>
      </c>
      <c r="C170" s="217">
        <v>7.1000000000000014</v>
      </c>
      <c r="I170" s="2"/>
      <c r="J170" s="2"/>
    </row>
    <row r="171" spans="1:10" x14ac:dyDescent="0.2">
      <c r="A171" s="125" t="s">
        <v>456</v>
      </c>
      <c r="B171" t="s">
        <v>456</v>
      </c>
      <c r="C171" s="217">
        <v>7.2000000000000011</v>
      </c>
      <c r="I171" s="2"/>
      <c r="J171" s="2"/>
    </row>
    <row r="172" spans="1:10" x14ac:dyDescent="0.2">
      <c r="A172" s="125" t="s">
        <v>456</v>
      </c>
      <c r="B172" t="s">
        <v>456</v>
      </c>
      <c r="C172" s="217">
        <v>7.3000000000000007</v>
      </c>
      <c r="I172" s="2"/>
      <c r="J172" s="2"/>
    </row>
    <row r="173" spans="1:10" x14ac:dyDescent="0.2">
      <c r="A173" s="125" t="s">
        <v>456</v>
      </c>
      <c r="B173" t="s">
        <v>456</v>
      </c>
      <c r="C173" s="217">
        <v>7.4</v>
      </c>
      <c r="I173" s="2"/>
      <c r="J173" s="2"/>
    </row>
    <row r="174" spans="1:10" x14ac:dyDescent="0.2">
      <c r="A174" s="125" t="s">
        <v>456</v>
      </c>
      <c r="B174" t="s">
        <v>456</v>
      </c>
      <c r="C174" s="217">
        <v>7.5</v>
      </c>
      <c r="I174" s="2"/>
      <c r="J174" s="2"/>
    </row>
    <row r="175" spans="1:10" x14ac:dyDescent="0.2">
      <c r="A175" s="125" t="s">
        <v>456</v>
      </c>
      <c r="B175" t="s">
        <v>456</v>
      </c>
      <c r="C175" s="217">
        <v>7.6000000000000014</v>
      </c>
      <c r="I175" s="2"/>
      <c r="J175" s="2"/>
    </row>
    <row r="176" spans="1:10" x14ac:dyDescent="0.2">
      <c r="A176" s="125" t="s">
        <v>456</v>
      </c>
      <c r="B176" t="s">
        <v>456</v>
      </c>
      <c r="C176" s="217">
        <v>7.7000000000000011</v>
      </c>
      <c r="I176" s="2"/>
      <c r="J176" s="2"/>
    </row>
    <row r="177" spans="1:10" x14ac:dyDescent="0.2">
      <c r="A177" s="125" t="s">
        <v>456</v>
      </c>
      <c r="B177" t="s">
        <v>456</v>
      </c>
      <c r="C177" s="217">
        <v>7.8000000000000007</v>
      </c>
      <c r="I177" s="2"/>
      <c r="J177" s="2"/>
    </row>
    <row r="178" spans="1:10" x14ac:dyDescent="0.2">
      <c r="A178" s="125" t="s">
        <v>456</v>
      </c>
      <c r="B178" t="s">
        <v>456</v>
      </c>
      <c r="C178" s="217">
        <v>7.9</v>
      </c>
      <c r="I178" s="2"/>
      <c r="J178" s="2"/>
    </row>
    <row r="179" spans="1:10" x14ac:dyDescent="0.2">
      <c r="A179" s="125" t="s">
        <v>456</v>
      </c>
      <c r="B179" t="s">
        <v>456</v>
      </c>
      <c r="C179" s="217">
        <v>8</v>
      </c>
      <c r="I179" s="2"/>
      <c r="J179" s="2"/>
    </row>
    <row r="180" spans="1:10" x14ac:dyDescent="0.2">
      <c r="A180" s="125" t="s">
        <v>456</v>
      </c>
      <c r="B180" t="s">
        <v>456</v>
      </c>
      <c r="C180" s="217">
        <v>8.1000000000000014</v>
      </c>
      <c r="I180" s="2"/>
      <c r="J180" s="2"/>
    </row>
    <row r="181" spans="1:10" x14ac:dyDescent="0.2">
      <c r="A181" s="125" t="s">
        <v>456</v>
      </c>
      <c r="B181" t="s">
        <v>456</v>
      </c>
      <c r="C181" s="217">
        <v>8.1999999999999993</v>
      </c>
      <c r="I181" s="2"/>
      <c r="J181" s="2"/>
    </row>
    <row r="182" spans="1:10" x14ac:dyDescent="0.2">
      <c r="A182" s="125" t="s">
        <v>456</v>
      </c>
      <c r="B182" t="s">
        <v>456</v>
      </c>
      <c r="C182" s="217">
        <v>8.3000000000000007</v>
      </c>
      <c r="I182" s="2"/>
      <c r="J182" s="2"/>
    </row>
    <row r="183" spans="1:10" x14ac:dyDescent="0.2">
      <c r="A183" s="125" t="s">
        <v>456</v>
      </c>
      <c r="B183" t="s">
        <v>456</v>
      </c>
      <c r="C183" s="217">
        <v>8.4000000000000021</v>
      </c>
      <c r="I183" s="2"/>
      <c r="J183" s="2"/>
    </row>
    <row r="184" spans="1:10" x14ac:dyDescent="0.2">
      <c r="A184" s="125" t="s">
        <v>456</v>
      </c>
      <c r="B184" t="s">
        <v>456</v>
      </c>
      <c r="C184" s="217">
        <v>8.5</v>
      </c>
      <c r="I184" s="2"/>
      <c r="J184" s="2"/>
    </row>
    <row r="185" spans="1:10" x14ac:dyDescent="0.2">
      <c r="A185" s="125" t="s">
        <v>456</v>
      </c>
      <c r="B185" t="s">
        <v>456</v>
      </c>
      <c r="C185" s="217">
        <v>8.6000000000000014</v>
      </c>
      <c r="I185" s="2"/>
      <c r="J185" s="2"/>
    </row>
    <row r="186" spans="1:10" x14ac:dyDescent="0.2">
      <c r="A186" s="125" t="s">
        <v>456</v>
      </c>
      <c r="B186" t="s">
        <v>456</v>
      </c>
      <c r="C186" s="217">
        <v>8.6999999999999993</v>
      </c>
      <c r="I186" s="2"/>
      <c r="J186" s="2"/>
    </row>
    <row r="187" spans="1:10" x14ac:dyDescent="0.2">
      <c r="A187" s="125" t="s">
        <v>456</v>
      </c>
      <c r="B187" t="s">
        <v>456</v>
      </c>
      <c r="C187" s="217">
        <v>8.8000000000000007</v>
      </c>
      <c r="I187" s="2"/>
      <c r="J187" s="2"/>
    </row>
    <row r="188" spans="1:10" x14ac:dyDescent="0.2">
      <c r="A188" s="125" t="s">
        <v>456</v>
      </c>
      <c r="B188" t="s">
        <v>456</v>
      </c>
      <c r="C188" s="217">
        <v>8.9000000000000021</v>
      </c>
      <c r="I188" s="2"/>
      <c r="J188" s="2"/>
    </row>
    <row r="189" spans="1:10" x14ac:dyDescent="0.2">
      <c r="A189" s="125" t="s">
        <v>456</v>
      </c>
      <c r="B189" t="s">
        <v>456</v>
      </c>
      <c r="C189" s="217">
        <v>9</v>
      </c>
      <c r="I189" s="2"/>
      <c r="J189" s="2"/>
    </row>
    <row r="190" spans="1:10" x14ac:dyDescent="0.2">
      <c r="A190" s="125" t="s">
        <v>456</v>
      </c>
      <c r="B190" t="s">
        <v>456</v>
      </c>
      <c r="C190" s="217">
        <v>9.1000000000000014</v>
      </c>
      <c r="I190" s="2"/>
      <c r="J190" s="2"/>
    </row>
    <row r="191" spans="1:10" x14ac:dyDescent="0.2">
      <c r="A191" s="125" t="s">
        <v>456</v>
      </c>
      <c r="B191" t="s">
        <v>456</v>
      </c>
      <c r="C191" s="217">
        <v>9.1999999999999993</v>
      </c>
      <c r="I191" s="2"/>
      <c r="J191" s="2"/>
    </row>
    <row r="192" spans="1:10" x14ac:dyDescent="0.2">
      <c r="A192" s="125" t="s">
        <v>456</v>
      </c>
      <c r="B192" t="s">
        <v>456</v>
      </c>
      <c r="C192" s="217">
        <v>9.3000000000000007</v>
      </c>
      <c r="I192" s="2"/>
      <c r="J192" s="2"/>
    </row>
    <row r="193" spans="1:10" x14ac:dyDescent="0.2">
      <c r="A193" s="125" t="s">
        <v>456</v>
      </c>
      <c r="B193" t="s">
        <v>456</v>
      </c>
      <c r="C193" s="217">
        <v>9.4000000000000021</v>
      </c>
      <c r="I193" s="2"/>
      <c r="J193" s="2"/>
    </row>
    <row r="194" spans="1:10" x14ac:dyDescent="0.2">
      <c r="A194" s="125" t="s">
        <v>456</v>
      </c>
      <c r="B194" t="s">
        <v>456</v>
      </c>
      <c r="C194" s="217">
        <v>9.5</v>
      </c>
      <c r="I194" s="2"/>
      <c r="J194" s="2"/>
    </row>
    <row r="195" spans="1:10" x14ac:dyDescent="0.2">
      <c r="A195" s="125" t="s">
        <v>456</v>
      </c>
      <c r="B195" t="s">
        <v>456</v>
      </c>
      <c r="C195" s="217">
        <v>9.6000000000000014</v>
      </c>
      <c r="I195" s="2"/>
      <c r="J195" s="2"/>
    </row>
    <row r="196" spans="1:10" x14ac:dyDescent="0.2">
      <c r="A196" s="125" t="s">
        <v>456</v>
      </c>
      <c r="B196" t="s">
        <v>456</v>
      </c>
      <c r="C196" s="217">
        <v>9.6999999999999993</v>
      </c>
      <c r="I196" s="2"/>
      <c r="J196" s="2"/>
    </row>
    <row r="197" spans="1:10" x14ac:dyDescent="0.2">
      <c r="A197" s="125" t="s">
        <v>456</v>
      </c>
      <c r="B197" t="s">
        <v>456</v>
      </c>
      <c r="C197" s="217">
        <v>9.8000000000000007</v>
      </c>
      <c r="I197" s="2"/>
      <c r="J197" s="2"/>
    </row>
    <row r="198" spans="1:10" x14ac:dyDescent="0.2">
      <c r="A198" s="125" t="s">
        <v>456</v>
      </c>
      <c r="B198" t="s">
        <v>456</v>
      </c>
      <c r="C198" s="217">
        <v>9.9000000000000021</v>
      </c>
      <c r="I198" s="2"/>
      <c r="J198" s="2"/>
    </row>
    <row r="199" spans="1:10" x14ac:dyDescent="0.2">
      <c r="A199" s="125" t="s">
        <v>456</v>
      </c>
      <c r="B199" t="s">
        <v>456</v>
      </c>
      <c r="C199" s="217">
        <v>10</v>
      </c>
      <c r="I199" s="2"/>
      <c r="J199" s="2"/>
    </row>
    <row r="200" spans="1:10" x14ac:dyDescent="0.2">
      <c r="A200" s="125" t="s">
        <v>456</v>
      </c>
      <c r="B200" t="s">
        <v>456</v>
      </c>
      <c r="C200" s="217">
        <v>10.100000000000001</v>
      </c>
      <c r="I200" s="2"/>
      <c r="J200" s="2"/>
    </row>
    <row r="201" spans="1:10" x14ac:dyDescent="0.2">
      <c r="A201" s="125" t="s">
        <v>456</v>
      </c>
      <c r="B201" t="s">
        <v>456</v>
      </c>
      <c r="C201" s="217">
        <v>10.199999999999999</v>
      </c>
      <c r="I201" s="2"/>
      <c r="J201" s="2"/>
    </row>
    <row r="202" spans="1:10" x14ac:dyDescent="0.2">
      <c r="A202" s="125" t="s">
        <v>456</v>
      </c>
      <c r="B202" t="s">
        <v>456</v>
      </c>
      <c r="C202" s="217">
        <v>10.3</v>
      </c>
      <c r="I202" s="2"/>
      <c r="J202" s="2"/>
    </row>
    <row r="203" spans="1:10" x14ac:dyDescent="0.2">
      <c r="A203" s="125" t="s">
        <v>456</v>
      </c>
      <c r="B203" t="s">
        <v>456</v>
      </c>
      <c r="C203" s="217">
        <v>10.400000000000002</v>
      </c>
      <c r="I203" s="2"/>
      <c r="J203" s="2"/>
    </row>
    <row r="204" spans="1:10" x14ac:dyDescent="0.2">
      <c r="A204" s="125" t="s">
        <v>456</v>
      </c>
      <c r="B204" t="s">
        <v>456</v>
      </c>
      <c r="C204" s="217">
        <v>10.5</v>
      </c>
      <c r="I204" s="2"/>
      <c r="J204" s="2"/>
    </row>
    <row r="205" spans="1:10" x14ac:dyDescent="0.2">
      <c r="A205" s="125" t="s">
        <v>456</v>
      </c>
      <c r="B205" t="s">
        <v>456</v>
      </c>
      <c r="C205" s="217">
        <v>10.600000000000001</v>
      </c>
      <c r="I205" s="2"/>
      <c r="J205" s="2"/>
    </row>
    <row r="206" spans="1:10" x14ac:dyDescent="0.2">
      <c r="A206" s="125" t="s">
        <v>456</v>
      </c>
      <c r="B206" t="s">
        <v>456</v>
      </c>
      <c r="C206" s="217">
        <v>10.7</v>
      </c>
      <c r="I206" s="2"/>
      <c r="J206" s="2"/>
    </row>
    <row r="207" spans="1:10" x14ac:dyDescent="0.2">
      <c r="A207" s="125" t="s">
        <v>456</v>
      </c>
      <c r="B207" t="s">
        <v>456</v>
      </c>
      <c r="C207" s="217">
        <v>10.8</v>
      </c>
      <c r="I207" s="2"/>
      <c r="J207" s="2"/>
    </row>
    <row r="208" spans="1:10" x14ac:dyDescent="0.2">
      <c r="A208" s="125" t="s">
        <v>456</v>
      </c>
      <c r="B208" t="s">
        <v>456</v>
      </c>
      <c r="C208" s="217">
        <v>10.900000000000002</v>
      </c>
      <c r="I208" s="2"/>
      <c r="J208" s="2"/>
    </row>
    <row r="209" spans="1:10" x14ac:dyDescent="0.2">
      <c r="A209" s="125" t="s">
        <v>456</v>
      </c>
      <c r="B209" t="s">
        <v>456</v>
      </c>
      <c r="C209" s="217">
        <v>11</v>
      </c>
      <c r="I209" s="2"/>
      <c r="J209" s="2"/>
    </row>
    <row r="210" spans="1:10" x14ac:dyDescent="0.2">
      <c r="A210" s="125" t="s">
        <v>456</v>
      </c>
      <c r="B210" t="s">
        <v>456</v>
      </c>
      <c r="C210" s="217">
        <v>11.100000000000001</v>
      </c>
      <c r="I210" s="2"/>
      <c r="J210" s="2"/>
    </row>
    <row r="211" spans="1:10" x14ac:dyDescent="0.2">
      <c r="A211" s="125" t="s">
        <v>456</v>
      </c>
      <c r="B211" t="s">
        <v>456</v>
      </c>
      <c r="C211" s="217">
        <v>11.200000000000003</v>
      </c>
      <c r="I211" s="2"/>
      <c r="J211" s="2"/>
    </row>
    <row r="212" spans="1:10" x14ac:dyDescent="0.2">
      <c r="A212" s="125" t="s">
        <v>456</v>
      </c>
      <c r="B212" t="s">
        <v>456</v>
      </c>
      <c r="C212" s="217">
        <v>11.3</v>
      </c>
      <c r="I212" s="2"/>
      <c r="J212" s="2"/>
    </row>
    <row r="213" spans="1:10" x14ac:dyDescent="0.2">
      <c r="A213" s="125" t="s">
        <v>456</v>
      </c>
      <c r="B213" t="s">
        <v>456</v>
      </c>
      <c r="C213" s="217">
        <v>11.400000000000002</v>
      </c>
      <c r="I213" s="2"/>
      <c r="J213" s="2"/>
    </row>
    <row r="214" spans="1:10" x14ac:dyDescent="0.2">
      <c r="A214" s="125" t="s">
        <v>456</v>
      </c>
      <c r="B214" t="s">
        <v>456</v>
      </c>
      <c r="C214" s="217">
        <v>11.5</v>
      </c>
      <c r="I214" s="2"/>
      <c r="J214" s="2"/>
    </row>
    <row r="215" spans="1:10" x14ac:dyDescent="0.2">
      <c r="A215" s="125" t="s">
        <v>456</v>
      </c>
      <c r="B215" t="s">
        <v>456</v>
      </c>
      <c r="C215" s="217">
        <v>11.600000000000001</v>
      </c>
      <c r="I215" s="2"/>
      <c r="J215" s="2"/>
    </row>
    <row r="216" spans="1:10" x14ac:dyDescent="0.2">
      <c r="A216" s="125" t="s">
        <v>456</v>
      </c>
      <c r="B216" t="s">
        <v>456</v>
      </c>
      <c r="C216" s="217">
        <v>11.700000000000003</v>
      </c>
      <c r="I216" s="2"/>
      <c r="J216" s="2"/>
    </row>
    <row r="217" spans="1:10" x14ac:dyDescent="0.2">
      <c r="A217" s="125" t="s">
        <v>456</v>
      </c>
      <c r="B217" t="s">
        <v>456</v>
      </c>
      <c r="C217" s="217">
        <v>11.8</v>
      </c>
      <c r="I217" s="2"/>
      <c r="J217" s="2"/>
    </row>
    <row r="218" spans="1:10" x14ac:dyDescent="0.2">
      <c r="A218" s="125" t="s">
        <v>456</v>
      </c>
      <c r="B218" t="s">
        <v>456</v>
      </c>
      <c r="C218" s="217">
        <v>11.900000000000002</v>
      </c>
      <c r="I218" s="2"/>
      <c r="J218" s="2"/>
    </row>
    <row r="219" spans="1:10" x14ac:dyDescent="0.2">
      <c r="A219" s="125" t="s">
        <v>456</v>
      </c>
      <c r="B219" t="s">
        <v>456</v>
      </c>
      <c r="C219" s="217">
        <v>12</v>
      </c>
      <c r="I219" s="2"/>
      <c r="J219" s="2"/>
    </row>
    <row r="220" spans="1:10" x14ac:dyDescent="0.2">
      <c r="A220" s="125" t="s">
        <v>456</v>
      </c>
      <c r="B220" t="s">
        <v>456</v>
      </c>
      <c r="C220" s="217">
        <v>12.100000000000001</v>
      </c>
      <c r="I220" s="2"/>
      <c r="J220" s="2"/>
    </row>
    <row r="221" spans="1:10" x14ac:dyDescent="0.2">
      <c r="A221" s="125" t="s">
        <v>456</v>
      </c>
      <c r="B221" t="s">
        <v>456</v>
      </c>
      <c r="C221" s="217">
        <v>12.200000000000003</v>
      </c>
      <c r="I221" s="2"/>
      <c r="J221" s="2"/>
    </row>
    <row r="222" spans="1:10" x14ac:dyDescent="0.2">
      <c r="A222" s="125" t="s">
        <v>456</v>
      </c>
      <c r="B222" t="s">
        <v>456</v>
      </c>
      <c r="C222" s="217">
        <v>12.3</v>
      </c>
      <c r="I222" s="2"/>
      <c r="J222" s="2"/>
    </row>
    <row r="223" spans="1:10" x14ac:dyDescent="0.2">
      <c r="A223" s="125" t="s">
        <v>456</v>
      </c>
      <c r="B223" t="s">
        <v>456</v>
      </c>
      <c r="C223" s="217">
        <v>12.400000000000002</v>
      </c>
      <c r="I223" s="2"/>
      <c r="J223" s="2"/>
    </row>
    <row r="224" spans="1:10" x14ac:dyDescent="0.2">
      <c r="A224" s="125" t="s">
        <v>456</v>
      </c>
      <c r="B224" t="s">
        <v>456</v>
      </c>
      <c r="C224" s="217">
        <v>12.5</v>
      </c>
      <c r="I224" s="2"/>
      <c r="J224" s="2"/>
    </row>
    <row r="225" spans="1:10" x14ac:dyDescent="0.2">
      <c r="A225" s="125" t="s">
        <v>456</v>
      </c>
      <c r="B225" t="s">
        <v>456</v>
      </c>
      <c r="C225" s="217">
        <v>12.600000000000001</v>
      </c>
      <c r="I225" s="2"/>
      <c r="J225" s="2"/>
    </row>
    <row r="226" spans="1:10" x14ac:dyDescent="0.2">
      <c r="A226" s="125" t="s">
        <v>456</v>
      </c>
      <c r="B226" t="s">
        <v>456</v>
      </c>
      <c r="C226" s="217">
        <v>12.700000000000003</v>
      </c>
      <c r="I226" s="2"/>
      <c r="J226" s="2"/>
    </row>
    <row r="227" spans="1:10" x14ac:dyDescent="0.2">
      <c r="A227" s="125" t="s">
        <v>456</v>
      </c>
      <c r="B227" t="s">
        <v>456</v>
      </c>
      <c r="C227" s="217">
        <v>12.8</v>
      </c>
      <c r="I227" s="2"/>
      <c r="J227" s="2"/>
    </row>
    <row r="228" spans="1:10" x14ac:dyDescent="0.2">
      <c r="A228" s="125" t="s">
        <v>456</v>
      </c>
      <c r="B228" t="s">
        <v>456</v>
      </c>
      <c r="C228" s="217">
        <v>12.900000000000002</v>
      </c>
      <c r="I228" s="2"/>
      <c r="J228" s="2"/>
    </row>
    <row r="229" spans="1:10" x14ac:dyDescent="0.2">
      <c r="A229" s="125" t="s">
        <v>456</v>
      </c>
      <c r="B229" t="s">
        <v>456</v>
      </c>
      <c r="C229" s="217">
        <v>13</v>
      </c>
      <c r="I229" s="2"/>
      <c r="J229" s="2"/>
    </row>
    <row r="230" spans="1:10" x14ac:dyDescent="0.2">
      <c r="A230" s="125" t="s">
        <v>456</v>
      </c>
      <c r="B230" t="s">
        <v>456</v>
      </c>
      <c r="C230" s="217">
        <v>13.100000000000001</v>
      </c>
      <c r="I230" s="2"/>
      <c r="J230" s="2"/>
    </row>
    <row r="231" spans="1:10" x14ac:dyDescent="0.2">
      <c r="A231" s="125" t="s">
        <v>456</v>
      </c>
      <c r="B231" t="s">
        <v>456</v>
      </c>
      <c r="C231" s="217">
        <v>13.200000000000003</v>
      </c>
      <c r="I231" s="2"/>
      <c r="J231" s="2"/>
    </row>
    <row r="232" spans="1:10" x14ac:dyDescent="0.2">
      <c r="A232" s="125" t="s">
        <v>456</v>
      </c>
      <c r="B232" t="s">
        <v>456</v>
      </c>
      <c r="C232" s="217">
        <v>13.3</v>
      </c>
      <c r="I232" s="2"/>
      <c r="J232" s="2"/>
    </row>
    <row r="233" spans="1:10" x14ac:dyDescent="0.2">
      <c r="A233" s="125" t="s">
        <v>456</v>
      </c>
      <c r="B233" t="s">
        <v>456</v>
      </c>
      <c r="C233" s="217">
        <v>13.400000000000002</v>
      </c>
      <c r="I233" s="2"/>
      <c r="J233" s="2"/>
    </row>
    <row r="234" spans="1:10" x14ac:dyDescent="0.2">
      <c r="A234" s="125" t="s">
        <v>456</v>
      </c>
      <c r="B234" t="s">
        <v>456</v>
      </c>
      <c r="C234" s="217">
        <v>13.5</v>
      </c>
      <c r="I234" s="2"/>
      <c r="J234" s="2"/>
    </row>
    <row r="235" spans="1:10" x14ac:dyDescent="0.2">
      <c r="A235" s="125" t="s">
        <v>456</v>
      </c>
      <c r="B235" t="s">
        <v>456</v>
      </c>
      <c r="C235" s="217">
        <v>13.600000000000001</v>
      </c>
      <c r="I235" s="2"/>
      <c r="J235" s="2"/>
    </row>
    <row r="236" spans="1:10" x14ac:dyDescent="0.2">
      <c r="A236" s="125" t="s">
        <v>456</v>
      </c>
      <c r="B236" t="s">
        <v>456</v>
      </c>
      <c r="C236" s="217">
        <v>13.700000000000003</v>
      </c>
      <c r="I236" s="2"/>
      <c r="J236" s="2"/>
    </row>
    <row r="237" spans="1:10" x14ac:dyDescent="0.2">
      <c r="A237" s="125" t="s">
        <v>456</v>
      </c>
      <c r="B237" t="s">
        <v>456</v>
      </c>
      <c r="C237" s="217">
        <v>13.8</v>
      </c>
      <c r="I237" s="2"/>
      <c r="J237" s="2"/>
    </row>
    <row r="238" spans="1:10" x14ac:dyDescent="0.2">
      <c r="A238" s="125" t="s">
        <v>456</v>
      </c>
      <c r="B238" t="s">
        <v>456</v>
      </c>
      <c r="C238" s="217">
        <v>13.900000000000002</v>
      </c>
      <c r="I238" s="2"/>
      <c r="J238" s="2"/>
    </row>
    <row r="239" spans="1:10" x14ac:dyDescent="0.2">
      <c r="A239" s="125" t="s">
        <v>456</v>
      </c>
      <c r="B239" t="s">
        <v>456</v>
      </c>
      <c r="C239" s="217">
        <v>14</v>
      </c>
      <c r="I239" s="2"/>
      <c r="J239" s="2"/>
    </row>
    <row r="240" spans="1:10" x14ac:dyDescent="0.2">
      <c r="A240" s="125" t="s">
        <v>456</v>
      </c>
      <c r="B240" t="s">
        <v>456</v>
      </c>
      <c r="C240" s="217">
        <v>14.100000000000001</v>
      </c>
      <c r="I240" s="2"/>
      <c r="J240" s="2"/>
    </row>
    <row r="241" spans="1:10" x14ac:dyDescent="0.2">
      <c r="A241" s="125" t="s">
        <v>456</v>
      </c>
      <c r="B241" t="s">
        <v>456</v>
      </c>
      <c r="C241" s="217">
        <v>14.200000000000003</v>
      </c>
      <c r="I241" s="2"/>
      <c r="J241" s="2"/>
    </row>
    <row r="242" spans="1:10" x14ac:dyDescent="0.2">
      <c r="A242" s="125" t="s">
        <v>456</v>
      </c>
      <c r="B242" t="s">
        <v>456</v>
      </c>
      <c r="C242" s="217">
        <v>14.3</v>
      </c>
      <c r="I242" s="2"/>
      <c r="J242" s="2"/>
    </row>
    <row r="243" spans="1:10" x14ac:dyDescent="0.2">
      <c r="A243" s="125" t="s">
        <v>456</v>
      </c>
      <c r="B243" t="s">
        <v>456</v>
      </c>
      <c r="C243" s="217">
        <v>14.400000000000002</v>
      </c>
      <c r="I243" s="2"/>
      <c r="J243" s="2"/>
    </row>
    <row r="244" spans="1:10" x14ac:dyDescent="0.2">
      <c r="A244" s="125" t="s">
        <v>456</v>
      </c>
      <c r="B244" t="s">
        <v>456</v>
      </c>
      <c r="C244" s="217">
        <v>14.5</v>
      </c>
      <c r="I244" s="2"/>
      <c r="J244" s="2"/>
    </row>
    <row r="245" spans="1:10" x14ac:dyDescent="0.2">
      <c r="A245" s="125" t="s">
        <v>456</v>
      </c>
      <c r="B245" t="s">
        <v>456</v>
      </c>
      <c r="C245" s="217">
        <v>14.600000000000001</v>
      </c>
      <c r="I245" s="2"/>
      <c r="J245" s="2"/>
    </row>
    <row r="246" spans="1:10" x14ac:dyDescent="0.2">
      <c r="A246" s="125" t="s">
        <v>456</v>
      </c>
      <c r="B246" t="s">
        <v>456</v>
      </c>
      <c r="C246" s="217">
        <v>14.700000000000003</v>
      </c>
      <c r="I246" s="2"/>
      <c r="J246" s="2"/>
    </row>
    <row r="247" spans="1:10" x14ac:dyDescent="0.2">
      <c r="A247" s="125" t="s">
        <v>456</v>
      </c>
      <c r="B247" t="s">
        <v>456</v>
      </c>
      <c r="C247" s="217">
        <v>14.8</v>
      </c>
      <c r="I247" s="2"/>
      <c r="J247" s="2"/>
    </row>
    <row r="248" spans="1:10" x14ac:dyDescent="0.2">
      <c r="A248" s="125" t="s">
        <v>456</v>
      </c>
      <c r="B248" t="s">
        <v>456</v>
      </c>
      <c r="C248" s="217">
        <v>14.900000000000002</v>
      </c>
      <c r="I248" s="2"/>
      <c r="J248" s="2"/>
    </row>
    <row r="249" spans="1:10" x14ac:dyDescent="0.2">
      <c r="A249" s="125" t="s">
        <v>456</v>
      </c>
      <c r="B249" t="s">
        <v>456</v>
      </c>
      <c r="C249" s="217">
        <v>15</v>
      </c>
      <c r="I249" s="2"/>
      <c r="J249" s="2"/>
    </row>
    <row r="250" spans="1:10" x14ac:dyDescent="0.2">
      <c r="A250" s="125" t="s">
        <v>456</v>
      </c>
      <c r="B250" t="s">
        <v>456</v>
      </c>
      <c r="C250" s="217">
        <v>15.100000000000001</v>
      </c>
      <c r="I250" s="2"/>
      <c r="J250" s="2"/>
    </row>
    <row r="251" spans="1:10" x14ac:dyDescent="0.2">
      <c r="A251" s="125" t="s">
        <v>456</v>
      </c>
      <c r="B251" t="s">
        <v>456</v>
      </c>
      <c r="C251" s="217">
        <v>15.200000000000003</v>
      </c>
      <c r="I251" s="2"/>
      <c r="J251" s="2"/>
    </row>
    <row r="252" spans="1:10" x14ac:dyDescent="0.2">
      <c r="A252" s="125" t="s">
        <v>456</v>
      </c>
      <c r="B252" t="s">
        <v>456</v>
      </c>
      <c r="C252" s="217">
        <v>15.3</v>
      </c>
      <c r="I252" s="2"/>
      <c r="J252" s="2"/>
    </row>
    <row r="253" spans="1:10" x14ac:dyDescent="0.2">
      <c r="A253" s="125" t="s">
        <v>456</v>
      </c>
      <c r="B253" t="s">
        <v>456</v>
      </c>
      <c r="C253" s="217">
        <v>15.400000000000002</v>
      </c>
      <c r="I253" s="2"/>
      <c r="J253" s="2"/>
    </row>
    <row r="254" spans="1:10" x14ac:dyDescent="0.2">
      <c r="A254" s="125" t="s">
        <v>456</v>
      </c>
      <c r="B254" t="s">
        <v>456</v>
      </c>
      <c r="C254" s="217">
        <v>15.5</v>
      </c>
      <c r="I254" s="2"/>
      <c r="J254" s="2"/>
    </row>
    <row r="255" spans="1:10" x14ac:dyDescent="0.2">
      <c r="A255" s="125" t="s">
        <v>456</v>
      </c>
      <c r="B255" t="s">
        <v>456</v>
      </c>
      <c r="C255" s="217">
        <v>15.600000000000001</v>
      </c>
      <c r="I255" s="2"/>
      <c r="J255" s="2"/>
    </row>
    <row r="256" spans="1:10" x14ac:dyDescent="0.2">
      <c r="A256" s="125" t="s">
        <v>456</v>
      </c>
      <c r="B256" t="s">
        <v>456</v>
      </c>
      <c r="C256" s="217">
        <v>15.700000000000003</v>
      </c>
      <c r="I256" s="2"/>
      <c r="J256" s="2"/>
    </row>
    <row r="257" spans="1:10" x14ac:dyDescent="0.2">
      <c r="A257" s="125" t="s">
        <v>456</v>
      </c>
      <c r="B257" t="s">
        <v>456</v>
      </c>
      <c r="C257" s="217">
        <v>15.8</v>
      </c>
      <c r="I257" s="2"/>
      <c r="J257" s="2"/>
    </row>
    <row r="258" spans="1:10" x14ac:dyDescent="0.2">
      <c r="A258" s="125" t="s">
        <v>456</v>
      </c>
      <c r="B258" t="s">
        <v>456</v>
      </c>
      <c r="C258" s="217">
        <v>15.900000000000002</v>
      </c>
      <c r="I258" s="2"/>
      <c r="J258" s="2"/>
    </row>
    <row r="259" spans="1:10" x14ac:dyDescent="0.2">
      <c r="A259" s="125" t="s">
        <v>456</v>
      </c>
      <c r="B259" t="s">
        <v>456</v>
      </c>
      <c r="C259" s="217">
        <v>16</v>
      </c>
      <c r="I259" s="2"/>
      <c r="J259" s="2"/>
    </row>
    <row r="260" spans="1:10" x14ac:dyDescent="0.2">
      <c r="A260" s="125" t="s">
        <v>456</v>
      </c>
      <c r="B260" t="s">
        <v>456</v>
      </c>
      <c r="C260" s="217">
        <v>16.100000000000001</v>
      </c>
      <c r="I260" s="2"/>
      <c r="J260" s="2"/>
    </row>
    <row r="261" spans="1:10" x14ac:dyDescent="0.2">
      <c r="A261" s="125" t="s">
        <v>456</v>
      </c>
      <c r="B261" t="s">
        <v>456</v>
      </c>
      <c r="C261" s="217">
        <v>16.200000000000003</v>
      </c>
      <c r="I261" s="2"/>
      <c r="J261" s="2"/>
    </row>
    <row r="262" spans="1:10" x14ac:dyDescent="0.2">
      <c r="A262" s="125" t="s">
        <v>456</v>
      </c>
      <c r="B262" t="s">
        <v>456</v>
      </c>
      <c r="C262" s="217">
        <v>16.3</v>
      </c>
      <c r="I262" s="2"/>
      <c r="J262" s="2"/>
    </row>
    <row r="263" spans="1:10" x14ac:dyDescent="0.2">
      <c r="A263" s="125" t="s">
        <v>456</v>
      </c>
      <c r="B263" t="s">
        <v>456</v>
      </c>
      <c r="C263" s="217">
        <v>16.400000000000002</v>
      </c>
      <c r="I263" s="2"/>
      <c r="J263" s="2"/>
    </row>
    <row r="264" spans="1:10" x14ac:dyDescent="0.2">
      <c r="A264" s="125" t="s">
        <v>456</v>
      </c>
      <c r="B264" t="s">
        <v>456</v>
      </c>
      <c r="C264" s="217">
        <v>16.5</v>
      </c>
      <c r="I264" s="2"/>
      <c r="J264" s="2"/>
    </row>
    <row r="265" spans="1:10" x14ac:dyDescent="0.2">
      <c r="A265" s="125" t="s">
        <v>456</v>
      </c>
      <c r="B265" t="s">
        <v>456</v>
      </c>
      <c r="C265" s="217">
        <v>16.600000000000001</v>
      </c>
      <c r="I265" s="2"/>
      <c r="J265" s="2"/>
    </row>
    <row r="266" spans="1:10" x14ac:dyDescent="0.2">
      <c r="A266" s="125" t="s">
        <v>456</v>
      </c>
      <c r="B266" t="s">
        <v>456</v>
      </c>
      <c r="C266" s="217">
        <v>16.700000000000003</v>
      </c>
      <c r="I266" s="2"/>
      <c r="J266" s="2"/>
    </row>
    <row r="267" spans="1:10" x14ac:dyDescent="0.2">
      <c r="A267" s="125" t="s">
        <v>456</v>
      </c>
      <c r="B267" t="s">
        <v>456</v>
      </c>
      <c r="C267" s="217">
        <v>16.8</v>
      </c>
      <c r="I267" s="2"/>
      <c r="J267" s="2"/>
    </row>
    <row r="268" spans="1:10" x14ac:dyDescent="0.2">
      <c r="A268" s="125" t="s">
        <v>456</v>
      </c>
      <c r="B268" t="s">
        <v>456</v>
      </c>
      <c r="C268" s="217">
        <v>16.900000000000002</v>
      </c>
      <c r="I268" s="2"/>
      <c r="J268" s="2"/>
    </row>
    <row r="269" spans="1:10" x14ac:dyDescent="0.2">
      <c r="A269" s="125" t="s">
        <v>456</v>
      </c>
      <c r="B269" t="s">
        <v>456</v>
      </c>
      <c r="C269" s="217">
        <v>17</v>
      </c>
      <c r="I269" s="2"/>
      <c r="J269" s="2"/>
    </row>
    <row r="270" spans="1:10" x14ac:dyDescent="0.2">
      <c r="A270" s="125" t="s">
        <v>456</v>
      </c>
      <c r="B270" t="s">
        <v>456</v>
      </c>
      <c r="C270" s="217">
        <v>17.100000000000001</v>
      </c>
      <c r="I270" s="2"/>
      <c r="J270" s="2"/>
    </row>
    <row r="271" spans="1:10" x14ac:dyDescent="0.2">
      <c r="A271" s="125" t="s">
        <v>456</v>
      </c>
      <c r="B271" t="s">
        <v>456</v>
      </c>
      <c r="C271" s="217">
        <v>17.200000000000003</v>
      </c>
      <c r="I271" s="2"/>
      <c r="J271" s="2"/>
    </row>
    <row r="272" spans="1:10" x14ac:dyDescent="0.2">
      <c r="A272" s="125" t="s">
        <v>456</v>
      </c>
      <c r="B272" t="s">
        <v>456</v>
      </c>
      <c r="C272" s="217">
        <v>17.3</v>
      </c>
      <c r="I272" s="2"/>
      <c r="J272" s="2"/>
    </row>
    <row r="273" spans="1:10" x14ac:dyDescent="0.2">
      <c r="A273" s="125" t="s">
        <v>456</v>
      </c>
      <c r="B273" t="s">
        <v>456</v>
      </c>
      <c r="C273" s="217">
        <v>17.400000000000002</v>
      </c>
      <c r="I273" s="2"/>
      <c r="J273" s="2"/>
    </row>
    <row r="274" spans="1:10" x14ac:dyDescent="0.2">
      <c r="A274" s="125" t="s">
        <v>456</v>
      </c>
      <c r="B274" t="s">
        <v>456</v>
      </c>
      <c r="C274" s="217">
        <v>17.5</v>
      </c>
      <c r="I274" s="2"/>
      <c r="J274" s="2"/>
    </row>
    <row r="275" spans="1:10" x14ac:dyDescent="0.2">
      <c r="A275" s="125" t="s">
        <v>456</v>
      </c>
      <c r="B275" t="s">
        <v>456</v>
      </c>
      <c r="C275" s="217">
        <v>17.600000000000001</v>
      </c>
      <c r="I275" s="2"/>
      <c r="J275" s="2"/>
    </row>
    <row r="276" spans="1:10" x14ac:dyDescent="0.2">
      <c r="A276" s="125" t="s">
        <v>456</v>
      </c>
      <c r="B276" t="s">
        <v>456</v>
      </c>
      <c r="C276" s="217">
        <v>17.700000000000003</v>
      </c>
      <c r="I276" s="2"/>
      <c r="J276" s="2"/>
    </row>
    <row r="277" spans="1:10" x14ac:dyDescent="0.2">
      <c r="A277" s="125" t="s">
        <v>456</v>
      </c>
      <c r="B277" t="s">
        <v>456</v>
      </c>
      <c r="C277" s="217">
        <v>17.8</v>
      </c>
      <c r="I277" s="2"/>
      <c r="J277" s="2"/>
    </row>
    <row r="278" spans="1:10" x14ac:dyDescent="0.2">
      <c r="A278" s="125" t="s">
        <v>456</v>
      </c>
      <c r="B278" t="s">
        <v>456</v>
      </c>
      <c r="C278" s="217">
        <v>17.900000000000002</v>
      </c>
      <c r="I278" s="2"/>
      <c r="J278" s="2"/>
    </row>
    <row r="279" spans="1:10" x14ac:dyDescent="0.2">
      <c r="A279" s="125" t="s">
        <v>456</v>
      </c>
      <c r="B279" t="s">
        <v>456</v>
      </c>
      <c r="C279" s="217">
        <v>18</v>
      </c>
      <c r="I279" s="2"/>
      <c r="J279" s="2"/>
    </row>
    <row r="280" spans="1:10" x14ac:dyDescent="0.2">
      <c r="A280" s="125" t="s">
        <v>456</v>
      </c>
      <c r="B280" t="s">
        <v>456</v>
      </c>
      <c r="C280" s="217">
        <v>18.100000000000001</v>
      </c>
      <c r="I280" s="2"/>
      <c r="J280" s="2"/>
    </row>
    <row r="281" spans="1:10" x14ac:dyDescent="0.2">
      <c r="A281" s="125" t="s">
        <v>456</v>
      </c>
      <c r="B281" t="s">
        <v>456</v>
      </c>
      <c r="C281" s="217">
        <v>18.200000000000003</v>
      </c>
      <c r="I281" s="2"/>
      <c r="J281" s="2"/>
    </row>
    <row r="282" spans="1:10" x14ac:dyDescent="0.2">
      <c r="A282" s="125" t="s">
        <v>456</v>
      </c>
      <c r="B282" t="s">
        <v>456</v>
      </c>
      <c r="C282" s="217">
        <v>18.3</v>
      </c>
      <c r="I282" s="2"/>
      <c r="J282" s="2"/>
    </row>
    <row r="283" spans="1:10" x14ac:dyDescent="0.2">
      <c r="A283" s="125" t="s">
        <v>456</v>
      </c>
      <c r="B283" t="s">
        <v>456</v>
      </c>
      <c r="C283" s="217">
        <v>18.400000000000002</v>
      </c>
      <c r="I283" s="2"/>
      <c r="J283" s="2"/>
    </row>
    <row r="284" spans="1:10" x14ac:dyDescent="0.2">
      <c r="A284" s="125" t="s">
        <v>456</v>
      </c>
      <c r="B284" t="s">
        <v>456</v>
      </c>
      <c r="C284" s="217">
        <v>18.5</v>
      </c>
      <c r="I284" s="2"/>
      <c r="J284" s="2"/>
    </row>
    <row r="285" spans="1:10" x14ac:dyDescent="0.2">
      <c r="A285" s="125" t="s">
        <v>456</v>
      </c>
      <c r="B285" t="s">
        <v>456</v>
      </c>
      <c r="C285" s="217">
        <v>18.600000000000001</v>
      </c>
      <c r="I285" s="2"/>
      <c r="J285" s="2"/>
    </row>
    <row r="286" spans="1:10" x14ac:dyDescent="0.2">
      <c r="A286" s="125" t="s">
        <v>456</v>
      </c>
      <c r="B286" t="s">
        <v>456</v>
      </c>
      <c r="C286" s="217">
        <v>18.700000000000003</v>
      </c>
      <c r="I286" s="2"/>
      <c r="J286" s="2"/>
    </row>
    <row r="287" spans="1:10" x14ac:dyDescent="0.2">
      <c r="A287" s="125" t="s">
        <v>456</v>
      </c>
      <c r="B287" t="s">
        <v>456</v>
      </c>
      <c r="C287" s="217">
        <v>18.8</v>
      </c>
      <c r="I287" s="2"/>
      <c r="J287" s="2"/>
    </row>
    <row r="288" spans="1:10" x14ac:dyDescent="0.2">
      <c r="A288" s="125" t="s">
        <v>456</v>
      </c>
      <c r="B288" t="s">
        <v>456</v>
      </c>
      <c r="C288" s="217">
        <v>18.900000000000002</v>
      </c>
      <c r="I288" s="2"/>
      <c r="J288" s="2"/>
    </row>
    <row r="289" spans="1:10" x14ac:dyDescent="0.2">
      <c r="A289" s="125" t="s">
        <v>456</v>
      </c>
      <c r="B289" t="s">
        <v>456</v>
      </c>
      <c r="C289" s="217">
        <v>19</v>
      </c>
      <c r="I289" s="2"/>
      <c r="J289" s="2"/>
    </row>
    <row r="290" spans="1:10" x14ac:dyDescent="0.2">
      <c r="A290" s="125" t="s">
        <v>456</v>
      </c>
      <c r="B290" t="s">
        <v>456</v>
      </c>
      <c r="C290" s="217">
        <v>19.100000000000001</v>
      </c>
      <c r="I290" s="2"/>
      <c r="J290" s="2"/>
    </row>
    <row r="291" spans="1:10" x14ac:dyDescent="0.2">
      <c r="A291" s="125" t="s">
        <v>456</v>
      </c>
      <c r="B291" t="s">
        <v>456</v>
      </c>
      <c r="C291" s="217">
        <v>19.200000000000003</v>
      </c>
      <c r="I291" s="2"/>
      <c r="J291" s="2"/>
    </row>
    <row r="292" spans="1:10" x14ac:dyDescent="0.2">
      <c r="A292" s="125" t="s">
        <v>456</v>
      </c>
      <c r="B292" t="s">
        <v>456</v>
      </c>
      <c r="C292" s="217">
        <v>19.3</v>
      </c>
      <c r="I292" s="2"/>
      <c r="J292" s="2"/>
    </row>
    <row r="293" spans="1:10" x14ac:dyDescent="0.2">
      <c r="A293" s="125" t="s">
        <v>456</v>
      </c>
      <c r="B293" t="s">
        <v>456</v>
      </c>
      <c r="C293" s="217">
        <v>19.400000000000002</v>
      </c>
      <c r="I293" s="2"/>
      <c r="J293" s="2"/>
    </row>
    <row r="294" spans="1:10" x14ac:dyDescent="0.2">
      <c r="A294" s="125" t="s">
        <v>456</v>
      </c>
      <c r="B294" t="s">
        <v>456</v>
      </c>
      <c r="C294" s="217">
        <v>19.5</v>
      </c>
      <c r="I294" s="2"/>
      <c r="J294" s="2"/>
    </row>
    <row r="295" spans="1:10" x14ac:dyDescent="0.2">
      <c r="A295" s="125" t="s">
        <v>456</v>
      </c>
      <c r="B295" t="s">
        <v>456</v>
      </c>
      <c r="C295" s="217">
        <v>19.600000000000001</v>
      </c>
      <c r="I295" s="2"/>
      <c r="J295" s="2"/>
    </row>
    <row r="296" spans="1:10" x14ac:dyDescent="0.2">
      <c r="A296" s="125" t="s">
        <v>456</v>
      </c>
      <c r="B296" t="s">
        <v>456</v>
      </c>
      <c r="C296" s="217">
        <v>19.700000000000003</v>
      </c>
      <c r="I296" s="2"/>
      <c r="J296" s="2"/>
    </row>
    <row r="297" spans="1:10" x14ac:dyDescent="0.2">
      <c r="A297" s="125" t="s">
        <v>456</v>
      </c>
      <c r="B297" t="s">
        <v>456</v>
      </c>
      <c r="C297" s="217">
        <v>19.8</v>
      </c>
      <c r="I297" s="2"/>
      <c r="J297" s="2"/>
    </row>
    <row r="298" spans="1:10" x14ac:dyDescent="0.2">
      <c r="A298" s="125" t="s">
        <v>456</v>
      </c>
      <c r="B298" t="s">
        <v>456</v>
      </c>
      <c r="C298" s="217">
        <v>19.900000000000002</v>
      </c>
      <c r="I298" s="2"/>
      <c r="J298" s="2"/>
    </row>
    <row r="299" spans="1:10" x14ac:dyDescent="0.2">
      <c r="A299" s="125" t="s">
        <v>456</v>
      </c>
      <c r="B299" t="s">
        <v>456</v>
      </c>
      <c r="C299" s="217">
        <v>20</v>
      </c>
      <c r="I299" s="2"/>
      <c r="J299" s="2"/>
    </row>
    <row r="300" spans="1:10" x14ac:dyDescent="0.2">
      <c r="A300" s="125" t="s">
        <v>456</v>
      </c>
      <c r="B300" t="s">
        <v>456</v>
      </c>
      <c r="C300" s="217">
        <v>20.100000000000001</v>
      </c>
      <c r="I300" s="2"/>
      <c r="J300" s="2"/>
    </row>
    <row r="301" spans="1:10" x14ac:dyDescent="0.2">
      <c r="A301" s="125" t="s">
        <v>456</v>
      </c>
      <c r="B301" t="s">
        <v>456</v>
      </c>
      <c r="C301" s="217">
        <v>20.200000000000003</v>
      </c>
      <c r="I301" s="2"/>
      <c r="J301" s="2"/>
    </row>
    <row r="302" spans="1:10" x14ac:dyDescent="0.2">
      <c r="A302" s="125" t="s">
        <v>456</v>
      </c>
      <c r="B302" t="s">
        <v>456</v>
      </c>
      <c r="C302" s="217">
        <v>20.3</v>
      </c>
      <c r="I302" s="2"/>
      <c r="J302" s="2"/>
    </row>
    <row r="303" spans="1:10" x14ac:dyDescent="0.2">
      <c r="A303" s="125" t="s">
        <v>456</v>
      </c>
      <c r="B303" t="s">
        <v>456</v>
      </c>
      <c r="C303" s="217">
        <v>20.400000000000002</v>
      </c>
      <c r="I303" s="2"/>
      <c r="J303" s="2"/>
    </row>
    <row r="304" spans="1:10" x14ac:dyDescent="0.2">
      <c r="A304" s="125" t="s">
        <v>456</v>
      </c>
      <c r="B304" t="s">
        <v>456</v>
      </c>
      <c r="C304" s="217">
        <v>20.5</v>
      </c>
      <c r="I304" s="2"/>
      <c r="J304" s="2"/>
    </row>
    <row r="305" spans="1:10" x14ac:dyDescent="0.2">
      <c r="A305" s="125" t="s">
        <v>456</v>
      </c>
      <c r="B305" t="s">
        <v>456</v>
      </c>
      <c r="C305" s="217">
        <v>20.6</v>
      </c>
      <c r="I305" s="2"/>
      <c r="J305" s="2"/>
    </row>
    <row r="306" spans="1:10" x14ac:dyDescent="0.2">
      <c r="A306" s="125" t="s">
        <v>456</v>
      </c>
      <c r="B306" t="s">
        <v>456</v>
      </c>
      <c r="C306" s="217">
        <v>20.700000000000003</v>
      </c>
      <c r="I306" s="2"/>
      <c r="J306" s="2"/>
    </row>
    <row r="307" spans="1:10" x14ac:dyDescent="0.2">
      <c r="A307" s="125" t="s">
        <v>456</v>
      </c>
      <c r="B307" t="s">
        <v>456</v>
      </c>
      <c r="C307" s="217">
        <v>20.8</v>
      </c>
      <c r="I307" s="2"/>
      <c r="J307" s="2"/>
    </row>
    <row r="308" spans="1:10" x14ac:dyDescent="0.2">
      <c r="A308" s="125" t="s">
        <v>456</v>
      </c>
      <c r="B308" t="s">
        <v>456</v>
      </c>
      <c r="C308" s="217">
        <v>20.900000000000002</v>
      </c>
      <c r="I308" s="2"/>
      <c r="J308" s="2"/>
    </row>
    <row r="309" spans="1:10" x14ac:dyDescent="0.2">
      <c r="A309" s="125" t="s">
        <v>456</v>
      </c>
      <c r="B309" t="s">
        <v>456</v>
      </c>
      <c r="C309" s="217">
        <v>21</v>
      </c>
      <c r="I309" s="2"/>
      <c r="J309" s="2"/>
    </row>
    <row r="310" spans="1:10" x14ac:dyDescent="0.2">
      <c r="A310" s="125" t="s">
        <v>456</v>
      </c>
      <c r="B310" t="s">
        <v>456</v>
      </c>
      <c r="C310" s="217">
        <v>21.1</v>
      </c>
      <c r="I310" s="2"/>
      <c r="J310" s="2"/>
    </row>
    <row r="311" spans="1:10" x14ac:dyDescent="0.2">
      <c r="A311" s="125" t="s">
        <v>456</v>
      </c>
      <c r="B311" t="s">
        <v>456</v>
      </c>
      <c r="C311" s="217">
        <v>21.200000000000003</v>
      </c>
      <c r="I311" s="2"/>
      <c r="J311" s="2"/>
    </row>
    <row r="312" spans="1:10" x14ac:dyDescent="0.2">
      <c r="A312" s="125" t="s">
        <v>456</v>
      </c>
      <c r="B312" t="s">
        <v>456</v>
      </c>
      <c r="C312" s="217">
        <v>21.3</v>
      </c>
      <c r="I312" s="2"/>
      <c r="J312" s="2"/>
    </row>
    <row r="313" spans="1:10" x14ac:dyDescent="0.2">
      <c r="A313" s="125" t="s">
        <v>456</v>
      </c>
      <c r="B313" t="s">
        <v>456</v>
      </c>
      <c r="C313" s="217">
        <v>21.400000000000002</v>
      </c>
      <c r="I313" s="2"/>
      <c r="J313" s="2"/>
    </row>
    <row r="314" spans="1:10" x14ac:dyDescent="0.2">
      <c r="A314" s="125" t="s">
        <v>456</v>
      </c>
      <c r="B314" t="s">
        <v>456</v>
      </c>
      <c r="C314" s="217">
        <v>21.5</v>
      </c>
      <c r="I314" s="2"/>
      <c r="J314" s="2"/>
    </row>
    <row r="315" spans="1:10" x14ac:dyDescent="0.2">
      <c r="A315" s="125" t="s">
        <v>456</v>
      </c>
      <c r="B315" t="s">
        <v>456</v>
      </c>
      <c r="C315" s="217">
        <v>21.6</v>
      </c>
      <c r="I315" s="2"/>
      <c r="J315" s="2"/>
    </row>
    <row r="316" spans="1:10" x14ac:dyDescent="0.2">
      <c r="A316" s="125" t="s">
        <v>456</v>
      </c>
      <c r="B316" t="s">
        <v>456</v>
      </c>
      <c r="C316" s="217">
        <v>21.700000000000003</v>
      </c>
      <c r="I316" s="2"/>
      <c r="J316" s="2"/>
    </row>
    <row r="317" spans="1:10" x14ac:dyDescent="0.2">
      <c r="A317" s="125" t="s">
        <v>456</v>
      </c>
      <c r="B317" t="s">
        <v>456</v>
      </c>
      <c r="C317" s="217">
        <v>21.8</v>
      </c>
      <c r="I317" s="2"/>
      <c r="J317" s="2"/>
    </row>
    <row r="318" spans="1:10" x14ac:dyDescent="0.2">
      <c r="A318" s="125" t="s">
        <v>456</v>
      </c>
      <c r="B318" t="s">
        <v>456</v>
      </c>
      <c r="C318" s="217">
        <v>21.900000000000002</v>
      </c>
      <c r="I318" s="2"/>
      <c r="J318" s="2"/>
    </row>
    <row r="319" spans="1:10" x14ac:dyDescent="0.2">
      <c r="A319" s="125" t="s">
        <v>456</v>
      </c>
      <c r="B319" t="s">
        <v>456</v>
      </c>
      <c r="C319" s="217">
        <v>22</v>
      </c>
      <c r="I319" s="2"/>
      <c r="J319" s="2"/>
    </row>
    <row r="320" spans="1:10" x14ac:dyDescent="0.2">
      <c r="A320" s="125" t="s">
        <v>456</v>
      </c>
      <c r="B320" t="s">
        <v>456</v>
      </c>
      <c r="C320" s="217">
        <v>22.1</v>
      </c>
      <c r="I320" s="2"/>
      <c r="J320" s="2"/>
    </row>
    <row r="321" spans="1:10" x14ac:dyDescent="0.2">
      <c r="A321" s="125" t="s">
        <v>456</v>
      </c>
      <c r="B321" t="s">
        <v>456</v>
      </c>
      <c r="C321" s="217">
        <v>22.200000000000003</v>
      </c>
      <c r="I321" s="2"/>
      <c r="J321" s="2"/>
    </row>
    <row r="322" spans="1:10" x14ac:dyDescent="0.2">
      <c r="A322" s="125" t="s">
        <v>456</v>
      </c>
      <c r="B322" t="s">
        <v>456</v>
      </c>
      <c r="C322" s="217">
        <v>22.3</v>
      </c>
      <c r="I322" s="2"/>
      <c r="J322" s="2"/>
    </row>
    <row r="323" spans="1:10" x14ac:dyDescent="0.2">
      <c r="A323" s="125" t="s">
        <v>456</v>
      </c>
      <c r="B323" t="s">
        <v>456</v>
      </c>
      <c r="C323" s="217">
        <v>22.400000000000002</v>
      </c>
      <c r="I323" s="2"/>
      <c r="J323" s="2"/>
    </row>
    <row r="324" spans="1:10" x14ac:dyDescent="0.2">
      <c r="A324" s="125" t="s">
        <v>456</v>
      </c>
      <c r="B324" t="s">
        <v>456</v>
      </c>
      <c r="C324" s="217">
        <v>22.5</v>
      </c>
      <c r="I324" s="2"/>
      <c r="J324" s="2"/>
    </row>
    <row r="325" spans="1:10" x14ac:dyDescent="0.2">
      <c r="A325" s="125" t="s">
        <v>456</v>
      </c>
      <c r="B325" t="s">
        <v>456</v>
      </c>
      <c r="C325" s="217">
        <v>22.6</v>
      </c>
      <c r="I325" s="2"/>
      <c r="J325" s="2"/>
    </row>
    <row r="326" spans="1:10" x14ac:dyDescent="0.2">
      <c r="A326" s="125" t="s">
        <v>456</v>
      </c>
      <c r="B326" t="s">
        <v>456</v>
      </c>
      <c r="C326" s="217">
        <v>22.700000000000003</v>
      </c>
      <c r="I326" s="2"/>
      <c r="J326" s="2"/>
    </row>
    <row r="327" spans="1:10" x14ac:dyDescent="0.2">
      <c r="A327" s="125" t="s">
        <v>456</v>
      </c>
      <c r="B327" t="s">
        <v>456</v>
      </c>
      <c r="C327" s="217">
        <v>22.8</v>
      </c>
      <c r="I327" s="2"/>
      <c r="J327" s="2"/>
    </row>
    <row r="328" spans="1:10" x14ac:dyDescent="0.2">
      <c r="A328" s="125" t="s">
        <v>456</v>
      </c>
      <c r="B328" t="s">
        <v>456</v>
      </c>
      <c r="C328" s="217">
        <v>22.900000000000002</v>
      </c>
      <c r="I328" s="2"/>
      <c r="J328" s="2"/>
    </row>
    <row r="329" spans="1:10" x14ac:dyDescent="0.2">
      <c r="A329" s="125" t="s">
        <v>456</v>
      </c>
      <c r="B329" t="s">
        <v>456</v>
      </c>
      <c r="C329" s="217">
        <v>23</v>
      </c>
      <c r="I329" s="2"/>
      <c r="J329" s="2"/>
    </row>
    <row r="330" spans="1:10" x14ac:dyDescent="0.2">
      <c r="A330" s="125" t="s">
        <v>456</v>
      </c>
      <c r="B330" t="s">
        <v>456</v>
      </c>
      <c r="C330" s="217">
        <v>23.1</v>
      </c>
      <c r="I330" s="2"/>
      <c r="J330" s="2"/>
    </row>
    <row r="331" spans="1:10" x14ac:dyDescent="0.2">
      <c r="A331" s="125" t="s">
        <v>456</v>
      </c>
      <c r="B331" t="s">
        <v>456</v>
      </c>
      <c r="C331" s="217">
        <v>23.200000000000003</v>
      </c>
      <c r="I331" s="2"/>
      <c r="J331" s="2"/>
    </row>
    <row r="332" spans="1:10" x14ac:dyDescent="0.2">
      <c r="A332" s="125" t="s">
        <v>456</v>
      </c>
      <c r="B332" t="s">
        <v>456</v>
      </c>
      <c r="C332" s="217">
        <v>23.3</v>
      </c>
      <c r="I332" s="2"/>
      <c r="J332" s="2"/>
    </row>
    <row r="333" spans="1:10" x14ac:dyDescent="0.2">
      <c r="A333" s="125" t="s">
        <v>456</v>
      </c>
      <c r="B333" t="s">
        <v>456</v>
      </c>
      <c r="C333" s="217">
        <v>23.400000000000002</v>
      </c>
      <c r="I333" s="2"/>
      <c r="J333" s="2"/>
    </row>
    <row r="334" spans="1:10" x14ac:dyDescent="0.2">
      <c r="A334" s="125" t="s">
        <v>456</v>
      </c>
      <c r="B334" t="s">
        <v>456</v>
      </c>
      <c r="C334" s="217">
        <v>23.5</v>
      </c>
      <c r="I334" s="2"/>
      <c r="J334" s="2"/>
    </row>
    <row r="335" spans="1:10" x14ac:dyDescent="0.2">
      <c r="A335" s="125" t="s">
        <v>456</v>
      </c>
      <c r="B335" t="s">
        <v>456</v>
      </c>
      <c r="C335" s="217">
        <v>23.6</v>
      </c>
      <c r="I335" s="2"/>
      <c r="J335" s="2"/>
    </row>
    <row r="336" spans="1:10" x14ac:dyDescent="0.2">
      <c r="A336" s="125" t="s">
        <v>456</v>
      </c>
      <c r="B336" t="s">
        <v>456</v>
      </c>
      <c r="C336" s="217">
        <v>23.700000000000003</v>
      </c>
      <c r="I336" s="2"/>
      <c r="J336" s="2"/>
    </row>
    <row r="337" spans="1:10" x14ac:dyDescent="0.2">
      <c r="A337" s="125" t="s">
        <v>456</v>
      </c>
      <c r="B337" t="s">
        <v>456</v>
      </c>
      <c r="C337" s="217">
        <v>23.8</v>
      </c>
      <c r="I337" s="2"/>
      <c r="J337" s="2"/>
    </row>
    <row r="338" spans="1:10" x14ac:dyDescent="0.2">
      <c r="A338" s="125" t="s">
        <v>456</v>
      </c>
      <c r="B338" t="s">
        <v>456</v>
      </c>
      <c r="C338" s="217">
        <v>23.900000000000002</v>
      </c>
      <c r="I338" s="2"/>
      <c r="J338" s="2"/>
    </row>
    <row r="339" spans="1:10" x14ac:dyDescent="0.2">
      <c r="A339" s="125" t="s">
        <v>456</v>
      </c>
      <c r="B339" t="s">
        <v>456</v>
      </c>
      <c r="C339" s="217">
        <v>24</v>
      </c>
      <c r="I339" s="2"/>
      <c r="J339" s="2"/>
    </row>
    <row r="340" spans="1:10" x14ac:dyDescent="0.2">
      <c r="A340" s="125" t="s">
        <v>456</v>
      </c>
      <c r="B340" t="s">
        <v>456</v>
      </c>
      <c r="C340" s="217">
        <v>24.1</v>
      </c>
      <c r="I340" s="2"/>
      <c r="J340" s="2"/>
    </row>
    <row r="341" spans="1:10" x14ac:dyDescent="0.2">
      <c r="A341" s="125" t="s">
        <v>456</v>
      </c>
      <c r="B341" t="s">
        <v>456</v>
      </c>
      <c r="C341" s="217">
        <v>24.200000000000003</v>
      </c>
      <c r="I341" s="2"/>
      <c r="J341" s="2"/>
    </row>
    <row r="342" spans="1:10" x14ac:dyDescent="0.2">
      <c r="A342" s="125" t="s">
        <v>456</v>
      </c>
      <c r="B342" t="s">
        <v>456</v>
      </c>
      <c r="C342" s="217">
        <v>24.300000000000004</v>
      </c>
      <c r="I342" s="2"/>
      <c r="J342" s="2"/>
    </row>
    <row r="343" spans="1:10" x14ac:dyDescent="0.2">
      <c r="A343" s="125" t="s">
        <v>456</v>
      </c>
      <c r="B343" t="s">
        <v>456</v>
      </c>
      <c r="C343" s="217">
        <v>24.4</v>
      </c>
      <c r="I343" s="2"/>
      <c r="J343" s="2"/>
    </row>
    <row r="344" spans="1:10" x14ac:dyDescent="0.2">
      <c r="A344" s="125" t="s">
        <v>456</v>
      </c>
      <c r="B344" t="s">
        <v>456</v>
      </c>
      <c r="C344" s="217">
        <v>24.5</v>
      </c>
      <c r="I344" s="2"/>
      <c r="J344" s="2"/>
    </row>
    <row r="345" spans="1:10" x14ac:dyDescent="0.2">
      <c r="A345" s="125" t="s">
        <v>456</v>
      </c>
      <c r="B345" t="s">
        <v>456</v>
      </c>
      <c r="C345" s="217">
        <v>24.6</v>
      </c>
      <c r="I345" s="2"/>
      <c r="J345" s="2"/>
    </row>
    <row r="346" spans="1:10" x14ac:dyDescent="0.2">
      <c r="A346" s="125" t="s">
        <v>456</v>
      </c>
      <c r="B346" t="s">
        <v>456</v>
      </c>
      <c r="C346" s="217">
        <v>24.700000000000003</v>
      </c>
      <c r="I346" s="2"/>
      <c r="J346" s="2"/>
    </row>
    <row r="347" spans="1:10" x14ac:dyDescent="0.2">
      <c r="A347" s="125" t="s">
        <v>456</v>
      </c>
      <c r="B347" t="s">
        <v>456</v>
      </c>
      <c r="C347" s="217">
        <v>24.800000000000004</v>
      </c>
      <c r="I347" s="2"/>
      <c r="J347" s="2"/>
    </row>
    <row r="348" spans="1:10" x14ac:dyDescent="0.2">
      <c r="A348" s="125" t="s">
        <v>456</v>
      </c>
      <c r="B348" t="s">
        <v>456</v>
      </c>
      <c r="C348" s="217">
        <v>24.9</v>
      </c>
      <c r="I348" s="2"/>
      <c r="J348" s="2"/>
    </row>
    <row r="349" spans="1:10" x14ac:dyDescent="0.2">
      <c r="A349" s="125" t="s">
        <v>456</v>
      </c>
      <c r="B349" t="s">
        <v>456</v>
      </c>
      <c r="C349" s="217">
        <v>25</v>
      </c>
      <c r="I349" s="2"/>
      <c r="J349" s="2"/>
    </row>
    <row r="350" spans="1:10" x14ac:dyDescent="0.2">
      <c r="A350" s="125" t="s">
        <v>456</v>
      </c>
      <c r="B350" t="s">
        <v>456</v>
      </c>
      <c r="C350" s="217">
        <v>25.1</v>
      </c>
      <c r="I350" s="2"/>
      <c r="J350" s="2"/>
    </row>
    <row r="351" spans="1:10" x14ac:dyDescent="0.2">
      <c r="A351" s="125" t="s">
        <v>456</v>
      </c>
      <c r="B351" t="s">
        <v>456</v>
      </c>
      <c r="C351" s="217">
        <v>25.200000000000003</v>
      </c>
      <c r="I351" s="2"/>
      <c r="J351" s="2"/>
    </row>
    <row r="352" spans="1:10" x14ac:dyDescent="0.2">
      <c r="A352" s="125" t="s">
        <v>456</v>
      </c>
      <c r="B352" t="s">
        <v>456</v>
      </c>
      <c r="C352" s="217">
        <v>25.300000000000004</v>
      </c>
      <c r="I352" s="2"/>
      <c r="J352" s="2"/>
    </row>
    <row r="353" spans="1:10" x14ac:dyDescent="0.2">
      <c r="A353" s="125" t="s">
        <v>456</v>
      </c>
      <c r="B353" t="s">
        <v>456</v>
      </c>
      <c r="C353" s="217">
        <v>25.4</v>
      </c>
      <c r="I353" s="2"/>
      <c r="J353" s="2"/>
    </row>
    <row r="354" spans="1:10" x14ac:dyDescent="0.2">
      <c r="A354" s="125" t="s">
        <v>456</v>
      </c>
      <c r="B354" t="s">
        <v>456</v>
      </c>
      <c r="C354" s="217">
        <v>25.5</v>
      </c>
      <c r="I354" s="2"/>
      <c r="J354" s="2"/>
    </row>
    <row r="355" spans="1:10" x14ac:dyDescent="0.2">
      <c r="A355" s="125" t="s">
        <v>456</v>
      </c>
      <c r="B355" t="s">
        <v>456</v>
      </c>
      <c r="C355" s="217">
        <v>25.6</v>
      </c>
      <c r="I355" s="2"/>
      <c r="J355" s="2"/>
    </row>
    <row r="356" spans="1:10" x14ac:dyDescent="0.2">
      <c r="A356" s="125" t="s">
        <v>456</v>
      </c>
      <c r="B356" t="s">
        <v>456</v>
      </c>
      <c r="C356" s="217">
        <v>25.700000000000003</v>
      </c>
      <c r="I356" s="2"/>
      <c r="J356" s="2"/>
    </row>
    <row r="357" spans="1:10" x14ac:dyDescent="0.2">
      <c r="A357" s="125" t="s">
        <v>456</v>
      </c>
      <c r="B357" t="s">
        <v>456</v>
      </c>
      <c r="C357" s="217">
        <v>25.800000000000004</v>
      </c>
      <c r="I357" s="2"/>
      <c r="J357" s="2"/>
    </row>
    <row r="358" spans="1:10" x14ac:dyDescent="0.2">
      <c r="A358" s="125" t="s">
        <v>456</v>
      </c>
      <c r="B358" t="s">
        <v>456</v>
      </c>
      <c r="C358" s="217">
        <v>25.9</v>
      </c>
      <c r="I358" s="2"/>
      <c r="J358" s="2"/>
    </row>
    <row r="359" spans="1:10" x14ac:dyDescent="0.2">
      <c r="A359" s="125" t="s">
        <v>456</v>
      </c>
      <c r="B359" t="s">
        <v>456</v>
      </c>
      <c r="C359" s="217">
        <v>26</v>
      </c>
      <c r="I359" s="2"/>
      <c r="J359" s="2"/>
    </row>
    <row r="360" spans="1:10" x14ac:dyDescent="0.2">
      <c r="A360" s="125" t="s">
        <v>456</v>
      </c>
      <c r="B360" t="s">
        <v>456</v>
      </c>
      <c r="C360" s="217">
        <v>26.1</v>
      </c>
      <c r="I360" s="2"/>
      <c r="J360" s="2"/>
    </row>
    <row r="361" spans="1:10" x14ac:dyDescent="0.2">
      <c r="A361" s="125" t="s">
        <v>456</v>
      </c>
      <c r="B361" t="s">
        <v>456</v>
      </c>
      <c r="C361" s="217">
        <v>26.200000000000003</v>
      </c>
      <c r="I361" s="2"/>
      <c r="J361" s="2"/>
    </row>
    <row r="362" spans="1:10" x14ac:dyDescent="0.2">
      <c r="A362" s="125" t="s">
        <v>456</v>
      </c>
      <c r="B362" t="s">
        <v>456</v>
      </c>
      <c r="C362" s="217">
        <v>26.300000000000004</v>
      </c>
      <c r="I362" s="2"/>
      <c r="J362" s="2"/>
    </row>
    <row r="363" spans="1:10" x14ac:dyDescent="0.2">
      <c r="A363" s="125" t="s">
        <v>456</v>
      </c>
      <c r="B363" t="s">
        <v>456</v>
      </c>
      <c r="C363" s="217">
        <v>26.4</v>
      </c>
      <c r="I363" s="2"/>
      <c r="J363" s="2"/>
    </row>
    <row r="364" spans="1:10" x14ac:dyDescent="0.2">
      <c r="A364" s="125" t="s">
        <v>456</v>
      </c>
      <c r="B364" t="s">
        <v>456</v>
      </c>
      <c r="C364" s="217">
        <v>26.5</v>
      </c>
      <c r="I364" s="2"/>
      <c r="J364" s="2"/>
    </row>
    <row r="365" spans="1:10" x14ac:dyDescent="0.2">
      <c r="A365" s="125" t="s">
        <v>456</v>
      </c>
      <c r="B365" t="s">
        <v>456</v>
      </c>
      <c r="C365" s="217">
        <v>26.6</v>
      </c>
      <c r="I365" s="2"/>
      <c r="J365" s="2"/>
    </row>
    <row r="366" spans="1:10" x14ac:dyDescent="0.2">
      <c r="A366" s="125" t="s">
        <v>456</v>
      </c>
      <c r="B366" t="s">
        <v>456</v>
      </c>
      <c r="C366" s="217">
        <v>26.700000000000003</v>
      </c>
      <c r="I366" s="2"/>
      <c r="J366" s="2"/>
    </row>
    <row r="367" spans="1:10" x14ac:dyDescent="0.2">
      <c r="A367" s="125" t="s">
        <v>456</v>
      </c>
      <c r="B367" t="s">
        <v>456</v>
      </c>
      <c r="C367" s="217">
        <v>26.800000000000004</v>
      </c>
      <c r="I367" s="2"/>
      <c r="J367" s="2"/>
    </row>
    <row r="368" spans="1:10" x14ac:dyDescent="0.2">
      <c r="A368" s="125" t="s">
        <v>456</v>
      </c>
      <c r="B368" t="s">
        <v>456</v>
      </c>
      <c r="C368" s="217">
        <v>26.9</v>
      </c>
      <c r="I368" s="2"/>
      <c r="J368" s="2"/>
    </row>
    <row r="369" spans="1:10" x14ac:dyDescent="0.2">
      <c r="A369" s="125" t="s">
        <v>456</v>
      </c>
      <c r="B369" t="s">
        <v>456</v>
      </c>
      <c r="C369" s="217">
        <v>27</v>
      </c>
      <c r="I369" s="2"/>
      <c r="J369" s="2"/>
    </row>
    <row r="370" spans="1:10" x14ac:dyDescent="0.2">
      <c r="A370" s="125" t="s">
        <v>456</v>
      </c>
      <c r="B370" t="s">
        <v>456</v>
      </c>
      <c r="C370" s="217">
        <v>27.1</v>
      </c>
      <c r="I370" s="2"/>
      <c r="J370" s="2"/>
    </row>
    <row r="371" spans="1:10" x14ac:dyDescent="0.2">
      <c r="A371" s="125" t="s">
        <v>456</v>
      </c>
      <c r="B371" t="s">
        <v>456</v>
      </c>
      <c r="C371" s="217">
        <v>27.200000000000003</v>
      </c>
      <c r="I371" s="2"/>
      <c r="J371" s="2"/>
    </row>
    <row r="372" spans="1:10" x14ac:dyDescent="0.2">
      <c r="A372" s="125" t="s">
        <v>456</v>
      </c>
      <c r="B372" t="s">
        <v>456</v>
      </c>
      <c r="C372" s="217">
        <v>27.300000000000004</v>
      </c>
      <c r="I372" s="2"/>
      <c r="J372" s="2"/>
    </row>
    <row r="373" spans="1:10" x14ac:dyDescent="0.2">
      <c r="A373" s="125" t="s">
        <v>456</v>
      </c>
      <c r="B373" t="s">
        <v>456</v>
      </c>
      <c r="C373" s="217">
        <v>27.4</v>
      </c>
      <c r="I373" s="2"/>
      <c r="J373" s="2"/>
    </row>
    <row r="374" spans="1:10" x14ac:dyDescent="0.2">
      <c r="A374" s="125" t="s">
        <v>456</v>
      </c>
      <c r="B374" t="s">
        <v>456</v>
      </c>
      <c r="C374" s="217">
        <v>27.5</v>
      </c>
      <c r="I374" s="2"/>
      <c r="J374" s="2"/>
    </row>
    <row r="375" spans="1:10" x14ac:dyDescent="0.2">
      <c r="A375" s="125" t="s">
        <v>456</v>
      </c>
      <c r="B375" t="s">
        <v>456</v>
      </c>
      <c r="C375" s="217">
        <v>27.6</v>
      </c>
      <c r="I375" s="2"/>
      <c r="J375" s="2"/>
    </row>
    <row r="376" spans="1:10" x14ac:dyDescent="0.2">
      <c r="A376" s="125" t="s">
        <v>456</v>
      </c>
      <c r="B376" t="s">
        <v>456</v>
      </c>
      <c r="C376" s="217">
        <v>27.700000000000003</v>
      </c>
      <c r="I376" s="2"/>
      <c r="J376" s="2"/>
    </row>
    <row r="377" spans="1:10" x14ac:dyDescent="0.2">
      <c r="A377" s="125" t="s">
        <v>456</v>
      </c>
      <c r="B377" t="s">
        <v>456</v>
      </c>
      <c r="C377" s="217">
        <v>27.800000000000004</v>
      </c>
      <c r="I377" s="2"/>
      <c r="J377" s="2"/>
    </row>
    <row r="378" spans="1:10" x14ac:dyDescent="0.2">
      <c r="A378" s="125" t="s">
        <v>456</v>
      </c>
      <c r="B378" t="s">
        <v>456</v>
      </c>
      <c r="C378" s="217">
        <v>27.9</v>
      </c>
      <c r="I378" s="2"/>
      <c r="J378" s="2"/>
    </row>
    <row r="379" spans="1:10" x14ac:dyDescent="0.2">
      <c r="A379" s="125" t="s">
        <v>456</v>
      </c>
      <c r="B379" t="s">
        <v>456</v>
      </c>
      <c r="C379" s="217">
        <v>28</v>
      </c>
      <c r="I379" s="2"/>
      <c r="J379" s="2"/>
    </row>
    <row r="380" spans="1:10" x14ac:dyDescent="0.2">
      <c r="A380" s="125" t="s">
        <v>456</v>
      </c>
      <c r="B380" t="s">
        <v>456</v>
      </c>
      <c r="C380" s="217">
        <v>28.1</v>
      </c>
      <c r="I380" s="2"/>
      <c r="J380" s="2"/>
    </row>
    <row r="381" spans="1:10" x14ac:dyDescent="0.2">
      <c r="A381" s="125" t="s">
        <v>456</v>
      </c>
      <c r="B381" t="s">
        <v>456</v>
      </c>
      <c r="C381" s="217">
        <v>28.200000000000003</v>
      </c>
      <c r="I381" s="2"/>
      <c r="J381" s="2"/>
    </row>
    <row r="382" spans="1:10" x14ac:dyDescent="0.2">
      <c r="A382" s="125" t="s">
        <v>456</v>
      </c>
      <c r="B382" t="s">
        <v>456</v>
      </c>
      <c r="C382" s="217">
        <v>28.300000000000004</v>
      </c>
      <c r="I382" s="2"/>
      <c r="J382" s="2"/>
    </row>
    <row r="383" spans="1:10" x14ac:dyDescent="0.2">
      <c r="A383" s="125" t="s">
        <v>456</v>
      </c>
      <c r="B383" t="s">
        <v>456</v>
      </c>
      <c r="C383" s="217">
        <v>28.4</v>
      </c>
      <c r="I383" s="2"/>
      <c r="J383" s="2"/>
    </row>
    <row r="384" spans="1:10" x14ac:dyDescent="0.2">
      <c r="A384" s="125" t="s">
        <v>456</v>
      </c>
      <c r="B384" t="s">
        <v>456</v>
      </c>
      <c r="C384" s="217">
        <v>28.5</v>
      </c>
      <c r="I384" s="2"/>
      <c r="J384" s="2"/>
    </row>
    <row r="385" spans="1:10" x14ac:dyDescent="0.2">
      <c r="A385" s="125" t="s">
        <v>456</v>
      </c>
      <c r="B385" t="s">
        <v>456</v>
      </c>
      <c r="C385" s="217">
        <v>28.6</v>
      </c>
      <c r="I385" s="2"/>
      <c r="J385" s="2"/>
    </row>
    <row r="386" spans="1:10" x14ac:dyDescent="0.2">
      <c r="A386" s="125" t="s">
        <v>456</v>
      </c>
      <c r="B386" t="s">
        <v>456</v>
      </c>
      <c r="C386" s="217">
        <v>28.700000000000003</v>
      </c>
      <c r="I386" s="2"/>
      <c r="J386" s="2"/>
    </row>
    <row r="387" spans="1:10" x14ac:dyDescent="0.2">
      <c r="A387" s="125" t="s">
        <v>456</v>
      </c>
      <c r="B387" t="s">
        <v>456</v>
      </c>
      <c r="C387" s="217">
        <v>28.800000000000004</v>
      </c>
      <c r="I387" s="2"/>
      <c r="J387" s="2"/>
    </row>
    <row r="388" spans="1:10" x14ac:dyDescent="0.2">
      <c r="A388" s="125" t="s">
        <v>456</v>
      </c>
      <c r="B388" t="s">
        <v>456</v>
      </c>
      <c r="C388" s="217">
        <v>28.9</v>
      </c>
      <c r="I388" s="2"/>
      <c r="J388" s="2"/>
    </row>
    <row r="389" spans="1:10" x14ac:dyDescent="0.2">
      <c r="A389" s="125" t="s">
        <v>456</v>
      </c>
      <c r="B389" t="s">
        <v>456</v>
      </c>
      <c r="C389" s="217">
        <v>29</v>
      </c>
      <c r="I389" s="2"/>
      <c r="J389" s="2"/>
    </row>
    <row r="390" spans="1:10" x14ac:dyDescent="0.2">
      <c r="A390" s="125" t="s">
        <v>456</v>
      </c>
      <c r="B390" t="s">
        <v>456</v>
      </c>
      <c r="C390" s="217">
        <v>29.1</v>
      </c>
      <c r="I390" s="2"/>
      <c r="J390" s="2"/>
    </row>
    <row r="391" spans="1:10" x14ac:dyDescent="0.2">
      <c r="A391" s="125" t="s">
        <v>456</v>
      </c>
      <c r="B391" t="s">
        <v>456</v>
      </c>
      <c r="C391" s="217">
        <v>29.200000000000003</v>
      </c>
      <c r="I391" s="2"/>
      <c r="J391" s="2"/>
    </row>
    <row r="392" spans="1:10" x14ac:dyDescent="0.2">
      <c r="A392" s="125" t="s">
        <v>456</v>
      </c>
      <c r="B392" t="s">
        <v>456</v>
      </c>
      <c r="C392" s="217">
        <v>29.300000000000004</v>
      </c>
      <c r="I392" s="2"/>
      <c r="J392" s="2"/>
    </row>
    <row r="393" spans="1:10" x14ac:dyDescent="0.2">
      <c r="A393" s="125" t="s">
        <v>456</v>
      </c>
      <c r="B393" t="s">
        <v>456</v>
      </c>
      <c r="C393" s="217">
        <v>29.4</v>
      </c>
      <c r="I393" s="2"/>
      <c r="J393" s="2"/>
    </row>
    <row r="394" spans="1:10" x14ac:dyDescent="0.2">
      <c r="A394" s="125" t="s">
        <v>456</v>
      </c>
      <c r="B394" t="s">
        <v>456</v>
      </c>
      <c r="C394" s="217">
        <v>29.5</v>
      </c>
      <c r="I394" s="2"/>
      <c r="J394" s="2"/>
    </row>
    <row r="395" spans="1:10" x14ac:dyDescent="0.2">
      <c r="A395" s="125" t="s">
        <v>456</v>
      </c>
      <c r="B395" t="s">
        <v>456</v>
      </c>
      <c r="C395" s="217">
        <v>29.6</v>
      </c>
      <c r="I395" s="2"/>
      <c r="J395" s="2"/>
    </row>
    <row r="396" spans="1:10" x14ac:dyDescent="0.2">
      <c r="A396" s="125" t="s">
        <v>456</v>
      </c>
      <c r="B396" t="s">
        <v>456</v>
      </c>
      <c r="C396" s="217">
        <v>29.700000000000003</v>
      </c>
      <c r="I396" s="2"/>
      <c r="J396" s="2"/>
    </row>
    <row r="397" spans="1:10" x14ac:dyDescent="0.2">
      <c r="A397" s="125" t="s">
        <v>456</v>
      </c>
      <c r="B397" t="s">
        <v>456</v>
      </c>
      <c r="C397" s="217">
        <v>29.800000000000004</v>
      </c>
      <c r="I397" s="2"/>
      <c r="J397" s="2"/>
    </row>
    <row r="398" spans="1:10" x14ac:dyDescent="0.2">
      <c r="A398" s="125" t="s">
        <v>456</v>
      </c>
      <c r="B398" t="s">
        <v>456</v>
      </c>
      <c r="C398" s="217">
        <v>29.9</v>
      </c>
      <c r="I398" s="2"/>
      <c r="J398" s="2"/>
    </row>
    <row r="399" spans="1:10" x14ac:dyDescent="0.2">
      <c r="A399" s="125" t="s">
        <v>456</v>
      </c>
      <c r="B399" t="s">
        <v>456</v>
      </c>
      <c r="C399" s="217">
        <v>30</v>
      </c>
      <c r="I399" s="2"/>
      <c r="J399" s="2"/>
    </row>
    <row r="400" spans="1:10" x14ac:dyDescent="0.2">
      <c r="A400" s="125" t="s">
        <v>456</v>
      </c>
      <c r="B400" t="s">
        <v>456</v>
      </c>
      <c r="C400" s="217">
        <v>30.1</v>
      </c>
      <c r="I400" s="2"/>
      <c r="J400" s="2"/>
    </row>
    <row r="401" spans="1:10" x14ac:dyDescent="0.2">
      <c r="A401" s="125" t="s">
        <v>456</v>
      </c>
      <c r="B401" t="s">
        <v>456</v>
      </c>
      <c r="C401" s="217">
        <v>30.200000000000003</v>
      </c>
      <c r="I401" s="2"/>
      <c r="J401" s="2"/>
    </row>
    <row r="402" spans="1:10" x14ac:dyDescent="0.2">
      <c r="A402" s="125" t="s">
        <v>456</v>
      </c>
      <c r="B402" t="s">
        <v>456</v>
      </c>
      <c r="C402" s="217">
        <v>30.300000000000004</v>
      </c>
      <c r="I402" s="2"/>
      <c r="J402" s="2"/>
    </row>
    <row r="403" spans="1:10" x14ac:dyDescent="0.2">
      <c r="A403" s="125" t="s">
        <v>456</v>
      </c>
      <c r="B403" t="s">
        <v>456</v>
      </c>
      <c r="C403" s="217">
        <v>30.400000000000006</v>
      </c>
      <c r="I403" s="2"/>
      <c r="J403" s="2"/>
    </row>
    <row r="404" spans="1:10" x14ac:dyDescent="0.2">
      <c r="A404" s="125" t="s">
        <v>456</v>
      </c>
      <c r="B404" t="s">
        <v>456</v>
      </c>
      <c r="C404" s="217">
        <v>30.5</v>
      </c>
      <c r="I404" s="2"/>
      <c r="J404" s="2"/>
    </row>
    <row r="405" spans="1:10" x14ac:dyDescent="0.2">
      <c r="A405" s="125" t="s">
        <v>456</v>
      </c>
      <c r="B405" t="s">
        <v>456</v>
      </c>
      <c r="C405" s="217">
        <v>30.6</v>
      </c>
      <c r="I405" s="2"/>
      <c r="J405" s="2"/>
    </row>
    <row r="406" spans="1:10" x14ac:dyDescent="0.2">
      <c r="A406" s="125" t="s">
        <v>456</v>
      </c>
      <c r="B406" t="s">
        <v>456</v>
      </c>
      <c r="C406" s="217">
        <v>30.700000000000003</v>
      </c>
      <c r="I406" s="2"/>
      <c r="J406" s="2"/>
    </row>
    <row r="407" spans="1:10" x14ac:dyDescent="0.2">
      <c r="A407" s="125" t="s">
        <v>456</v>
      </c>
      <c r="B407" t="s">
        <v>456</v>
      </c>
      <c r="C407" s="217">
        <v>30.800000000000004</v>
      </c>
      <c r="I407" s="2"/>
      <c r="J407" s="2"/>
    </row>
    <row r="408" spans="1:10" x14ac:dyDescent="0.2">
      <c r="A408" s="125" t="s">
        <v>456</v>
      </c>
      <c r="B408" t="s">
        <v>456</v>
      </c>
      <c r="C408" s="217">
        <v>30.900000000000006</v>
      </c>
      <c r="I408" s="2"/>
      <c r="J408" s="2"/>
    </row>
    <row r="409" spans="1:10" x14ac:dyDescent="0.2">
      <c r="A409" s="125" t="s">
        <v>456</v>
      </c>
      <c r="B409" t="s">
        <v>456</v>
      </c>
      <c r="C409" s="217">
        <v>31</v>
      </c>
      <c r="I409" s="2"/>
      <c r="J409" s="2"/>
    </row>
    <row r="410" spans="1:10" x14ac:dyDescent="0.2">
      <c r="A410" s="125" t="s">
        <v>456</v>
      </c>
      <c r="B410" t="s">
        <v>456</v>
      </c>
      <c r="C410" s="217">
        <v>31.1</v>
      </c>
      <c r="I410" s="2"/>
      <c r="J410" s="2"/>
    </row>
    <row r="411" spans="1:10" x14ac:dyDescent="0.2">
      <c r="A411" s="125" t="s">
        <v>456</v>
      </c>
      <c r="B411" t="s">
        <v>456</v>
      </c>
      <c r="C411" s="217">
        <v>31.200000000000003</v>
      </c>
      <c r="I411" s="2"/>
      <c r="J411" s="2"/>
    </row>
    <row r="412" spans="1:10" x14ac:dyDescent="0.2">
      <c r="A412" s="125" t="s">
        <v>456</v>
      </c>
      <c r="B412" t="s">
        <v>456</v>
      </c>
      <c r="C412" s="217">
        <v>31.300000000000004</v>
      </c>
      <c r="I412" s="2"/>
      <c r="J412" s="2"/>
    </row>
    <row r="413" spans="1:10" x14ac:dyDescent="0.2">
      <c r="A413" s="125" t="s">
        <v>456</v>
      </c>
      <c r="B413" t="s">
        <v>456</v>
      </c>
      <c r="C413" s="217">
        <v>31.400000000000006</v>
      </c>
      <c r="I413" s="2"/>
      <c r="J413" s="2"/>
    </row>
    <row r="414" spans="1:10" x14ac:dyDescent="0.2">
      <c r="A414" s="125" t="s">
        <v>456</v>
      </c>
      <c r="B414" t="s">
        <v>456</v>
      </c>
      <c r="C414" s="217">
        <v>31.5</v>
      </c>
      <c r="I414" s="2"/>
      <c r="J414" s="2"/>
    </row>
    <row r="415" spans="1:10" x14ac:dyDescent="0.2">
      <c r="A415" s="125" t="s">
        <v>456</v>
      </c>
      <c r="B415" t="s">
        <v>456</v>
      </c>
      <c r="C415" s="217">
        <v>31.6</v>
      </c>
      <c r="I415" s="2"/>
      <c r="J415" s="2"/>
    </row>
    <row r="416" spans="1:10" x14ac:dyDescent="0.2">
      <c r="A416" s="125" t="s">
        <v>456</v>
      </c>
      <c r="B416" t="s">
        <v>456</v>
      </c>
      <c r="C416" s="217">
        <v>31.700000000000003</v>
      </c>
      <c r="I416" s="2"/>
      <c r="J416" s="2"/>
    </row>
    <row r="417" spans="1:10" x14ac:dyDescent="0.2">
      <c r="A417" s="125" t="s">
        <v>456</v>
      </c>
      <c r="B417" t="s">
        <v>456</v>
      </c>
      <c r="C417" s="217">
        <v>31.800000000000004</v>
      </c>
      <c r="I417" s="2"/>
      <c r="J417" s="2"/>
    </row>
    <row r="418" spans="1:10" x14ac:dyDescent="0.2">
      <c r="A418" s="125" t="s">
        <v>456</v>
      </c>
      <c r="B418" t="s">
        <v>456</v>
      </c>
      <c r="C418" s="217">
        <v>31.900000000000006</v>
      </c>
      <c r="I418" s="2"/>
      <c r="J418" s="2"/>
    </row>
    <row r="419" spans="1:10" x14ac:dyDescent="0.2">
      <c r="A419" s="125" t="s">
        <v>456</v>
      </c>
      <c r="B419" t="s">
        <v>456</v>
      </c>
      <c r="C419" s="217">
        <v>32</v>
      </c>
      <c r="I419" s="2"/>
      <c r="J419" s="2"/>
    </row>
    <row r="420" spans="1:10" x14ac:dyDescent="0.2">
      <c r="A420" s="125" t="s">
        <v>456</v>
      </c>
      <c r="B420" t="s">
        <v>456</v>
      </c>
      <c r="C420" s="217">
        <v>32.1</v>
      </c>
      <c r="I420" s="2"/>
      <c r="J420" s="2"/>
    </row>
    <row r="421" spans="1:10" x14ac:dyDescent="0.2">
      <c r="A421" s="125" t="s">
        <v>456</v>
      </c>
      <c r="B421" t="s">
        <v>456</v>
      </c>
      <c r="C421" s="217">
        <v>32.200000000000003</v>
      </c>
      <c r="I421" s="2"/>
      <c r="J421" s="2"/>
    </row>
    <row r="422" spans="1:10" x14ac:dyDescent="0.2">
      <c r="A422" s="125" t="s">
        <v>456</v>
      </c>
      <c r="B422" t="s">
        <v>456</v>
      </c>
      <c r="C422" s="217">
        <v>32.300000000000004</v>
      </c>
      <c r="I422" s="2"/>
      <c r="J422" s="2"/>
    </row>
    <row r="423" spans="1:10" x14ac:dyDescent="0.2">
      <c r="A423" s="125" t="s">
        <v>456</v>
      </c>
      <c r="B423" t="s">
        <v>456</v>
      </c>
      <c r="C423" s="217">
        <v>32.400000000000006</v>
      </c>
      <c r="I423" s="2"/>
      <c r="J423" s="2"/>
    </row>
    <row r="424" spans="1:10" x14ac:dyDescent="0.2">
      <c r="A424" s="125" t="s">
        <v>456</v>
      </c>
      <c r="B424" t="s">
        <v>456</v>
      </c>
      <c r="C424" s="217">
        <v>32.5</v>
      </c>
      <c r="I424" s="2"/>
      <c r="J424" s="2"/>
    </row>
    <row r="425" spans="1:10" x14ac:dyDescent="0.2">
      <c r="A425" s="125" t="s">
        <v>456</v>
      </c>
      <c r="B425" t="s">
        <v>456</v>
      </c>
      <c r="C425" s="217">
        <v>32.6</v>
      </c>
      <c r="I425" s="2"/>
      <c r="J425" s="2"/>
    </row>
    <row r="426" spans="1:10" x14ac:dyDescent="0.2">
      <c r="A426" s="125" t="s">
        <v>456</v>
      </c>
      <c r="B426" t="s">
        <v>456</v>
      </c>
      <c r="C426" s="217">
        <v>32.700000000000003</v>
      </c>
      <c r="I426" s="2"/>
      <c r="J426" s="2"/>
    </row>
    <row r="427" spans="1:10" x14ac:dyDescent="0.2">
      <c r="A427" s="125" t="s">
        <v>456</v>
      </c>
      <c r="B427" t="s">
        <v>456</v>
      </c>
      <c r="C427" s="217">
        <v>32.800000000000004</v>
      </c>
      <c r="I427" s="2"/>
      <c r="J427" s="2"/>
    </row>
    <row r="428" spans="1:10" x14ac:dyDescent="0.2">
      <c r="A428" s="125" t="s">
        <v>456</v>
      </c>
      <c r="B428" t="s">
        <v>456</v>
      </c>
      <c r="C428" s="217">
        <v>32.900000000000006</v>
      </c>
      <c r="I428" s="2"/>
      <c r="J428" s="2"/>
    </row>
    <row r="429" spans="1:10" x14ac:dyDescent="0.2">
      <c r="A429" s="125" t="s">
        <v>456</v>
      </c>
      <c r="B429" t="s">
        <v>456</v>
      </c>
      <c r="C429" s="217">
        <v>33</v>
      </c>
      <c r="I429" s="2"/>
      <c r="J429" s="2"/>
    </row>
    <row r="430" spans="1:10" x14ac:dyDescent="0.2">
      <c r="A430" s="125" t="s">
        <v>456</v>
      </c>
      <c r="B430" t="s">
        <v>456</v>
      </c>
      <c r="C430" s="217">
        <v>33.1</v>
      </c>
      <c r="I430" s="2"/>
      <c r="J430" s="2"/>
    </row>
    <row r="431" spans="1:10" x14ac:dyDescent="0.2">
      <c r="A431" s="125" t="s">
        <v>456</v>
      </c>
      <c r="B431" t="s">
        <v>456</v>
      </c>
      <c r="C431" s="217">
        <v>33.200000000000003</v>
      </c>
      <c r="I431" s="2"/>
      <c r="J431" s="2"/>
    </row>
    <row r="432" spans="1:10" x14ac:dyDescent="0.2">
      <c r="A432" s="125" t="s">
        <v>456</v>
      </c>
      <c r="B432" t="s">
        <v>456</v>
      </c>
      <c r="C432" s="217">
        <v>33.300000000000004</v>
      </c>
      <c r="I432" s="2"/>
      <c r="J432" s="2"/>
    </row>
    <row r="433" spans="1:10" x14ac:dyDescent="0.2">
      <c r="A433" s="125" t="s">
        <v>456</v>
      </c>
      <c r="B433" t="s">
        <v>456</v>
      </c>
      <c r="C433" s="217">
        <v>33.400000000000006</v>
      </c>
      <c r="I433" s="2"/>
      <c r="J433" s="2"/>
    </row>
    <row r="434" spans="1:10" x14ac:dyDescent="0.2">
      <c r="A434" s="125" t="s">
        <v>456</v>
      </c>
      <c r="B434" t="s">
        <v>456</v>
      </c>
      <c r="C434" s="217">
        <v>33.5</v>
      </c>
      <c r="I434" s="2"/>
      <c r="J434" s="2"/>
    </row>
    <row r="435" spans="1:10" x14ac:dyDescent="0.2">
      <c r="A435" s="125" t="s">
        <v>456</v>
      </c>
      <c r="B435" t="s">
        <v>456</v>
      </c>
      <c r="C435" s="217">
        <v>33.6</v>
      </c>
      <c r="I435" s="2"/>
      <c r="J435" s="2"/>
    </row>
    <row r="436" spans="1:10" x14ac:dyDescent="0.2">
      <c r="A436" s="125" t="s">
        <v>456</v>
      </c>
      <c r="B436" t="s">
        <v>456</v>
      </c>
      <c r="C436" s="217">
        <v>33.700000000000003</v>
      </c>
      <c r="I436" s="2"/>
      <c r="J436" s="2"/>
    </row>
    <row r="437" spans="1:10" x14ac:dyDescent="0.2">
      <c r="A437" s="125" t="s">
        <v>456</v>
      </c>
      <c r="B437" t="s">
        <v>456</v>
      </c>
      <c r="C437" s="217">
        <v>33.800000000000004</v>
      </c>
      <c r="I437" s="2"/>
      <c r="J437" s="2"/>
    </row>
    <row r="438" spans="1:10" x14ac:dyDescent="0.2">
      <c r="A438" s="125" t="s">
        <v>456</v>
      </c>
      <c r="B438" t="s">
        <v>456</v>
      </c>
      <c r="C438" s="217">
        <v>33.900000000000006</v>
      </c>
      <c r="I438" s="2"/>
      <c r="J438" s="2"/>
    </row>
    <row r="439" spans="1:10" x14ac:dyDescent="0.2">
      <c r="A439" s="125" t="s">
        <v>456</v>
      </c>
      <c r="B439" t="s">
        <v>456</v>
      </c>
      <c r="C439" s="217">
        <v>34</v>
      </c>
      <c r="I439" s="2"/>
      <c r="J439" s="2"/>
    </row>
    <row r="440" spans="1:10" x14ac:dyDescent="0.2">
      <c r="A440" s="125" t="s">
        <v>456</v>
      </c>
      <c r="B440" t="s">
        <v>456</v>
      </c>
      <c r="C440" s="217">
        <v>34.1</v>
      </c>
      <c r="I440" s="2"/>
      <c r="J440" s="2"/>
    </row>
    <row r="441" spans="1:10" x14ac:dyDescent="0.2">
      <c r="A441" s="125" t="s">
        <v>456</v>
      </c>
      <c r="B441" t="s">
        <v>456</v>
      </c>
      <c r="C441" s="217">
        <v>34.200000000000003</v>
      </c>
      <c r="I441" s="2"/>
      <c r="J441" s="2"/>
    </row>
    <row r="442" spans="1:10" x14ac:dyDescent="0.2">
      <c r="A442" s="125" t="s">
        <v>456</v>
      </c>
      <c r="B442" t="s">
        <v>456</v>
      </c>
      <c r="C442" s="217">
        <v>34.300000000000004</v>
      </c>
      <c r="I442" s="2"/>
      <c r="J442" s="2"/>
    </row>
    <row r="443" spans="1:10" x14ac:dyDescent="0.2">
      <c r="A443" s="125" t="s">
        <v>456</v>
      </c>
      <c r="B443" t="s">
        <v>456</v>
      </c>
      <c r="C443" s="217">
        <v>34.400000000000006</v>
      </c>
      <c r="I443" s="2"/>
      <c r="J443" s="2"/>
    </row>
    <row r="444" spans="1:10" x14ac:dyDescent="0.2">
      <c r="A444" s="125" t="s">
        <v>456</v>
      </c>
      <c r="B444" t="s">
        <v>456</v>
      </c>
      <c r="C444" s="217">
        <v>34.5</v>
      </c>
      <c r="I444" s="2"/>
      <c r="J444" s="2"/>
    </row>
    <row r="445" spans="1:10" x14ac:dyDescent="0.2">
      <c r="A445" s="125" t="s">
        <v>456</v>
      </c>
      <c r="B445" t="s">
        <v>456</v>
      </c>
      <c r="C445" s="217">
        <v>34.6</v>
      </c>
      <c r="I445" s="2"/>
      <c r="J445" s="2"/>
    </row>
    <row r="446" spans="1:10" x14ac:dyDescent="0.2">
      <c r="A446" s="125" t="s">
        <v>456</v>
      </c>
      <c r="B446" t="s">
        <v>456</v>
      </c>
      <c r="C446" s="217">
        <v>34.700000000000003</v>
      </c>
      <c r="I446" s="2"/>
      <c r="J446" s="2"/>
    </row>
    <row r="447" spans="1:10" x14ac:dyDescent="0.2">
      <c r="A447" s="125" t="s">
        <v>456</v>
      </c>
      <c r="B447" t="s">
        <v>456</v>
      </c>
      <c r="C447" s="217">
        <v>34.800000000000004</v>
      </c>
      <c r="I447" s="2"/>
      <c r="J447" s="2"/>
    </row>
    <row r="448" spans="1:10" x14ac:dyDescent="0.2">
      <c r="A448" s="125" t="s">
        <v>456</v>
      </c>
      <c r="B448" t="s">
        <v>456</v>
      </c>
      <c r="C448" s="217">
        <v>34.900000000000006</v>
      </c>
      <c r="I448" s="2"/>
      <c r="J448" s="2"/>
    </row>
    <row r="449" spans="1:10" x14ac:dyDescent="0.2">
      <c r="A449" s="125" t="s">
        <v>456</v>
      </c>
      <c r="B449" t="s">
        <v>456</v>
      </c>
      <c r="C449" s="217">
        <v>35</v>
      </c>
      <c r="I449" s="2"/>
      <c r="J449" s="2"/>
    </row>
    <row r="450" spans="1:10" x14ac:dyDescent="0.2">
      <c r="A450" s="125" t="s">
        <v>456</v>
      </c>
      <c r="B450" t="s">
        <v>456</v>
      </c>
      <c r="C450" s="217">
        <v>35.1</v>
      </c>
      <c r="I450" s="2"/>
      <c r="J450" s="2"/>
    </row>
    <row r="451" spans="1:10" x14ac:dyDescent="0.2">
      <c r="A451" s="125" t="s">
        <v>456</v>
      </c>
      <c r="B451" t="s">
        <v>456</v>
      </c>
      <c r="C451" s="217">
        <v>35.200000000000003</v>
      </c>
      <c r="I451" s="2"/>
      <c r="J451" s="2"/>
    </row>
    <row r="452" spans="1:10" x14ac:dyDescent="0.2">
      <c r="A452" s="125" t="s">
        <v>456</v>
      </c>
      <c r="B452" t="s">
        <v>456</v>
      </c>
      <c r="C452" s="217">
        <v>35.300000000000004</v>
      </c>
      <c r="I452" s="2"/>
      <c r="J452" s="2"/>
    </row>
    <row r="453" spans="1:10" x14ac:dyDescent="0.2">
      <c r="A453" s="125" t="s">
        <v>456</v>
      </c>
      <c r="B453" t="s">
        <v>456</v>
      </c>
      <c r="C453" s="217">
        <v>35.400000000000006</v>
      </c>
      <c r="I453" s="2"/>
      <c r="J453" s="2"/>
    </row>
    <row r="454" spans="1:10" x14ac:dyDescent="0.2">
      <c r="A454" s="125" t="s">
        <v>456</v>
      </c>
      <c r="B454" t="s">
        <v>456</v>
      </c>
      <c r="C454" s="217">
        <v>35.5</v>
      </c>
      <c r="I454" s="2"/>
      <c r="J454" s="2"/>
    </row>
    <row r="455" spans="1:10" x14ac:dyDescent="0.2">
      <c r="A455" s="125" t="s">
        <v>456</v>
      </c>
      <c r="B455" t="s">
        <v>456</v>
      </c>
      <c r="C455" s="217">
        <v>35.6</v>
      </c>
      <c r="I455" s="2"/>
      <c r="J455" s="2"/>
    </row>
    <row r="456" spans="1:10" x14ac:dyDescent="0.2">
      <c r="A456" s="125" t="s">
        <v>456</v>
      </c>
      <c r="B456" t="s">
        <v>456</v>
      </c>
      <c r="C456" s="217">
        <v>35.700000000000003</v>
      </c>
      <c r="I456" s="2"/>
      <c r="J456" s="2"/>
    </row>
    <row r="457" spans="1:10" x14ac:dyDescent="0.2">
      <c r="A457" s="125" t="s">
        <v>456</v>
      </c>
      <c r="B457" t="s">
        <v>456</v>
      </c>
      <c r="C457" s="217">
        <v>35.800000000000004</v>
      </c>
      <c r="I457" s="2"/>
      <c r="J457" s="2"/>
    </row>
    <row r="458" spans="1:10" x14ac:dyDescent="0.2">
      <c r="A458" s="125" t="s">
        <v>456</v>
      </c>
      <c r="B458" t="s">
        <v>456</v>
      </c>
      <c r="C458" s="217">
        <v>35.900000000000006</v>
      </c>
      <c r="I458" s="2"/>
      <c r="J458" s="2"/>
    </row>
    <row r="459" spans="1:10" x14ac:dyDescent="0.2">
      <c r="A459" s="125" t="s">
        <v>456</v>
      </c>
      <c r="B459" t="s">
        <v>456</v>
      </c>
      <c r="C459" s="217">
        <v>36</v>
      </c>
      <c r="I459" s="2"/>
      <c r="J459" s="2"/>
    </row>
    <row r="460" spans="1:10" x14ac:dyDescent="0.2">
      <c r="A460" s="125" t="s">
        <v>456</v>
      </c>
      <c r="B460" t="s">
        <v>456</v>
      </c>
      <c r="C460" s="217">
        <v>36.1</v>
      </c>
      <c r="I460" s="2"/>
      <c r="J460" s="2"/>
    </row>
    <row r="461" spans="1:10" x14ac:dyDescent="0.2">
      <c r="A461" s="125" t="s">
        <v>456</v>
      </c>
      <c r="B461" t="s">
        <v>456</v>
      </c>
      <c r="C461" s="217">
        <v>36.200000000000003</v>
      </c>
      <c r="I461" s="2"/>
      <c r="J461" s="2"/>
    </row>
    <row r="462" spans="1:10" x14ac:dyDescent="0.2">
      <c r="A462" s="125" t="s">
        <v>456</v>
      </c>
      <c r="B462" t="s">
        <v>456</v>
      </c>
      <c r="C462" s="217">
        <v>36.300000000000004</v>
      </c>
      <c r="I462" s="2"/>
      <c r="J462" s="2"/>
    </row>
    <row r="463" spans="1:10" x14ac:dyDescent="0.2">
      <c r="A463" s="125" t="s">
        <v>456</v>
      </c>
      <c r="B463" t="s">
        <v>456</v>
      </c>
      <c r="C463" s="217">
        <v>36.400000000000006</v>
      </c>
      <c r="I463" s="2"/>
      <c r="J463" s="2"/>
    </row>
    <row r="464" spans="1:10" x14ac:dyDescent="0.2">
      <c r="A464" s="125" t="s">
        <v>456</v>
      </c>
      <c r="B464" t="s">
        <v>456</v>
      </c>
      <c r="C464" s="217">
        <v>36.5</v>
      </c>
      <c r="I464" s="2"/>
      <c r="J464" s="2"/>
    </row>
    <row r="465" spans="1:10" x14ac:dyDescent="0.2">
      <c r="A465" s="125" t="s">
        <v>456</v>
      </c>
      <c r="B465" t="s">
        <v>456</v>
      </c>
      <c r="C465" s="217">
        <v>36.6</v>
      </c>
      <c r="I465" s="2"/>
      <c r="J465" s="2"/>
    </row>
    <row r="466" spans="1:10" x14ac:dyDescent="0.2">
      <c r="A466" s="125" t="s">
        <v>456</v>
      </c>
      <c r="B466" t="s">
        <v>456</v>
      </c>
      <c r="C466" s="217">
        <v>36.700000000000003</v>
      </c>
      <c r="I466" s="2"/>
      <c r="J466" s="2"/>
    </row>
    <row r="467" spans="1:10" x14ac:dyDescent="0.2">
      <c r="A467" s="125" t="s">
        <v>456</v>
      </c>
      <c r="B467" t="s">
        <v>456</v>
      </c>
      <c r="C467" s="217">
        <v>36.800000000000004</v>
      </c>
      <c r="I467" s="2"/>
      <c r="J467" s="2"/>
    </row>
    <row r="468" spans="1:10" x14ac:dyDescent="0.2">
      <c r="A468" s="125" t="s">
        <v>456</v>
      </c>
      <c r="B468" t="s">
        <v>456</v>
      </c>
      <c r="C468" s="217">
        <v>36.900000000000006</v>
      </c>
      <c r="I468" s="2"/>
      <c r="J468" s="2"/>
    </row>
    <row r="469" spans="1:10" x14ac:dyDescent="0.2">
      <c r="A469" s="125" t="s">
        <v>456</v>
      </c>
      <c r="B469" t="s">
        <v>456</v>
      </c>
      <c r="C469" s="217">
        <v>37</v>
      </c>
      <c r="I469" s="2"/>
      <c r="J469" s="2"/>
    </row>
    <row r="470" spans="1:10" x14ac:dyDescent="0.2">
      <c r="A470" s="125" t="s">
        <v>456</v>
      </c>
      <c r="B470" t="s">
        <v>456</v>
      </c>
      <c r="C470" s="217">
        <v>37.1</v>
      </c>
      <c r="I470" s="2"/>
      <c r="J470" s="2"/>
    </row>
    <row r="471" spans="1:10" x14ac:dyDescent="0.2">
      <c r="A471" s="125" t="s">
        <v>456</v>
      </c>
      <c r="B471" t="s">
        <v>456</v>
      </c>
      <c r="C471" s="217">
        <v>37.200000000000003</v>
      </c>
      <c r="I471" s="2"/>
      <c r="J471" s="2"/>
    </row>
    <row r="472" spans="1:10" x14ac:dyDescent="0.2">
      <c r="A472" s="125" t="s">
        <v>456</v>
      </c>
      <c r="B472" t="s">
        <v>456</v>
      </c>
      <c r="C472" s="217">
        <v>37.300000000000004</v>
      </c>
      <c r="I472" s="2"/>
      <c r="J472" s="2"/>
    </row>
    <row r="473" spans="1:10" x14ac:dyDescent="0.2">
      <c r="A473" s="125" t="s">
        <v>456</v>
      </c>
      <c r="B473" t="s">
        <v>456</v>
      </c>
      <c r="C473" s="217">
        <v>37.400000000000006</v>
      </c>
      <c r="I473" s="2"/>
      <c r="J473" s="2"/>
    </row>
    <row r="474" spans="1:10" x14ac:dyDescent="0.2">
      <c r="A474" s="125" t="s">
        <v>456</v>
      </c>
      <c r="B474" t="s">
        <v>456</v>
      </c>
      <c r="C474" s="217">
        <v>37.5</v>
      </c>
      <c r="I474" s="2"/>
      <c r="J474" s="2"/>
    </row>
    <row r="475" spans="1:10" x14ac:dyDescent="0.2">
      <c r="A475" s="125" t="s">
        <v>456</v>
      </c>
      <c r="B475" t="s">
        <v>456</v>
      </c>
      <c r="C475" s="217">
        <v>37.6</v>
      </c>
      <c r="I475" s="2"/>
      <c r="J475" s="2"/>
    </row>
    <row r="476" spans="1:10" x14ac:dyDescent="0.2">
      <c r="A476" s="125" t="s">
        <v>456</v>
      </c>
      <c r="B476" t="s">
        <v>456</v>
      </c>
      <c r="C476" s="217">
        <v>37.700000000000003</v>
      </c>
      <c r="I476" s="2"/>
      <c r="J476" s="2"/>
    </row>
    <row r="477" spans="1:10" x14ac:dyDescent="0.2">
      <c r="A477" s="125" t="s">
        <v>456</v>
      </c>
      <c r="B477" t="s">
        <v>456</v>
      </c>
      <c r="C477" s="217">
        <v>37.800000000000004</v>
      </c>
      <c r="I477" s="2"/>
      <c r="J477" s="2"/>
    </row>
    <row r="478" spans="1:10" x14ac:dyDescent="0.2">
      <c r="A478" s="125" t="s">
        <v>456</v>
      </c>
      <c r="B478" t="s">
        <v>456</v>
      </c>
      <c r="C478" s="217">
        <v>37.900000000000006</v>
      </c>
      <c r="I478" s="2"/>
      <c r="J478" s="2"/>
    </row>
    <row r="479" spans="1:10" x14ac:dyDescent="0.2">
      <c r="A479" s="125" t="s">
        <v>456</v>
      </c>
      <c r="B479" t="s">
        <v>456</v>
      </c>
      <c r="C479" s="217">
        <v>38</v>
      </c>
      <c r="I479" s="2"/>
      <c r="J479" s="2"/>
    </row>
    <row r="480" spans="1:10" x14ac:dyDescent="0.2">
      <c r="A480" s="125" t="s">
        <v>456</v>
      </c>
      <c r="B480" t="s">
        <v>456</v>
      </c>
      <c r="C480" s="217">
        <v>38.1</v>
      </c>
      <c r="I480" s="2"/>
      <c r="J480" s="2"/>
    </row>
    <row r="481" spans="1:10" x14ac:dyDescent="0.2">
      <c r="A481" s="125" t="s">
        <v>456</v>
      </c>
      <c r="B481" t="s">
        <v>456</v>
      </c>
      <c r="C481" s="217">
        <v>38.200000000000003</v>
      </c>
      <c r="I481" s="2"/>
      <c r="J481" s="2"/>
    </row>
    <row r="482" spans="1:10" x14ac:dyDescent="0.2">
      <c r="A482" s="125" t="s">
        <v>456</v>
      </c>
      <c r="B482" t="s">
        <v>456</v>
      </c>
      <c r="C482" s="217">
        <v>38.300000000000004</v>
      </c>
      <c r="I482" s="2"/>
      <c r="J482" s="2"/>
    </row>
    <row r="483" spans="1:10" x14ac:dyDescent="0.2">
      <c r="A483" s="125" t="s">
        <v>456</v>
      </c>
      <c r="B483" t="s">
        <v>456</v>
      </c>
      <c r="C483" s="217">
        <v>38.400000000000006</v>
      </c>
      <c r="I483" s="2"/>
      <c r="J483" s="2"/>
    </row>
    <row r="484" spans="1:10" x14ac:dyDescent="0.2">
      <c r="A484" s="125" t="s">
        <v>456</v>
      </c>
      <c r="B484" t="s">
        <v>456</v>
      </c>
      <c r="C484" s="217">
        <v>38.5</v>
      </c>
      <c r="I484" s="2"/>
      <c r="J484" s="2"/>
    </row>
    <row r="485" spans="1:10" x14ac:dyDescent="0.2">
      <c r="A485" s="125" t="s">
        <v>456</v>
      </c>
      <c r="B485" t="s">
        <v>456</v>
      </c>
      <c r="C485" s="217">
        <v>38.6</v>
      </c>
      <c r="I485" s="2"/>
      <c r="J485" s="2"/>
    </row>
    <row r="486" spans="1:10" x14ac:dyDescent="0.2">
      <c r="A486" s="125" t="s">
        <v>456</v>
      </c>
      <c r="B486" t="s">
        <v>456</v>
      </c>
      <c r="C486" s="217">
        <v>38.700000000000003</v>
      </c>
      <c r="I486" s="2"/>
      <c r="J486" s="2"/>
    </row>
    <row r="487" spans="1:10" x14ac:dyDescent="0.2">
      <c r="A487" s="125" t="s">
        <v>456</v>
      </c>
      <c r="B487" t="s">
        <v>456</v>
      </c>
      <c r="C487" s="217">
        <v>38.800000000000004</v>
      </c>
      <c r="I487" s="2"/>
      <c r="J487" s="2"/>
    </row>
    <row r="488" spans="1:10" x14ac:dyDescent="0.2">
      <c r="A488" s="125" t="s">
        <v>456</v>
      </c>
      <c r="B488" t="s">
        <v>456</v>
      </c>
      <c r="C488" s="217">
        <v>38.900000000000006</v>
      </c>
      <c r="I488" s="2"/>
      <c r="J488" s="2"/>
    </row>
    <row r="489" spans="1:10" x14ac:dyDescent="0.2">
      <c r="A489" s="125" t="s">
        <v>456</v>
      </c>
      <c r="B489" t="s">
        <v>456</v>
      </c>
      <c r="C489" s="217">
        <v>39</v>
      </c>
      <c r="I489" s="2"/>
      <c r="J489" s="2"/>
    </row>
    <row r="490" spans="1:10" x14ac:dyDescent="0.2">
      <c r="A490" s="125" t="s">
        <v>456</v>
      </c>
      <c r="B490" t="s">
        <v>456</v>
      </c>
      <c r="C490" s="217">
        <v>39.1</v>
      </c>
      <c r="I490" s="2"/>
      <c r="J490" s="2"/>
    </row>
    <row r="491" spans="1:10" x14ac:dyDescent="0.2">
      <c r="A491" s="125" t="s">
        <v>456</v>
      </c>
      <c r="B491" t="s">
        <v>456</v>
      </c>
      <c r="C491" s="217">
        <v>39.200000000000003</v>
      </c>
      <c r="I491" s="2"/>
      <c r="J491" s="2"/>
    </row>
    <row r="492" spans="1:10" x14ac:dyDescent="0.2">
      <c r="A492" s="125" t="s">
        <v>456</v>
      </c>
      <c r="B492" t="s">
        <v>456</v>
      </c>
      <c r="C492" s="217">
        <v>39.300000000000004</v>
      </c>
      <c r="I492" s="2"/>
      <c r="J492" s="2"/>
    </row>
    <row r="493" spans="1:10" x14ac:dyDescent="0.2">
      <c r="A493" s="125" t="s">
        <v>456</v>
      </c>
      <c r="B493" t="s">
        <v>456</v>
      </c>
      <c r="C493" s="217">
        <v>39.400000000000006</v>
      </c>
      <c r="I493" s="2"/>
      <c r="J493" s="2"/>
    </row>
    <row r="494" spans="1:10" x14ac:dyDescent="0.2">
      <c r="A494" s="125" t="s">
        <v>456</v>
      </c>
      <c r="B494" t="s">
        <v>456</v>
      </c>
      <c r="C494" s="217">
        <v>39.5</v>
      </c>
      <c r="I494" s="2"/>
      <c r="J494" s="2"/>
    </row>
    <row r="495" spans="1:10" x14ac:dyDescent="0.2">
      <c r="A495" s="125" t="s">
        <v>456</v>
      </c>
      <c r="B495" t="s">
        <v>456</v>
      </c>
      <c r="C495" s="217">
        <v>39.6</v>
      </c>
      <c r="I495" s="2"/>
      <c r="J495" s="2"/>
    </row>
    <row r="496" spans="1:10" x14ac:dyDescent="0.2">
      <c r="A496" s="125" t="s">
        <v>456</v>
      </c>
      <c r="B496" t="s">
        <v>456</v>
      </c>
      <c r="C496" s="217">
        <v>39.700000000000003</v>
      </c>
      <c r="I496" s="2"/>
      <c r="J496" s="2"/>
    </row>
    <row r="497" spans="1:10" x14ac:dyDescent="0.2">
      <c r="A497" s="125" t="s">
        <v>456</v>
      </c>
      <c r="B497" t="s">
        <v>456</v>
      </c>
      <c r="C497" s="217">
        <v>39.800000000000004</v>
      </c>
      <c r="I497" s="2"/>
      <c r="J497" s="2"/>
    </row>
    <row r="498" spans="1:10" x14ac:dyDescent="0.2">
      <c r="A498" s="125" t="s">
        <v>456</v>
      </c>
      <c r="B498" t="s">
        <v>456</v>
      </c>
      <c r="C498" s="217">
        <v>39.900000000000006</v>
      </c>
      <c r="I498" s="2"/>
      <c r="J498" s="2"/>
    </row>
    <row r="499" spans="1:10" x14ac:dyDescent="0.2">
      <c r="A499" s="125" t="s">
        <v>456</v>
      </c>
      <c r="B499" t="s">
        <v>456</v>
      </c>
      <c r="C499" s="217">
        <v>40</v>
      </c>
      <c r="I499" s="2"/>
      <c r="J499" s="2"/>
    </row>
    <row r="500" spans="1:10" x14ac:dyDescent="0.2">
      <c r="A500" s="125" t="s">
        <v>456</v>
      </c>
      <c r="B500" t="s">
        <v>456</v>
      </c>
      <c r="C500" s="217">
        <v>40.1</v>
      </c>
      <c r="I500" s="2"/>
      <c r="J500" s="2"/>
    </row>
    <row r="501" spans="1:10" x14ac:dyDescent="0.2">
      <c r="A501" s="125" t="s">
        <v>456</v>
      </c>
      <c r="B501" t="s">
        <v>456</v>
      </c>
      <c r="C501" s="217">
        <v>40.200000000000003</v>
      </c>
      <c r="I501" s="2"/>
      <c r="J501" s="2"/>
    </row>
    <row r="502" spans="1:10" x14ac:dyDescent="0.2">
      <c r="A502" s="125" t="s">
        <v>456</v>
      </c>
      <c r="B502" t="s">
        <v>456</v>
      </c>
      <c r="C502" s="217">
        <v>40.300000000000004</v>
      </c>
      <c r="I502" s="2"/>
      <c r="J502" s="2"/>
    </row>
    <row r="503" spans="1:10" x14ac:dyDescent="0.2">
      <c r="A503" s="125" t="s">
        <v>456</v>
      </c>
      <c r="B503" t="s">
        <v>456</v>
      </c>
      <c r="C503" s="217">
        <v>40.400000000000006</v>
      </c>
      <c r="I503" s="2"/>
      <c r="J503" s="2"/>
    </row>
    <row r="504" spans="1:10" x14ac:dyDescent="0.2">
      <c r="A504" s="125" t="s">
        <v>456</v>
      </c>
      <c r="B504" t="s">
        <v>456</v>
      </c>
      <c r="C504" s="217">
        <v>40.5</v>
      </c>
      <c r="I504" s="2"/>
      <c r="J504" s="2"/>
    </row>
    <row r="505" spans="1:10" x14ac:dyDescent="0.2">
      <c r="A505" s="125" t="s">
        <v>456</v>
      </c>
      <c r="B505" t="s">
        <v>456</v>
      </c>
      <c r="C505" s="217">
        <v>40.6</v>
      </c>
      <c r="I505" s="2"/>
      <c r="J505" s="2"/>
    </row>
    <row r="506" spans="1:10" x14ac:dyDescent="0.2">
      <c r="A506" s="125">
        <v>2295.2999999999533</v>
      </c>
      <c r="B506" t="s">
        <v>456</v>
      </c>
      <c r="C506" s="217">
        <v>40.700000000000003</v>
      </c>
      <c r="I506" s="2"/>
      <c r="J506" s="2"/>
    </row>
    <row r="507" spans="1:10" x14ac:dyDescent="0.2">
      <c r="A507" s="125">
        <v>2294.9999999999536</v>
      </c>
      <c r="B507" t="s">
        <v>456</v>
      </c>
      <c r="C507" s="217">
        <v>40.800000000000004</v>
      </c>
      <c r="I507" s="2"/>
      <c r="J507" s="2"/>
    </row>
    <row r="508" spans="1:10" x14ac:dyDescent="0.2">
      <c r="A508" s="125">
        <v>2294.9999999999536</v>
      </c>
      <c r="B508" t="s">
        <v>456</v>
      </c>
      <c r="C508" s="217">
        <v>40.900000000000006</v>
      </c>
      <c r="I508" s="2"/>
      <c r="J508" s="2"/>
    </row>
    <row r="509" spans="1:10" x14ac:dyDescent="0.2">
      <c r="A509" s="125">
        <v>2295.0999999999535</v>
      </c>
      <c r="B509" t="s">
        <v>456</v>
      </c>
      <c r="C509" s="217">
        <v>41</v>
      </c>
      <c r="I509" s="2"/>
      <c r="J509" s="2"/>
    </row>
    <row r="510" spans="1:10" x14ac:dyDescent="0.2">
      <c r="A510" s="125">
        <v>2295.3999999999533</v>
      </c>
      <c r="B510" t="s">
        <v>456</v>
      </c>
      <c r="C510" s="217">
        <v>41.1</v>
      </c>
      <c r="I510" s="2"/>
      <c r="J510" s="2"/>
    </row>
    <row r="511" spans="1:10" x14ac:dyDescent="0.2">
      <c r="A511" s="125">
        <v>2295.699999999953</v>
      </c>
      <c r="B511" t="s">
        <v>456</v>
      </c>
      <c r="C511" s="217">
        <v>41.2</v>
      </c>
      <c r="I511" s="2"/>
      <c r="J511" s="2"/>
    </row>
    <row r="512" spans="1:10" x14ac:dyDescent="0.2">
      <c r="A512" s="125" t="s">
        <v>456</v>
      </c>
      <c r="B512" t="s">
        <v>456</v>
      </c>
      <c r="C512" s="217">
        <v>41.300000000000004</v>
      </c>
      <c r="I512" s="2"/>
      <c r="J512" s="2"/>
    </row>
    <row r="513" spans="1:10" x14ac:dyDescent="0.2">
      <c r="A513" s="125" t="s">
        <v>456</v>
      </c>
      <c r="B513" t="s">
        <v>456</v>
      </c>
      <c r="C513" s="217">
        <v>41.400000000000006</v>
      </c>
      <c r="I513" s="2"/>
      <c r="J513" s="2"/>
    </row>
    <row r="514" spans="1:10" x14ac:dyDescent="0.2">
      <c r="A514" s="125" t="s">
        <v>456</v>
      </c>
      <c r="B514" t="s">
        <v>456</v>
      </c>
      <c r="C514" s="217">
        <v>41.5</v>
      </c>
      <c r="I514" s="2"/>
      <c r="J514" s="2"/>
    </row>
    <row r="515" spans="1:10" x14ac:dyDescent="0.2">
      <c r="A515" s="125" t="s">
        <v>456</v>
      </c>
      <c r="B515" t="s">
        <v>456</v>
      </c>
      <c r="C515" s="217">
        <v>41.6</v>
      </c>
      <c r="I515" s="2"/>
      <c r="J515" s="2"/>
    </row>
    <row r="516" spans="1:10" x14ac:dyDescent="0.2">
      <c r="A516" s="125" t="s">
        <v>456</v>
      </c>
      <c r="B516" t="s">
        <v>456</v>
      </c>
      <c r="C516" s="217">
        <v>41.7</v>
      </c>
      <c r="I516" s="2"/>
      <c r="J516" s="2"/>
    </row>
    <row r="517" spans="1:10" x14ac:dyDescent="0.2">
      <c r="A517" s="125" t="s">
        <v>456</v>
      </c>
      <c r="B517" t="s">
        <v>456</v>
      </c>
      <c r="C517" s="217">
        <v>41.800000000000004</v>
      </c>
      <c r="I517" s="2"/>
      <c r="J517" s="2"/>
    </row>
    <row r="518" spans="1:10" x14ac:dyDescent="0.2">
      <c r="A518" s="125" t="s">
        <v>456</v>
      </c>
      <c r="B518" t="s">
        <v>456</v>
      </c>
      <c r="C518" s="217">
        <v>41.900000000000006</v>
      </c>
      <c r="I518" s="2"/>
      <c r="J518" s="2"/>
    </row>
    <row r="519" spans="1:10" x14ac:dyDescent="0.2">
      <c r="A519" s="125" t="s">
        <v>456</v>
      </c>
      <c r="B519" t="s">
        <v>456</v>
      </c>
      <c r="C519" s="217">
        <v>42</v>
      </c>
      <c r="I519" s="2"/>
      <c r="J519" s="2"/>
    </row>
    <row r="520" spans="1:10" x14ac:dyDescent="0.2">
      <c r="A520" s="125" t="s">
        <v>456</v>
      </c>
      <c r="B520" t="s">
        <v>456</v>
      </c>
      <c r="C520" s="217">
        <v>42.1</v>
      </c>
      <c r="I520" s="2"/>
      <c r="J520" s="2"/>
    </row>
    <row r="521" spans="1:10" x14ac:dyDescent="0.2">
      <c r="A521" s="125" t="s">
        <v>456</v>
      </c>
      <c r="B521" t="s">
        <v>456</v>
      </c>
      <c r="C521" s="217">
        <v>42.2</v>
      </c>
      <c r="I521" s="2"/>
      <c r="J521" s="2"/>
    </row>
    <row r="522" spans="1:10" x14ac:dyDescent="0.2">
      <c r="A522" s="125" t="s">
        <v>456</v>
      </c>
      <c r="B522" t="s">
        <v>456</v>
      </c>
      <c r="C522" s="217">
        <v>42.300000000000004</v>
      </c>
      <c r="I522" s="2"/>
      <c r="J522" s="2"/>
    </row>
    <row r="523" spans="1:10" x14ac:dyDescent="0.2">
      <c r="A523" s="125" t="s">
        <v>456</v>
      </c>
      <c r="B523" t="s">
        <v>456</v>
      </c>
      <c r="C523" s="217">
        <v>42.400000000000006</v>
      </c>
      <c r="I523" s="2"/>
      <c r="J523" s="2"/>
    </row>
    <row r="524" spans="1:10" x14ac:dyDescent="0.2">
      <c r="A524" s="125" t="s">
        <v>456</v>
      </c>
      <c r="B524" t="s">
        <v>456</v>
      </c>
      <c r="C524" s="217">
        <v>42.5</v>
      </c>
      <c r="I524" s="2"/>
      <c r="J524" s="2"/>
    </row>
    <row r="525" spans="1:10" x14ac:dyDescent="0.2">
      <c r="A525" s="125" t="s">
        <v>456</v>
      </c>
      <c r="B525" t="s">
        <v>456</v>
      </c>
      <c r="C525" s="217">
        <v>42.6</v>
      </c>
      <c r="I525" s="2"/>
      <c r="J525" s="2"/>
    </row>
    <row r="526" spans="1:10" x14ac:dyDescent="0.2">
      <c r="A526" s="125" t="s">
        <v>456</v>
      </c>
      <c r="B526" t="s">
        <v>456</v>
      </c>
      <c r="C526" s="217">
        <v>42.7</v>
      </c>
      <c r="I526" s="2"/>
      <c r="J526" s="2"/>
    </row>
    <row r="527" spans="1:10" x14ac:dyDescent="0.2">
      <c r="A527" s="125" t="s">
        <v>456</v>
      </c>
      <c r="B527" t="s">
        <v>456</v>
      </c>
      <c r="C527" s="217">
        <v>42.800000000000004</v>
      </c>
      <c r="I527" s="2"/>
      <c r="J527" s="2"/>
    </row>
    <row r="528" spans="1:10" x14ac:dyDescent="0.2">
      <c r="A528" s="125" t="s">
        <v>456</v>
      </c>
      <c r="B528" t="s">
        <v>456</v>
      </c>
      <c r="C528" s="217">
        <v>42.900000000000006</v>
      </c>
      <c r="I528" s="2"/>
      <c r="J528" s="2"/>
    </row>
    <row r="529" spans="1:10" x14ac:dyDescent="0.2">
      <c r="A529" s="125" t="s">
        <v>456</v>
      </c>
      <c r="B529" t="s">
        <v>456</v>
      </c>
      <c r="C529" s="217">
        <v>43</v>
      </c>
      <c r="I529" s="2"/>
      <c r="J529" s="2"/>
    </row>
    <row r="530" spans="1:10" x14ac:dyDescent="0.2">
      <c r="A530" s="125" t="s">
        <v>456</v>
      </c>
      <c r="B530" t="s">
        <v>456</v>
      </c>
      <c r="C530" s="217">
        <v>43.1</v>
      </c>
      <c r="I530" s="2"/>
      <c r="J530" s="2"/>
    </row>
    <row r="531" spans="1:10" x14ac:dyDescent="0.2">
      <c r="A531" s="125" t="s">
        <v>456</v>
      </c>
      <c r="B531" t="s">
        <v>456</v>
      </c>
      <c r="C531" s="217">
        <v>43.2</v>
      </c>
      <c r="I531" s="2"/>
      <c r="J531" s="2"/>
    </row>
    <row r="532" spans="1:10" x14ac:dyDescent="0.2">
      <c r="A532" s="125" t="s">
        <v>456</v>
      </c>
      <c r="B532" t="s">
        <v>456</v>
      </c>
      <c r="C532" s="217">
        <v>43.300000000000004</v>
      </c>
      <c r="I532" s="2"/>
      <c r="J532" s="2"/>
    </row>
    <row r="533" spans="1:10" x14ac:dyDescent="0.2">
      <c r="A533" s="125" t="s">
        <v>456</v>
      </c>
      <c r="B533" t="s">
        <v>456</v>
      </c>
      <c r="C533" s="217">
        <v>43.400000000000006</v>
      </c>
      <c r="I533" s="2"/>
      <c r="J533" s="2"/>
    </row>
    <row r="534" spans="1:10" x14ac:dyDescent="0.2">
      <c r="A534" s="125" t="s">
        <v>456</v>
      </c>
      <c r="B534" t="s">
        <v>456</v>
      </c>
      <c r="C534" s="217">
        <v>43.5</v>
      </c>
      <c r="I534" s="2"/>
      <c r="J534" s="2"/>
    </row>
    <row r="535" spans="1:10" x14ac:dyDescent="0.2">
      <c r="A535" s="125" t="s">
        <v>456</v>
      </c>
      <c r="B535" t="s">
        <v>456</v>
      </c>
      <c r="C535" s="217">
        <v>43.6</v>
      </c>
      <c r="I535" s="2"/>
      <c r="J535" s="2"/>
    </row>
    <row r="536" spans="1:10" x14ac:dyDescent="0.2">
      <c r="A536" s="125" t="s">
        <v>456</v>
      </c>
      <c r="B536" t="s">
        <v>456</v>
      </c>
      <c r="C536" s="217">
        <v>43.7</v>
      </c>
      <c r="I536" s="2"/>
      <c r="J536" s="2"/>
    </row>
    <row r="537" spans="1:10" x14ac:dyDescent="0.2">
      <c r="A537" s="125" t="s">
        <v>456</v>
      </c>
      <c r="B537" t="s">
        <v>456</v>
      </c>
      <c r="C537" s="217">
        <v>43.800000000000004</v>
      </c>
      <c r="I537" s="2"/>
      <c r="J537" s="2"/>
    </row>
    <row r="538" spans="1:10" x14ac:dyDescent="0.2">
      <c r="A538" s="125" t="s">
        <v>456</v>
      </c>
      <c r="B538" t="s">
        <v>456</v>
      </c>
      <c r="C538" s="217">
        <v>43.900000000000006</v>
      </c>
      <c r="I538" s="2"/>
      <c r="J538" s="2"/>
    </row>
    <row r="539" spans="1:10" x14ac:dyDescent="0.2">
      <c r="A539" s="125" t="s">
        <v>456</v>
      </c>
      <c r="B539" t="s">
        <v>456</v>
      </c>
      <c r="C539" s="217">
        <v>44</v>
      </c>
      <c r="I539" s="2"/>
      <c r="J539" s="2"/>
    </row>
    <row r="540" spans="1:10" x14ac:dyDescent="0.2">
      <c r="A540" s="125" t="s">
        <v>456</v>
      </c>
      <c r="B540" t="s">
        <v>456</v>
      </c>
      <c r="C540" s="217">
        <v>44.1</v>
      </c>
      <c r="I540" s="2"/>
      <c r="J540" s="2"/>
    </row>
    <row r="541" spans="1:10" x14ac:dyDescent="0.2">
      <c r="A541" s="125" t="s">
        <v>456</v>
      </c>
      <c r="B541" t="s">
        <v>456</v>
      </c>
      <c r="C541" s="217">
        <v>44.2</v>
      </c>
      <c r="I541" s="2"/>
      <c r="J541" s="2"/>
    </row>
    <row r="542" spans="1:10" x14ac:dyDescent="0.2">
      <c r="A542" s="125" t="s">
        <v>456</v>
      </c>
      <c r="B542" t="s">
        <v>456</v>
      </c>
      <c r="C542" s="217">
        <v>44.300000000000004</v>
      </c>
      <c r="I542" s="2"/>
      <c r="J542" s="2"/>
    </row>
    <row r="543" spans="1:10" x14ac:dyDescent="0.2">
      <c r="A543" s="125" t="s">
        <v>456</v>
      </c>
      <c r="B543" t="s">
        <v>456</v>
      </c>
      <c r="C543" s="217">
        <v>44.400000000000006</v>
      </c>
      <c r="I543" s="2"/>
      <c r="J543" s="2"/>
    </row>
    <row r="544" spans="1:10" x14ac:dyDescent="0.2">
      <c r="A544" s="125" t="s">
        <v>456</v>
      </c>
      <c r="B544" t="s">
        <v>456</v>
      </c>
      <c r="C544" s="217">
        <v>44.5</v>
      </c>
      <c r="I544" s="2"/>
      <c r="J544" s="2"/>
    </row>
    <row r="545" spans="1:10" x14ac:dyDescent="0.2">
      <c r="A545" s="125" t="s">
        <v>456</v>
      </c>
      <c r="B545" t="s">
        <v>456</v>
      </c>
      <c r="C545" s="217">
        <v>44.6</v>
      </c>
      <c r="I545" s="2"/>
      <c r="J545" s="2"/>
    </row>
    <row r="546" spans="1:10" x14ac:dyDescent="0.2">
      <c r="A546" s="125" t="s">
        <v>456</v>
      </c>
      <c r="B546" t="s">
        <v>456</v>
      </c>
      <c r="C546" s="217">
        <v>44.7</v>
      </c>
      <c r="I546" s="2"/>
      <c r="J546" s="2"/>
    </row>
    <row r="547" spans="1:10" x14ac:dyDescent="0.2">
      <c r="A547" s="125" t="s">
        <v>456</v>
      </c>
      <c r="B547" t="s">
        <v>456</v>
      </c>
      <c r="C547" s="217">
        <v>44.800000000000004</v>
      </c>
      <c r="I547" s="2"/>
      <c r="J547" s="2"/>
    </row>
    <row r="548" spans="1:10" x14ac:dyDescent="0.2">
      <c r="A548" s="125" t="s">
        <v>456</v>
      </c>
      <c r="B548" t="s">
        <v>456</v>
      </c>
      <c r="C548" s="217">
        <v>44.900000000000006</v>
      </c>
      <c r="I548" s="2"/>
      <c r="J548" s="2"/>
    </row>
    <row r="549" spans="1:10" x14ac:dyDescent="0.2">
      <c r="A549" s="125" t="s">
        <v>456</v>
      </c>
      <c r="B549" t="s">
        <v>456</v>
      </c>
      <c r="C549" s="217">
        <v>45</v>
      </c>
      <c r="I549" s="2"/>
      <c r="J549" s="2"/>
    </row>
    <row r="550" spans="1:10" x14ac:dyDescent="0.2">
      <c r="A550" s="125" t="s">
        <v>456</v>
      </c>
      <c r="B550" t="s">
        <v>456</v>
      </c>
      <c r="C550" s="217">
        <v>45.1</v>
      </c>
      <c r="I550" s="2"/>
      <c r="J550" s="2"/>
    </row>
    <row r="551" spans="1:10" x14ac:dyDescent="0.2">
      <c r="A551" s="125" t="s">
        <v>456</v>
      </c>
      <c r="B551" t="s">
        <v>456</v>
      </c>
      <c r="C551" s="217">
        <v>45.2</v>
      </c>
      <c r="I551" s="2"/>
      <c r="J551" s="2"/>
    </row>
    <row r="552" spans="1:10" x14ac:dyDescent="0.2">
      <c r="A552" s="125" t="s">
        <v>456</v>
      </c>
      <c r="B552" t="s">
        <v>456</v>
      </c>
      <c r="C552" s="217">
        <v>45.300000000000004</v>
      </c>
      <c r="I552" s="2"/>
      <c r="J552" s="2"/>
    </row>
    <row r="553" spans="1:10" x14ac:dyDescent="0.2">
      <c r="A553" s="125" t="s">
        <v>456</v>
      </c>
      <c r="B553" t="s">
        <v>456</v>
      </c>
      <c r="C553" s="217">
        <v>45.400000000000006</v>
      </c>
      <c r="I553" s="2"/>
      <c r="J553" s="2"/>
    </row>
    <row r="554" spans="1:10" x14ac:dyDescent="0.2">
      <c r="A554" s="125" t="s">
        <v>456</v>
      </c>
      <c r="B554" t="s">
        <v>456</v>
      </c>
      <c r="C554" s="217">
        <v>45.5</v>
      </c>
      <c r="I554" s="2"/>
      <c r="J554" s="2"/>
    </row>
    <row r="555" spans="1:10" x14ac:dyDescent="0.2">
      <c r="A555" s="125" t="s">
        <v>456</v>
      </c>
      <c r="B555" t="s">
        <v>456</v>
      </c>
      <c r="C555" s="217">
        <v>45.6</v>
      </c>
      <c r="I555" s="2"/>
      <c r="J555" s="2"/>
    </row>
    <row r="556" spans="1:10" x14ac:dyDescent="0.2">
      <c r="A556" s="125">
        <v>2294.1999999999543</v>
      </c>
      <c r="B556" t="s">
        <v>456</v>
      </c>
      <c r="C556" s="217">
        <v>45.7</v>
      </c>
      <c r="I556" s="2"/>
      <c r="J556" s="2"/>
    </row>
    <row r="557" spans="1:10" x14ac:dyDescent="0.2">
      <c r="A557" s="125">
        <v>2293.7999999999547</v>
      </c>
      <c r="B557" t="s">
        <v>456</v>
      </c>
      <c r="C557" s="217">
        <v>45.800000000000004</v>
      </c>
      <c r="I557" s="2"/>
      <c r="J557" s="2"/>
    </row>
    <row r="558" spans="1:10" x14ac:dyDescent="0.2">
      <c r="A558" s="125">
        <v>2293.5999999999549</v>
      </c>
      <c r="B558" t="s">
        <v>456</v>
      </c>
      <c r="C558" s="217">
        <v>45.900000000000006</v>
      </c>
      <c r="I558" s="2"/>
      <c r="J558" s="2"/>
    </row>
    <row r="559" spans="1:10" x14ac:dyDescent="0.2">
      <c r="A559" s="125">
        <v>2293.499999999955</v>
      </c>
      <c r="B559" t="s">
        <v>456</v>
      </c>
      <c r="C559" s="217">
        <v>46</v>
      </c>
      <c r="I559" s="2"/>
      <c r="J559" s="2"/>
    </row>
    <row r="560" spans="1:10" x14ac:dyDescent="0.2">
      <c r="A560" s="125">
        <v>2293.3999999999551</v>
      </c>
      <c r="B560" t="s">
        <v>456</v>
      </c>
      <c r="C560" s="217">
        <v>46.1</v>
      </c>
      <c r="I560" s="2"/>
      <c r="J560" s="2"/>
    </row>
    <row r="561" spans="1:10" x14ac:dyDescent="0.2">
      <c r="A561" s="125">
        <v>2293.3999999999551</v>
      </c>
      <c r="B561" t="s">
        <v>456</v>
      </c>
      <c r="C561" s="217">
        <v>46.2</v>
      </c>
      <c r="I561" s="2"/>
      <c r="J561" s="2"/>
    </row>
    <row r="562" spans="1:10" x14ac:dyDescent="0.2">
      <c r="A562" s="125">
        <v>2293.3999999999551</v>
      </c>
      <c r="B562" t="s">
        <v>456</v>
      </c>
      <c r="C562" s="217">
        <v>46.300000000000004</v>
      </c>
      <c r="I562" s="2"/>
      <c r="J562" s="2"/>
    </row>
    <row r="563" spans="1:10" x14ac:dyDescent="0.2">
      <c r="A563" s="125">
        <v>2293.5999999999549</v>
      </c>
      <c r="B563" t="s">
        <v>456</v>
      </c>
      <c r="C563" s="217">
        <v>46.400000000000006</v>
      </c>
      <c r="I563" s="2"/>
      <c r="J563" s="2"/>
    </row>
    <row r="564" spans="1:10" x14ac:dyDescent="0.2">
      <c r="A564" s="125">
        <v>2293.7999999999547</v>
      </c>
      <c r="B564" t="s">
        <v>456</v>
      </c>
      <c r="C564" s="217">
        <v>46.5</v>
      </c>
      <c r="I564" s="2"/>
      <c r="J564" s="2"/>
    </row>
    <row r="565" spans="1:10" x14ac:dyDescent="0.2">
      <c r="A565" s="125">
        <v>2293.8999999999546</v>
      </c>
      <c r="B565" t="s">
        <v>456</v>
      </c>
      <c r="C565" s="217">
        <v>46.6</v>
      </c>
      <c r="I565" s="2"/>
      <c r="J565" s="2"/>
    </row>
    <row r="566" spans="1:10" x14ac:dyDescent="0.2">
      <c r="A566" s="125">
        <v>2293.7999999999547</v>
      </c>
      <c r="B566" t="s">
        <v>456</v>
      </c>
      <c r="C566" s="217">
        <v>46.7</v>
      </c>
      <c r="I566" s="2"/>
      <c r="J566" s="2"/>
    </row>
    <row r="567" spans="1:10" x14ac:dyDescent="0.2">
      <c r="A567" s="125">
        <v>2293.6999999999548</v>
      </c>
      <c r="B567" t="s">
        <v>456</v>
      </c>
      <c r="C567" s="217">
        <v>46.800000000000004</v>
      </c>
      <c r="I567" s="2"/>
      <c r="J567" s="2"/>
    </row>
    <row r="568" spans="1:10" x14ac:dyDescent="0.2">
      <c r="A568" s="125">
        <v>2293.6999999999548</v>
      </c>
      <c r="B568" t="s">
        <v>456</v>
      </c>
      <c r="C568" s="217">
        <v>46.900000000000006</v>
      </c>
      <c r="I568" s="2"/>
      <c r="J568" s="2"/>
    </row>
    <row r="569" spans="1:10" x14ac:dyDescent="0.2">
      <c r="A569" s="125">
        <v>2293.5999999999549</v>
      </c>
      <c r="B569" t="s">
        <v>456</v>
      </c>
      <c r="C569" s="217">
        <v>47</v>
      </c>
      <c r="I569" s="2"/>
      <c r="J569" s="2"/>
    </row>
    <row r="570" spans="1:10" x14ac:dyDescent="0.2">
      <c r="A570" s="125">
        <v>2293.499999999955</v>
      </c>
      <c r="B570" t="s">
        <v>456</v>
      </c>
      <c r="C570" s="217">
        <v>47.1</v>
      </c>
      <c r="I570" s="2"/>
      <c r="J570" s="2"/>
    </row>
    <row r="571" spans="1:10" x14ac:dyDescent="0.2">
      <c r="A571" s="125">
        <v>2293.5999999999549</v>
      </c>
      <c r="B571" t="s">
        <v>456</v>
      </c>
      <c r="C571" s="217">
        <v>47.2</v>
      </c>
      <c r="I571" s="2"/>
      <c r="J571" s="2"/>
    </row>
    <row r="572" spans="1:10" x14ac:dyDescent="0.2">
      <c r="A572" s="125">
        <v>2293.6999999999548</v>
      </c>
      <c r="B572" t="s">
        <v>456</v>
      </c>
      <c r="C572" s="217">
        <v>47.300000000000004</v>
      </c>
      <c r="I572" s="2"/>
      <c r="J572" s="2"/>
    </row>
    <row r="573" spans="1:10" x14ac:dyDescent="0.2">
      <c r="A573" s="125">
        <v>2293.7999999999547</v>
      </c>
      <c r="B573" t="s">
        <v>456</v>
      </c>
      <c r="C573" s="217">
        <v>47.400000000000006</v>
      </c>
      <c r="I573" s="2"/>
      <c r="J573" s="2"/>
    </row>
    <row r="574" spans="1:10" x14ac:dyDescent="0.2">
      <c r="A574" s="125">
        <v>2293.8999999999546</v>
      </c>
      <c r="B574" t="s">
        <v>456</v>
      </c>
      <c r="C574" s="217">
        <v>47.5</v>
      </c>
      <c r="I574" s="2"/>
      <c r="J574" s="2"/>
    </row>
    <row r="575" spans="1:10" x14ac:dyDescent="0.2">
      <c r="A575" s="125">
        <v>2293.9999999999545</v>
      </c>
      <c r="B575" t="s">
        <v>456</v>
      </c>
      <c r="C575" s="217">
        <v>47.6</v>
      </c>
      <c r="I575" s="2"/>
      <c r="J575" s="2"/>
    </row>
    <row r="576" spans="1:10" x14ac:dyDescent="0.2">
      <c r="A576" s="125">
        <v>2293.9999999999545</v>
      </c>
      <c r="B576" t="s">
        <v>456</v>
      </c>
      <c r="C576" s="217">
        <v>47.7</v>
      </c>
      <c r="I576" s="2"/>
      <c r="J576" s="2"/>
    </row>
    <row r="577" spans="1:10" x14ac:dyDescent="0.2">
      <c r="A577" s="125">
        <v>2293.9999999999545</v>
      </c>
      <c r="B577" t="s">
        <v>456</v>
      </c>
      <c r="C577" s="217">
        <v>47.800000000000004</v>
      </c>
      <c r="I577" s="2"/>
      <c r="J577" s="2"/>
    </row>
    <row r="578" spans="1:10" x14ac:dyDescent="0.2">
      <c r="A578" s="125">
        <v>2293.9999999999545</v>
      </c>
      <c r="B578" t="s">
        <v>456</v>
      </c>
      <c r="C578" s="217">
        <v>47.900000000000006</v>
      </c>
      <c r="I578" s="2"/>
      <c r="J578" s="2"/>
    </row>
    <row r="579" spans="1:10" x14ac:dyDescent="0.2">
      <c r="A579" s="125">
        <v>2293.9999999999545</v>
      </c>
      <c r="B579" t="s">
        <v>456</v>
      </c>
      <c r="C579" s="217">
        <v>48</v>
      </c>
      <c r="I579" s="2"/>
      <c r="J579" s="2"/>
    </row>
    <row r="580" spans="1:10" x14ac:dyDescent="0.2">
      <c r="A580" s="125">
        <v>2294.0999999999544</v>
      </c>
      <c r="B580" t="s">
        <v>456</v>
      </c>
      <c r="C580" s="217">
        <v>48.1</v>
      </c>
      <c r="I580" s="2"/>
      <c r="J580" s="2"/>
    </row>
    <row r="581" spans="1:10" x14ac:dyDescent="0.2">
      <c r="A581" s="125">
        <v>2294.1999999999543</v>
      </c>
      <c r="B581" t="s">
        <v>456</v>
      </c>
      <c r="C581" s="217">
        <v>48.2</v>
      </c>
      <c r="I581" s="2"/>
      <c r="J581" s="2"/>
    </row>
    <row r="582" spans="1:10" x14ac:dyDescent="0.2">
      <c r="A582" s="125">
        <v>2294.3999999999542</v>
      </c>
      <c r="B582" t="s">
        <v>456</v>
      </c>
      <c r="C582" s="217">
        <v>48.300000000000004</v>
      </c>
      <c r="I582" s="2"/>
      <c r="J582" s="2"/>
    </row>
    <row r="583" spans="1:10" x14ac:dyDescent="0.2">
      <c r="A583" s="125">
        <v>2294.4999999999541</v>
      </c>
      <c r="B583" t="s">
        <v>456</v>
      </c>
      <c r="C583" s="217">
        <v>48.400000000000006</v>
      </c>
      <c r="I583" s="2"/>
      <c r="J583" s="2"/>
    </row>
    <row r="584" spans="1:10" x14ac:dyDescent="0.2">
      <c r="A584" s="125">
        <v>2294.599999999954</v>
      </c>
      <c r="B584" t="s">
        <v>456</v>
      </c>
      <c r="C584" s="217">
        <v>48.5</v>
      </c>
      <c r="I584" s="2"/>
      <c r="J584" s="2"/>
    </row>
    <row r="585" spans="1:10" x14ac:dyDescent="0.2">
      <c r="A585" s="125">
        <v>2294.7999999999538</v>
      </c>
      <c r="B585" t="s">
        <v>456</v>
      </c>
      <c r="C585" s="217">
        <v>48.6</v>
      </c>
      <c r="I585" s="2"/>
      <c r="J585" s="2"/>
    </row>
    <row r="586" spans="1:10" x14ac:dyDescent="0.2">
      <c r="A586" s="125" t="s">
        <v>456</v>
      </c>
      <c r="B586" t="s">
        <v>456</v>
      </c>
      <c r="C586" s="217">
        <v>48.7</v>
      </c>
      <c r="I586" s="2"/>
      <c r="J586" s="2"/>
    </row>
    <row r="587" spans="1:10" x14ac:dyDescent="0.2">
      <c r="A587" s="125" t="s">
        <v>456</v>
      </c>
      <c r="B587" t="s">
        <v>456</v>
      </c>
      <c r="C587" s="217">
        <v>48.800000000000004</v>
      </c>
      <c r="I587" s="2"/>
      <c r="J587" s="2"/>
    </row>
    <row r="588" spans="1:10" x14ac:dyDescent="0.2">
      <c r="A588" s="125" t="s">
        <v>456</v>
      </c>
      <c r="B588" t="s">
        <v>456</v>
      </c>
      <c r="C588" s="217">
        <v>48.900000000000006</v>
      </c>
      <c r="I588" s="2"/>
      <c r="J588" s="2"/>
    </row>
    <row r="589" spans="1:10" x14ac:dyDescent="0.2">
      <c r="A589" s="125" t="s">
        <v>456</v>
      </c>
      <c r="B589" t="s">
        <v>456</v>
      </c>
      <c r="C589" s="217">
        <v>49</v>
      </c>
      <c r="I589" s="2"/>
      <c r="J589" s="2"/>
    </row>
    <row r="590" spans="1:10" x14ac:dyDescent="0.2">
      <c r="A590" s="125" t="s">
        <v>456</v>
      </c>
      <c r="B590" t="s">
        <v>456</v>
      </c>
      <c r="C590" s="217">
        <v>49.1</v>
      </c>
      <c r="I590" s="2"/>
      <c r="J590" s="2"/>
    </row>
    <row r="591" spans="1:10" x14ac:dyDescent="0.2">
      <c r="A591" s="125" t="s">
        <v>456</v>
      </c>
      <c r="B591" t="s">
        <v>456</v>
      </c>
      <c r="C591" s="217">
        <v>49.2</v>
      </c>
      <c r="I591" s="2"/>
      <c r="J591" s="2"/>
    </row>
    <row r="592" spans="1:10" x14ac:dyDescent="0.2">
      <c r="A592" s="125" t="s">
        <v>456</v>
      </c>
      <c r="B592" t="s">
        <v>456</v>
      </c>
      <c r="C592" s="217">
        <v>49.300000000000004</v>
      </c>
      <c r="I592" s="2"/>
      <c r="J592" s="2"/>
    </row>
    <row r="593" spans="1:10" x14ac:dyDescent="0.2">
      <c r="A593" s="125" t="s">
        <v>456</v>
      </c>
      <c r="B593" t="s">
        <v>456</v>
      </c>
      <c r="C593" s="217">
        <v>49.400000000000006</v>
      </c>
      <c r="I593" s="2"/>
      <c r="J593" s="2"/>
    </row>
    <row r="594" spans="1:10" x14ac:dyDescent="0.2">
      <c r="A594" s="125" t="s">
        <v>456</v>
      </c>
      <c r="B594" t="s">
        <v>456</v>
      </c>
      <c r="C594" s="217">
        <v>49.5</v>
      </c>
      <c r="I594" s="2"/>
      <c r="J594" s="2"/>
    </row>
    <row r="595" spans="1:10" x14ac:dyDescent="0.2">
      <c r="A595" s="125" t="s">
        <v>456</v>
      </c>
      <c r="B595" t="s">
        <v>456</v>
      </c>
      <c r="C595" s="217">
        <v>49.6</v>
      </c>
      <c r="I595" s="2"/>
      <c r="J595" s="2"/>
    </row>
    <row r="596" spans="1:10" x14ac:dyDescent="0.2">
      <c r="A596" s="125" t="s">
        <v>456</v>
      </c>
      <c r="B596" t="s">
        <v>456</v>
      </c>
      <c r="C596" s="217">
        <v>49.7</v>
      </c>
      <c r="I596" s="2"/>
      <c r="J596" s="2"/>
    </row>
    <row r="597" spans="1:10" x14ac:dyDescent="0.2">
      <c r="A597" s="125" t="s">
        <v>456</v>
      </c>
      <c r="B597" t="s">
        <v>456</v>
      </c>
      <c r="C597" s="217">
        <v>49.800000000000004</v>
      </c>
      <c r="I597" s="2"/>
      <c r="J597" s="2"/>
    </row>
    <row r="598" spans="1:10" x14ac:dyDescent="0.2">
      <c r="A598" s="125" t="s">
        <v>456</v>
      </c>
      <c r="B598" t="s">
        <v>456</v>
      </c>
      <c r="C598" s="217">
        <v>49.900000000000006</v>
      </c>
      <c r="I598" s="2"/>
      <c r="J598" s="2"/>
    </row>
    <row r="599" spans="1:10" x14ac:dyDescent="0.2">
      <c r="A599" s="125" t="s">
        <v>456</v>
      </c>
      <c r="B599" t="s">
        <v>456</v>
      </c>
      <c r="C599" s="217">
        <v>50</v>
      </c>
      <c r="I599" s="2"/>
      <c r="J599" s="2"/>
    </row>
    <row r="600" spans="1:10" x14ac:dyDescent="0.2">
      <c r="A600" s="125" t="s">
        <v>456</v>
      </c>
      <c r="B600" t="s">
        <v>456</v>
      </c>
      <c r="C600" s="217">
        <v>50.1</v>
      </c>
      <c r="I600" s="2"/>
      <c r="J600" s="2"/>
    </row>
    <row r="601" spans="1:10" x14ac:dyDescent="0.2">
      <c r="A601" s="125" t="s">
        <v>456</v>
      </c>
      <c r="B601" t="s">
        <v>456</v>
      </c>
      <c r="C601" s="217">
        <v>50.2</v>
      </c>
      <c r="I601" s="2"/>
      <c r="J601" s="2"/>
    </row>
    <row r="602" spans="1:10" x14ac:dyDescent="0.2">
      <c r="A602" s="125" t="s">
        <v>456</v>
      </c>
      <c r="B602" t="s">
        <v>456</v>
      </c>
      <c r="C602" s="217">
        <v>50.300000000000004</v>
      </c>
      <c r="I602" s="2"/>
      <c r="J602" s="2"/>
    </row>
    <row r="603" spans="1:10" x14ac:dyDescent="0.2">
      <c r="A603" s="125" t="s">
        <v>456</v>
      </c>
      <c r="B603" t="s">
        <v>456</v>
      </c>
      <c r="C603" s="217">
        <v>50.400000000000006</v>
      </c>
      <c r="I603" s="2"/>
      <c r="J603" s="2"/>
    </row>
    <row r="604" spans="1:10" x14ac:dyDescent="0.2">
      <c r="A604" s="125">
        <v>2294.4999999999541</v>
      </c>
      <c r="B604" t="s">
        <v>456</v>
      </c>
      <c r="C604" s="217">
        <v>50.5</v>
      </c>
      <c r="I604" s="2"/>
      <c r="J604" s="2"/>
    </row>
    <row r="605" spans="1:10" x14ac:dyDescent="0.2">
      <c r="A605" s="125">
        <v>2294.1999999999543</v>
      </c>
      <c r="B605" t="s">
        <v>456</v>
      </c>
      <c r="C605" s="217">
        <v>50.6</v>
      </c>
      <c r="I605" s="2"/>
      <c r="J605" s="2"/>
    </row>
    <row r="606" spans="1:10" x14ac:dyDescent="0.2">
      <c r="A606" s="125">
        <v>2293.9999999999545</v>
      </c>
      <c r="B606" t="s">
        <v>456</v>
      </c>
      <c r="C606" s="217">
        <v>50.7</v>
      </c>
      <c r="I606" s="2"/>
      <c r="J606" s="2"/>
    </row>
    <row r="607" spans="1:10" x14ac:dyDescent="0.2">
      <c r="A607" s="125">
        <v>2293.7999999999547</v>
      </c>
      <c r="B607" t="s">
        <v>456</v>
      </c>
      <c r="C607" s="217">
        <v>50.800000000000004</v>
      </c>
      <c r="I607" s="2"/>
      <c r="J607" s="2"/>
    </row>
    <row r="608" spans="1:10" x14ac:dyDescent="0.2">
      <c r="A608" s="125">
        <v>2293.5999999999549</v>
      </c>
      <c r="B608" t="s">
        <v>456</v>
      </c>
      <c r="C608" s="217">
        <v>50.900000000000006</v>
      </c>
      <c r="I608" s="2"/>
      <c r="J608" s="2"/>
    </row>
    <row r="609" spans="1:10" x14ac:dyDescent="0.2">
      <c r="A609" s="125">
        <v>2293.499999999955</v>
      </c>
      <c r="B609" t="s">
        <v>456</v>
      </c>
      <c r="C609" s="217">
        <v>51</v>
      </c>
      <c r="I609" s="2"/>
      <c r="J609" s="2"/>
    </row>
    <row r="610" spans="1:10" x14ac:dyDescent="0.2">
      <c r="A610" s="125">
        <v>2293.499999999955</v>
      </c>
      <c r="B610" t="s">
        <v>456</v>
      </c>
      <c r="C610" s="217">
        <v>51.1</v>
      </c>
      <c r="I610" s="2"/>
      <c r="J610" s="2"/>
    </row>
    <row r="611" spans="1:10" x14ac:dyDescent="0.2">
      <c r="A611" s="125">
        <v>2293.3999999999551</v>
      </c>
      <c r="B611" t="s">
        <v>456</v>
      </c>
      <c r="C611" s="217">
        <v>51.2</v>
      </c>
      <c r="I611" s="2"/>
      <c r="J611" s="2"/>
    </row>
    <row r="612" spans="1:10" x14ac:dyDescent="0.2">
      <c r="A612" s="125">
        <v>2293.3999999999551</v>
      </c>
      <c r="B612" t="s">
        <v>456</v>
      </c>
      <c r="C612" s="217">
        <v>51.300000000000004</v>
      </c>
      <c r="I612" s="2"/>
      <c r="J612" s="2"/>
    </row>
    <row r="613" spans="1:10" x14ac:dyDescent="0.2">
      <c r="A613" s="125">
        <v>2293.2999999999552</v>
      </c>
      <c r="B613" t="s">
        <v>456</v>
      </c>
      <c r="C613" s="217">
        <v>51.400000000000006</v>
      </c>
      <c r="I613" s="2"/>
      <c r="J613" s="2"/>
    </row>
    <row r="614" spans="1:10" x14ac:dyDescent="0.2">
      <c r="A614" s="125">
        <v>2293.2999999999552</v>
      </c>
      <c r="B614" t="s">
        <v>456</v>
      </c>
      <c r="C614" s="217">
        <v>51.5</v>
      </c>
      <c r="I614" s="2"/>
      <c r="J614" s="2"/>
    </row>
    <row r="615" spans="1:10" x14ac:dyDescent="0.2">
      <c r="A615" s="125">
        <v>2293.1999999999553</v>
      </c>
      <c r="B615" t="s">
        <v>456</v>
      </c>
      <c r="C615" s="217">
        <v>51.6</v>
      </c>
      <c r="I615" s="2"/>
      <c r="J615" s="2"/>
    </row>
    <row r="616" spans="1:10" x14ac:dyDescent="0.2">
      <c r="A616" s="125">
        <v>2293.0999999999553</v>
      </c>
      <c r="B616" t="s">
        <v>456</v>
      </c>
      <c r="C616" s="217">
        <v>51.7</v>
      </c>
      <c r="I616" s="2"/>
      <c r="J616" s="2"/>
    </row>
    <row r="617" spans="1:10" x14ac:dyDescent="0.2">
      <c r="A617" s="125">
        <v>2292.9999999999554</v>
      </c>
      <c r="B617" t="s">
        <v>456</v>
      </c>
      <c r="C617" s="217">
        <v>51.800000000000004</v>
      </c>
      <c r="I617" s="2"/>
      <c r="J617" s="2"/>
    </row>
    <row r="618" spans="1:10" x14ac:dyDescent="0.2">
      <c r="A618" s="125">
        <v>2292.8999999999555</v>
      </c>
      <c r="B618" t="s">
        <v>456</v>
      </c>
      <c r="C618" s="217">
        <v>51.900000000000006</v>
      </c>
      <c r="I618" s="2"/>
      <c r="J618" s="2"/>
    </row>
    <row r="619" spans="1:10" x14ac:dyDescent="0.2">
      <c r="A619" s="125">
        <v>2292.7999999999556</v>
      </c>
      <c r="B619" t="s">
        <v>456</v>
      </c>
      <c r="C619" s="217">
        <v>52</v>
      </c>
      <c r="I619" s="2"/>
      <c r="J619" s="2"/>
    </row>
    <row r="620" spans="1:10" x14ac:dyDescent="0.2">
      <c r="A620" s="125">
        <v>2292.6999999999557</v>
      </c>
      <c r="B620" t="s">
        <v>456</v>
      </c>
      <c r="C620" s="217">
        <v>52.1</v>
      </c>
      <c r="I620" s="2"/>
      <c r="J620" s="2"/>
    </row>
    <row r="621" spans="1:10" x14ac:dyDescent="0.2">
      <c r="A621" s="125">
        <v>2292.6999999999557</v>
      </c>
      <c r="B621" t="s">
        <v>456</v>
      </c>
      <c r="C621" s="217">
        <v>52.2</v>
      </c>
      <c r="I621" s="2"/>
      <c r="J621" s="2"/>
    </row>
    <row r="622" spans="1:10" x14ac:dyDescent="0.2">
      <c r="A622" s="125">
        <v>2292.5999999999558</v>
      </c>
      <c r="B622" t="s">
        <v>456</v>
      </c>
      <c r="C622" s="217">
        <v>52.300000000000004</v>
      </c>
      <c r="I622" s="2"/>
      <c r="J622" s="2"/>
    </row>
    <row r="623" spans="1:10" x14ac:dyDescent="0.2">
      <c r="A623" s="125">
        <v>2292.4999999999559</v>
      </c>
      <c r="B623" t="s">
        <v>456</v>
      </c>
      <c r="C623" s="217">
        <v>52.400000000000006</v>
      </c>
      <c r="I623" s="2"/>
      <c r="J623" s="2"/>
    </row>
    <row r="624" spans="1:10" x14ac:dyDescent="0.2">
      <c r="A624" s="125">
        <v>2292.399999999956</v>
      </c>
      <c r="B624" t="s">
        <v>456</v>
      </c>
      <c r="C624" s="217">
        <v>52.5</v>
      </c>
      <c r="I624" s="2"/>
      <c r="J624" s="2"/>
    </row>
    <row r="625" spans="1:10" x14ac:dyDescent="0.2">
      <c r="A625" s="125">
        <v>2292.2999999999561</v>
      </c>
      <c r="B625" t="s">
        <v>456</v>
      </c>
      <c r="C625" s="217">
        <v>52.6</v>
      </c>
      <c r="I625" s="2"/>
      <c r="J625" s="2"/>
    </row>
    <row r="626" spans="1:10" x14ac:dyDescent="0.2">
      <c r="A626" s="125">
        <v>2292.2999999999561</v>
      </c>
      <c r="B626" t="s">
        <v>456</v>
      </c>
      <c r="C626" s="217">
        <v>52.7</v>
      </c>
      <c r="I626" s="2"/>
      <c r="J626" s="2"/>
    </row>
    <row r="627" spans="1:10" x14ac:dyDescent="0.2">
      <c r="A627" s="125">
        <v>2292.2999999999561</v>
      </c>
      <c r="B627" t="s">
        <v>456</v>
      </c>
      <c r="C627" s="217">
        <v>52.800000000000004</v>
      </c>
      <c r="I627" s="2"/>
      <c r="J627" s="2"/>
    </row>
    <row r="628" spans="1:10" x14ac:dyDescent="0.2">
      <c r="A628" s="125">
        <v>2292.2999999999561</v>
      </c>
      <c r="B628" t="s">
        <v>456</v>
      </c>
      <c r="C628" s="217">
        <v>52.900000000000006</v>
      </c>
      <c r="I628" s="2"/>
      <c r="J628" s="2"/>
    </row>
    <row r="629" spans="1:10" x14ac:dyDescent="0.2">
      <c r="A629" s="125">
        <v>2292.399999999956</v>
      </c>
      <c r="B629" t="s">
        <v>456</v>
      </c>
      <c r="C629" s="217">
        <v>53</v>
      </c>
      <c r="I629" s="2"/>
      <c r="J629" s="2"/>
    </row>
    <row r="630" spans="1:10" x14ac:dyDescent="0.2">
      <c r="A630" s="125">
        <v>2292.399999999956</v>
      </c>
      <c r="B630" t="s">
        <v>456</v>
      </c>
      <c r="C630" s="217">
        <v>53.1</v>
      </c>
      <c r="I630" s="2"/>
      <c r="J630" s="2"/>
    </row>
    <row r="631" spans="1:10" x14ac:dyDescent="0.2">
      <c r="A631" s="125">
        <v>2292.399999999956</v>
      </c>
      <c r="B631" t="s">
        <v>456</v>
      </c>
      <c r="C631" s="217">
        <v>53.2</v>
      </c>
      <c r="I631" s="2"/>
      <c r="J631" s="2"/>
    </row>
    <row r="632" spans="1:10" x14ac:dyDescent="0.2">
      <c r="A632" s="125">
        <v>2292.2999999999561</v>
      </c>
      <c r="B632" t="s">
        <v>456</v>
      </c>
      <c r="C632" s="217">
        <v>53.300000000000004</v>
      </c>
      <c r="I632" s="2"/>
      <c r="J632" s="2"/>
    </row>
    <row r="633" spans="1:10" x14ac:dyDescent="0.2">
      <c r="A633" s="125">
        <v>2292.2999999999561</v>
      </c>
      <c r="B633" t="s">
        <v>456</v>
      </c>
      <c r="C633" s="217">
        <v>53.400000000000006</v>
      </c>
      <c r="I633" s="2"/>
      <c r="J633" s="2"/>
    </row>
    <row r="634" spans="1:10" x14ac:dyDescent="0.2">
      <c r="A634" s="125">
        <v>2292.2999999999561</v>
      </c>
      <c r="B634" t="s">
        <v>456</v>
      </c>
      <c r="C634" s="217">
        <v>53.5</v>
      </c>
      <c r="I634" s="2"/>
      <c r="J634" s="2"/>
    </row>
    <row r="635" spans="1:10" x14ac:dyDescent="0.2">
      <c r="A635" s="125">
        <v>2292.2999999999561</v>
      </c>
      <c r="B635" t="s">
        <v>456</v>
      </c>
      <c r="C635" s="217">
        <v>53.6</v>
      </c>
      <c r="I635" s="2"/>
      <c r="J635" s="2"/>
    </row>
    <row r="636" spans="1:10" x14ac:dyDescent="0.2">
      <c r="A636" s="125">
        <v>2292.1999999999562</v>
      </c>
      <c r="B636" t="s">
        <v>456</v>
      </c>
      <c r="C636" s="217">
        <v>53.7</v>
      </c>
      <c r="I636" s="2"/>
      <c r="J636" s="2"/>
    </row>
    <row r="637" spans="1:10" x14ac:dyDescent="0.2">
      <c r="A637" s="125">
        <v>2292.1999999999562</v>
      </c>
      <c r="B637" t="s">
        <v>456</v>
      </c>
      <c r="C637" s="217">
        <v>53.800000000000004</v>
      </c>
      <c r="I637" s="2"/>
      <c r="J637" s="2"/>
    </row>
    <row r="638" spans="1:10" x14ac:dyDescent="0.2">
      <c r="A638" s="125">
        <v>2292.2999999999561</v>
      </c>
      <c r="B638" t="s">
        <v>456</v>
      </c>
      <c r="C638" s="217">
        <v>53.900000000000006</v>
      </c>
      <c r="I638" s="2"/>
      <c r="J638" s="2"/>
    </row>
    <row r="639" spans="1:10" x14ac:dyDescent="0.2">
      <c r="A639" s="125">
        <v>2292.399999999956</v>
      </c>
      <c r="B639" t="s">
        <v>456</v>
      </c>
      <c r="C639" s="217">
        <v>54</v>
      </c>
      <c r="I639" s="2"/>
      <c r="J639" s="2"/>
    </row>
    <row r="640" spans="1:10" x14ac:dyDescent="0.2">
      <c r="A640" s="125">
        <v>2292.4999999999559</v>
      </c>
      <c r="B640" t="s">
        <v>456</v>
      </c>
      <c r="C640" s="217">
        <v>54.1</v>
      </c>
      <c r="I640" s="2"/>
      <c r="J640" s="2"/>
    </row>
    <row r="641" spans="1:10" x14ac:dyDescent="0.2">
      <c r="A641" s="125">
        <v>2292.5999999999558</v>
      </c>
      <c r="B641" t="s">
        <v>456</v>
      </c>
      <c r="C641" s="217">
        <v>54.2</v>
      </c>
      <c r="I641" s="2"/>
      <c r="J641" s="2"/>
    </row>
    <row r="642" spans="1:10" x14ac:dyDescent="0.2">
      <c r="A642" s="125">
        <v>2292.5999999999558</v>
      </c>
      <c r="B642" t="s">
        <v>456</v>
      </c>
      <c r="C642" s="217">
        <v>54.300000000000004</v>
      </c>
      <c r="I642" s="2"/>
      <c r="J642" s="2"/>
    </row>
    <row r="643" spans="1:10" x14ac:dyDescent="0.2">
      <c r="A643" s="125">
        <v>2292.5999999999558</v>
      </c>
      <c r="B643" t="s">
        <v>456</v>
      </c>
      <c r="C643" s="217">
        <v>54.400000000000006</v>
      </c>
      <c r="I643" s="2"/>
      <c r="J643" s="2"/>
    </row>
    <row r="644" spans="1:10" x14ac:dyDescent="0.2">
      <c r="A644" s="125">
        <v>2292.5999999999558</v>
      </c>
      <c r="B644" t="s">
        <v>456</v>
      </c>
      <c r="C644" s="217">
        <v>54.5</v>
      </c>
      <c r="I644" s="2"/>
      <c r="J644" s="2"/>
    </row>
    <row r="645" spans="1:10" x14ac:dyDescent="0.2">
      <c r="A645" s="125">
        <v>2292.6999999999557</v>
      </c>
      <c r="B645" t="s">
        <v>456</v>
      </c>
      <c r="C645" s="217">
        <v>54.6</v>
      </c>
      <c r="I645" s="2"/>
      <c r="J645" s="2"/>
    </row>
    <row r="646" spans="1:10" x14ac:dyDescent="0.2">
      <c r="A646" s="125">
        <v>2292.6999999999557</v>
      </c>
      <c r="B646" t="s">
        <v>456</v>
      </c>
      <c r="C646" s="217">
        <v>54.7</v>
      </c>
      <c r="I646" s="2"/>
      <c r="J646" s="2"/>
    </row>
    <row r="647" spans="1:10" x14ac:dyDescent="0.2">
      <c r="A647" s="125">
        <v>2292.7999999999556</v>
      </c>
      <c r="B647" t="s">
        <v>456</v>
      </c>
      <c r="C647" s="217">
        <v>54.800000000000004</v>
      </c>
      <c r="I647" s="2"/>
      <c r="J647" s="2"/>
    </row>
    <row r="648" spans="1:10" x14ac:dyDescent="0.2">
      <c r="A648" s="125">
        <v>2292.7999999999556</v>
      </c>
      <c r="B648" t="s">
        <v>456</v>
      </c>
      <c r="C648" s="217">
        <v>54.900000000000006</v>
      </c>
      <c r="I648" s="2"/>
      <c r="J648" s="2"/>
    </row>
    <row r="649" spans="1:10" x14ac:dyDescent="0.2">
      <c r="A649" s="125">
        <v>2292.8999999999555</v>
      </c>
      <c r="B649" t="s">
        <v>456</v>
      </c>
      <c r="C649" s="217">
        <v>55</v>
      </c>
      <c r="I649" s="2"/>
      <c r="J649" s="2"/>
    </row>
    <row r="650" spans="1:10" x14ac:dyDescent="0.2">
      <c r="A650" s="125">
        <v>2292.8999999999555</v>
      </c>
      <c r="B650" t="s">
        <v>456</v>
      </c>
      <c r="C650" s="217">
        <v>55.1</v>
      </c>
      <c r="I650" s="2"/>
      <c r="J650" s="2"/>
    </row>
    <row r="651" spans="1:10" x14ac:dyDescent="0.2">
      <c r="A651" s="125">
        <v>2292.8999999999555</v>
      </c>
      <c r="B651" t="s">
        <v>456</v>
      </c>
      <c r="C651" s="217">
        <v>55.2</v>
      </c>
      <c r="I651" s="2"/>
      <c r="J651" s="2"/>
    </row>
    <row r="652" spans="1:10" x14ac:dyDescent="0.2">
      <c r="A652" s="125">
        <v>2292.9999999999554</v>
      </c>
      <c r="B652" t="s">
        <v>456</v>
      </c>
      <c r="C652" s="217">
        <v>55.300000000000004</v>
      </c>
      <c r="I652" s="2"/>
      <c r="J652" s="2"/>
    </row>
    <row r="653" spans="1:10" x14ac:dyDescent="0.2">
      <c r="A653" s="125">
        <v>2293.0999999999553</v>
      </c>
      <c r="B653" t="s">
        <v>456</v>
      </c>
      <c r="C653" s="217">
        <v>55.400000000000006</v>
      </c>
      <c r="I653" s="2"/>
      <c r="J653" s="2"/>
    </row>
    <row r="654" spans="1:10" x14ac:dyDescent="0.2">
      <c r="A654" s="125">
        <v>2293.0999999999553</v>
      </c>
      <c r="B654" t="s">
        <v>456</v>
      </c>
      <c r="C654" s="217">
        <v>55.5</v>
      </c>
      <c r="I654" s="2"/>
      <c r="J654" s="2"/>
    </row>
    <row r="655" spans="1:10" x14ac:dyDescent="0.2">
      <c r="A655" s="125">
        <v>2293.1999999999553</v>
      </c>
      <c r="B655" t="s">
        <v>456</v>
      </c>
      <c r="C655" s="217">
        <v>55.6</v>
      </c>
      <c r="I655" s="2"/>
      <c r="J655" s="2"/>
    </row>
    <row r="656" spans="1:10" x14ac:dyDescent="0.2">
      <c r="A656" s="125">
        <v>2293.1999999999553</v>
      </c>
      <c r="B656" t="s">
        <v>456</v>
      </c>
      <c r="C656" s="217">
        <v>55.7</v>
      </c>
      <c r="I656" s="2"/>
      <c r="J656" s="2"/>
    </row>
    <row r="657" spans="1:10" x14ac:dyDescent="0.2">
      <c r="A657" s="125">
        <v>2293.1999999999553</v>
      </c>
      <c r="B657" t="s">
        <v>456</v>
      </c>
      <c r="C657" s="217">
        <v>55.800000000000004</v>
      </c>
      <c r="I657" s="2"/>
      <c r="J657" s="2"/>
    </row>
    <row r="658" spans="1:10" x14ac:dyDescent="0.2">
      <c r="A658" s="125">
        <v>2293.1999999999553</v>
      </c>
      <c r="B658" t="s">
        <v>456</v>
      </c>
      <c r="C658" s="217">
        <v>55.900000000000006</v>
      </c>
      <c r="I658" s="2"/>
      <c r="J658" s="2"/>
    </row>
    <row r="659" spans="1:10" x14ac:dyDescent="0.2">
      <c r="A659" s="125">
        <v>2293.1999999999553</v>
      </c>
      <c r="B659" t="s">
        <v>456</v>
      </c>
      <c r="C659" s="217">
        <v>56</v>
      </c>
      <c r="I659" s="2"/>
      <c r="J659" s="2"/>
    </row>
    <row r="660" spans="1:10" x14ac:dyDescent="0.2">
      <c r="A660" s="125">
        <v>2293.1999999999553</v>
      </c>
      <c r="B660" t="s">
        <v>456</v>
      </c>
      <c r="C660" s="217">
        <v>56.100000000000009</v>
      </c>
      <c r="I660" s="2"/>
      <c r="J660" s="2"/>
    </row>
    <row r="661" spans="1:10" x14ac:dyDescent="0.2">
      <c r="A661" s="125">
        <v>2293.0999999999553</v>
      </c>
      <c r="B661" t="s">
        <v>456</v>
      </c>
      <c r="C661" s="217">
        <v>56.2</v>
      </c>
      <c r="I661" s="2"/>
      <c r="J661" s="2"/>
    </row>
    <row r="662" spans="1:10" x14ac:dyDescent="0.2">
      <c r="A662" s="125">
        <v>2292.9999999999554</v>
      </c>
      <c r="B662" t="s">
        <v>456</v>
      </c>
      <c r="C662" s="217">
        <v>56.3</v>
      </c>
      <c r="I662" s="2"/>
      <c r="J662" s="2"/>
    </row>
    <row r="663" spans="1:10" x14ac:dyDescent="0.2">
      <c r="A663" s="125">
        <v>2292.8999999999555</v>
      </c>
      <c r="B663" t="s">
        <v>456</v>
      </c>
      <c r="C663" s="217">
        <v>56.400000000000006</v>
      </c>
      <c r="I663" s="2"/>
      <c r="J663" s="2"/>
    </row>
    <row r="664" spans="1:10" x14ac:dyDescent="0.2">
      <c r="A664" s="125">
        <v>2292.8999999999555</v>
      </c>
      <c r="B664" t="s">
        <v>456</v>
      </c>
      <c r="C664" s="217">
        <v>56.5</v>
      </c>
      <c r="I664" s="2"/>
      <c r="J664" s="2"/>
    </row>
    <row r="665" spans="1:10" x14ac:dyDescent="0.2">
      <c r="A665" s="125">
        <v>2292.9999999999554</v>
      </c>
      <c r="B665" t="s">
        <v>456</v>
      </c>
      <c r="C665" s="217">
        <v>56.600000000000009</v>
      </c>
      <c r="I665" s="2"/>
      <c r="J665" s="2"/>
    </row>
    <row r="666" spans="1:10" x14ac:dyDescent="0.2">
      <c r="A666" s="125">
        <v>2292.9999999999554</v>
      </c>
      <c r="B666" t="s">
        <v>456</v>
      </c>
      <c r="C666" s="217">
        <v>56.7</v>
      </c>
      <c r="I666" s="2"/>
      <c r="J666" s="2"/>
    </row>
    <row r="667" spans="1:10" x14ac:dyDescent="0.2">
      <c r="A667" s="125">
        <v>2292.9999999999554</v>
      </c>
      <c r="B667" t="s">
        <v>456</v>
      </c>
      <c r="C667" s="217">
        <v>56.8</v>
      </c>
      <c r="I667" s="2"/>
      <c r="J667" s="2"/>
    </row>
    <row r="668" spans="1:10" x14ac:dyDescent="0.2">
      <c r="A668" s="125">
        <v>2293.0999999999553</v>
      </c>
      <c r="B668" t="s">
        <v>456</v>
      </c>
      <c r="C668" s="217">
        <v>56.900000000000006</v>
      </c>
      <c r="I668" s="2"/>
      <c r="J668" s="2"/>
    </row>
    <row r="669" spans="1:10" x14ac:dyDescent="0.2">
      <c r="A669" s="125">
        <v>2292.9999999999554</v>
      </c>
      <c r="B669" t="s">
        <v>456</v>
      </c>
      <c r="C669" s="217">
        <v>57</v>
      </c>
      <c r="I669" s="2"/>
      <c r="J669" s="2"/>
    </row>
    <row r="670" spans="1:10" x14ac:dyDescent="0.2">
      <c r="A670" s="125">
        <v>2292.8999999999555</v>
      </c>
      <c r="B670" t="s">
        <v>456</v>
      </c>
      <c r="C670" s="217">
        <v>57.100000000000009</v>
      </c>
      <c r="I670" s="2"/>
      <c r="J670" s="2"/>
    </row>
    <row r="671" spans="1:10" x14ac:dyDescent="0.2">
      <c r="A671" s="125">
        <v>2292.7999999999556</v>
      </c>
      <c r="B671" t="s">
        <v>456</v>
      </c>
      <c r="C671" s="217">
        <v>57.2</v>
      </c>
      <c r="I671" s="2"/>
      <c r="J671" s="2"/>
    </row>
    <row r="672" spans="1:10" x14ac:dyDescent="0.2">
      <c r="A672" s="125">
        <v>2292.6999999999557</v>
      </c>
      <c r="B672" t="s">
        <v>456</v>
      </c>
      <c r="C672" s="217">
        <v>57.3</v>
      </c>
      <c r="I672" s="2"/>
      <c r="J672" s="2"/>
    </row>
    <row r="673" spans="1:10" x14ac:dyDescent="0.2">
      <c r="A673" s="125">
        <v>2292.4999999999559</v>
      </c>
      <c r="B673" t="s">
        <v>456</v>
      </c>
      <c r="C673" s="217">
        <v>57.400000000000006</v>
      </c>
      <c r="I673" s="2"/>
      <c r="J673" s="2"/>
    </row>
    <row r="674" spans="1:10" x14ac:dyDescent="0.2">
      <c r="A674" s="125">
        <v>2292.399999999956</v>
      </c>
      <c r="B674" t="s">
        <v>456</v>
      </c>
      <c r="C674" s="217">
        <v>57.5</v>
      </c>
      <c r="I674" s="2"/>
      <c r="J674" s="2"/>
    </row>
    <row r="675" spans="1:10" x14ac:dyDescent="0.2">
      <c r="A675" s="125">
        <v>2292.2999999999561</v>
      </c>
      <c r="B675" t="s">
        <v>456</v>
      </c>
      <c r="C675" s="217">
        <v>57.600000000000009</v>
      </c>
      <c r="I675" s="2"/>
      <c r="J675" s="2"/>
    </row>
    <row r="676" spans="1:10" x14ac:dyDescent="0.2">
      <c r="A676" s="125">
        <v>2292.2999999999561</v>
      </c>
      <c r="B676" t="s">
        <v>456</v>
      </c>
      <c r="C676" s="217">
        <v>57.7</v>
      </c>
      <c r="I676" s="2"/>
      <c r="J676" s="2"/>
    </row>
    <row r="677" spans="1:10" x14ac:dyDescent="0.2">
      <c r="A677" s="125">
        <v>2292.1999999999562</v>
      </c>
      <c r="B677" t="s">
        <v>456</v>
      </c>
      <c r="C677" s="217">
        <v>57.8</v>
      </c>
      <c r="I677" s="2"/>
      <c r="J677" s="2"/>
    </row>
    <row r="678" spans="1:10" x14ac:dyDescent="0.2">
      <c r="A678" s="125">
        <v>2292.0999999999563</v>
      </c>
      <c r="B678" t="s">
        <v>456</v>
      </c>
      <c r="C678" s="217">
        <v>57.900000000000006</v>
      </c>
      <c r="I678" s="2"/>
      <c r="J678" s="2"/>
    </row>
    <row r="679" spans="1:10" x14ac:dyDescent="0.2">
      <c r="A679" s="125">
        <v>2291.9999999999563</v>
      </c>
      <c r="B679" t="s">
        <v>456</v>
      </c>
      <c r="C679" s="217">
        <v>58</v>
      </c>
      <c r="I679" s="2"/>
      <c r="J679" s="2"/>
    </row>
    <row r="680" spans="1:10" x14ac:dyDescent="0.2">
      <c r="A680" s="125">
        <v>2291.8999999999564</v>
      </c>
      <c r="B680" t="s">
        <v>456</v>
      </c>
      <c r="C680" s="217">
        <v>58.100000000000009</v>
      </c>
      <c r="I680" s="2"/>
      <c r="J680" s="2"/>
    </row>
    <row r="681" spans="1:10" x14ac:dyDescent="0.2">
      <c r="A681" s="125">
        <v>2291.7999999999565</v>
      </c>
      <c r="B681" t="s">
        <v>456</v>
      </c>
      <c r="C681" s="217">
        <v>58.2</v>
      </c>
      <c r="I681" s="2"/>
      <c r="J681" s="2"/>
    </row>
    <row r="682" spans="1:10" x14ac:dyDescent="0.2">
      <c r="A682" s="125">
        <v>2291.6999999999566</v>
      </c>
      <c r="B682" t="s">
        <v>456</v>
      </c>
      <c r="C682" s="217">
        <v>58.3</v>
      </c>
      <c r="I682" s="2"/>
      <c r="J682" s="2"/>
    </row>
    <row r="683" spans="1:10" x14ac:dyDescent="0.2">
      <c r="A683" s="125">
        <v>2291.5999999999567</v>
      </c>
      <c r="B683" t="s">
        <v>456</v>
      </c>
      <c r="C683" s="217">
        <v>58.400000000000006</v>
      </c>
      <c r="I683" s="2"/>
      <c r="J683" s="2"/>
    </row>
    <row r="684" spans="1:10" x14ac:dyDescent="0.2">
      <c r="A684" s="125">
        <v>2291.5999999999567</v>
      </c>
      <c r="B684" t="s">
        <v>456</v>
      </c>
      <c r="C684" s="217">
        <v>58.5</v>
      </c>
      <c r="I684" s="2"/>
      <c r="J684" s="2"/>
    </row>
    <row r="685" spans="1:10" x14ac:dyDescent="0.2">
      <c r="A685" s="125">
        <v>2291.4999999999568</v>
      </c>
      <c r="B685" t="s">
        <v>456</v>
      </c>
      <c r="C685" s="217">
        <v>58.600000000000009</v>
      </c>
      <c r="I685" s="2"/>
      <c r="J685" s="2"/>
    </row>
    <row r="686" spans="1:10" x14ac:dyDescent="0.2">
      <c r="A686" s="125">
        <v>2291.3999999999569</v>
      </c>
      <c r="B686" t="s">
        <v>456</v>
      </c>
      <c r="C686" s="217">
        <v>58.7</v>
      </c>
      <c r="I686" s="2"/>
      <c r="J686" s="2"/>
    </row>
    <row r="687" spans="1:10" x14ac:dyDescent="0.2">
      <c r="A687" s="125">
        <v>2291.3999999999569</v>
      </c>
      <c r="B687" t="s">
        <v>456</v>
      </c>
      <c r="C687" s="217">
        <v>58.8</v>
      </c>
      <c r="I687" s="2"/>
      <c r="J687" s="2"/>
    </row>
    <row r="688" spans="1:10" x14ac:dyDescent="0.2">
      <c r="A688" s="125">
        <v>2291.299999999957</v>
      </c>
      <c r="B688" t="s">
        <v>456</v>
      </c>
      <c r="C688" s="217">
        <v>58.900000000000006</v>
      </c>
      <c r="I688" s="2"/>
      <c r="J688" s="2"/>
    </row>
    <row r="689" spans="1:10" x14ac:dyDescent="0.2">
      <c r="A689" s="125">
        <v>2291.1999999999571</v>
      </c>
      <c r="B689" t="s">
        <v>456</v>
      </c>
      <c r="C689" s="217">
        <v>59</v>
      </c>
      <c r="I689" s="2"/>
      <c r="J689" s="2"/>
    </row>
    <row r="690" spans="1:10" x14ac:dyDescent="0.2">
      <c r="A690" s="125">
        <v>2291.0999999999572</v>
      </c>
      <c r="B690" t="s">
        <v>456</v>
      </c>
      <c r="C690" s="217">
        <v>59.100000000000009</v>
      </c>
      <c r="I690" s="2"/>
      <c r="J690" s="2"/>
    </row>
    <row r="691" spans="1:10" x14ac:dyDescent="0.2">
      <c r="A691" s="125">
        <v>2291.0999999999572</v>
      </c>
      <c r="B691" t="s">
        <v>456</v>
      </c>
      <c r="C691" s="217">
        <v>59.2</v>
      </c>
      <c r="I691" s="2"/>
      <c r="J691" s="2"/>
    </row>
    <row r="692" spans="1:10" x14ac:dyDescent="0.2">
      <c r="A692" s="125">
        <v>2290.9999999999573</v>
      </c>
      <c r="B692" t="s">
        <v>456</v>
      </c>
      <c r="C692" s="217">
        <v>59.3</v>
      </c>
      <c r="I692" s="2"/>
      <c r="J692" s="2"/>
    </row>
    <row r="693" spans="1:10" x14ac:dyDescent="0.2">
      <c r="A693" s="125">
        <v>2290.9999999999573</v>
      </c>
      <c r="B693" t="s">
        <v>456</v>
      </c>
      <c r="C693" s="217">
        <v>59.400000000000006</v>
      </c>
      <c r="I693" s="2"/>
      <c r="J693" s="2"/>
    </row>
    <row r="694" spans="1:10" x14ac:dyDescent="0.2">
      <c r="A694" s="125">
        <v>2291.0999999999572</v>
      </c>
      <c r="B694" t="s">
        <v>456</v>
      </c>
      <c r="C694" s="217">
        <v>59.5</v>
      </c>
      <c r="I694" s="2"/>
      <c r="J694" s="2"/>
    </row>
    <row r="695" spans="1:10" x14ac:dyDescent="0.2">
      <c r="A695" s="125">
        <v>2291.0999999999572</v>
      </c>
      <c r="B695" t="s">
        <v>456</v>
      </c>
      <c r="C695" s="217">
        <v>59.600000000000009</v>
      </c>
      <c r="I695" s="2"/>
      <c r="J695" s="2"/>
    </row>
    <row r="696" spans="1:10" x14ac:dyDescent="0.2">
      <c r="A696" s="125">
        <v>2291.1999999999571</v>
      </c>
      <c r="B696" t="s">
        <v>456</v>
      </c>
      <c r="C696" s="217">
        <v>59.7</v>
      </c>
      <c r="I696" s="2"/>
      <c r="J696" s="2"/>
    </row>
    <row r="697" spans="1:10" x14ac:dyDescent="0.2">
      <c r="A697" s="125">
        <v>2291.1999999999571</v>
      </c>
      <c r="B697" t="s">
        <v>456</v>
      </c>
      <c r="C697" s="217">
        <v>59.8</v>
      </c>
      <c r="I697" s="2"/>
      <c r="J697" s="2"/>
    </row>
    <row r="698" spans="1:10" x14ac:dyDescent="0.2">
      <c r="A698" s="125">
        <v>2291.0999999999572</v>
      </c>
      <c r="B698" t="s">
        <v>456</v>
      </c>
      <c r="C698" s="217">
        <v>59.900000000000006</v>
      </c>
      <c r="I698" s="2"/>
      <c r="J698" s="2"/>
    </row>
    <row r="699" spans="1:10" x14ac:dyDescent="0.2">
      <c r="A699" s="125">
        <v>2291.0999999999572</v>
      </c>
      <c r="B699" t="s">
        <v>456</v>
      </c>
      <c r="C699" s="217">
        <v>60</v>
      </c>
      <c r="I699" s="2"/>
      <c r="J699" s="2"/>
    </row>
    <row r="700" spans="1:10" x14ac:dyDescent="0.2">
      <c r="A700" s="125">
        <v>2291.0999999999572</v>
      </c>
      <c r="B700" t="s">
        <v>456</v>
      </c>
      <c r="C700" s="217">
        <v>60.100000000000009</v>
      </c>
      <c r="I700" s="2"/>
      <c r="J700" s="2"/>
    </row>
    <row r="701" spans="1:10" x14ac:dyDescent="0.2">
      <c r="A701" s="125">
        <v>2290.9999999999573</v>
      </c>
      <c r="B701" t="s">
        <v>456</v>
      </c>
      <c r="C701" s="217">
        <v>60.2</v>
      </c>
      <c r="I701" s="2"/>
      <c r="J701" s="2"/>
    </row>
    <row r="702" spans="1:10" x14ac:dyDescent="0.2">
      <c r="A702" s="125">
        <v>2290.9999999999573</v>
      </c>
      <c r="B702" t="s">
        <v>456</v>
      </c>
      <c r="C702" s="217">
        <v>60.3</v>
      </c>
      <c r="I702" s="2"/>
      <c r="J702" s="2"/>
    </row>
    <row r="703" spans="1:10" x14ac:dyDescent="0.2">
      <c r="A703" s="125">
        <v>2291.0999999999572</v>
      </c>
      <c r="B703" t="s">
        <v>456</v>
      </c>
      <c r="C703" s="217">
        <v>60.400000000000006</v>
      </c>
      <c r="I703" s="2"/>
      <c r="J703" s="2"/>
    </row>
    <row r="704" spans="1:10" x14ac:dyDescent="0.2">
      <c r="A704" s="125">
        <v>2291.0999999999572</v>
      </c>
      <c r="B704" t="s">
        <v>456</v>
      </c>
      <c r="C704" s="217">
        <v>60.5</v>
      </c>
      <c r="I704" s="2"/>
      <c r="J704" s="2"/>
    </row>
    <row r="705" spans="1:10" x14ac:dyDescent="0.2">
      <c r="A705" s="125">
        <v>2291.1999999999571</v>
      </c>
      <c r="B705" t="s">
        <v>456</v>
      </c>
      <c r="C705" s="217">
        <v>60.600000000000009</v>
      </c>
      <c r="I705" s="2"/>
      <c r="J705" s="2"/>
    </row>
    <row r="706" spans="1:10" x14ac:dyDescent="0.2">
      <c r="A706" s="125">
        <v>2291.299999999957</v>
      </c>
      <c r="B706" t="s">
        <v>456</v>
      </c>
      <c r="C706" s="217">
        <v>60.7</v>
      </c>
      <c r="I706" s="2"/>
      <c r="J706" s="2"/>
    </row>
    <row r="707" spans="1:10" x14ac:dyDescent="0.2">
      <c r="A707" s="125">
        <v>2291.299999999957</v>
      </c>
      <c r="B707" t="s">
        <v>456</v>
      </c>
      <c r="C707" s="217">
        <v>60.8</v>
      </c>
      <c r="I707" s="2"/>
      <c r="J707" s="2"/>
    </row>
    <row r="708" spans="1:10" x14ac:dyDescent="0.2">
      <c r="A708" s="125">
        <v>2291.299999999957</v>
      </c>
      <c r="B708" t="s">
        <v>456</v>
      </c>
      <c r="C708" s="217">
        <v>60.900000000000006</v>
      </c>
      <c r="I708" s="2"/>
      <c r="J708" s="2"/>
    </row>
    <row r="709" spans="1:10" x14ac:dyDescent="0.2">
      <c r="A709" s="125">
        <v>2291.3999999999569</v>
      </c>
      <c r="B709" t="s">
        <v>456</v>
      </c>
      <c r="C709" s="217">
        <v>61</v>
      </c>
      <c r="I709" s="2"/>
      <c r="J709" s="2"/>
    </row>
    <row r="710" spans="1:10" x14ac:dyDescent="0.2">
      <c r="A710" s="125">
        <v>2291.3999999999569</v>
      </c>
      <c r="B710" t="s">
        <v>456</v>
      </c>
      <c r="C710" s="217">
        <v>61.100000000000009</v>
      </c>
      <c r="I710" s="2"/>
      <c r="J710" s="2"/>
    </row>
    <row r="711" spans="1:10" x14ac:dyDescent="0.2">
      <c r="A711" s="125">
        <v>2291.4999999999568</v>
      </c>
      <c r="B711" t="s">
        <v>456</v>
      </c>
      <c r="C711" s="217">
        <v>61.2</v>
      </c>
      <c r="I711" s="2"/>
      <c r="J711" s="2"/>
    </row>
    <row r="712" spans="1:10" x14ac:dyDescent="0.2">
      <c r="A712" s="125">
        <v>2291.5999999999567</v>
      </c>
      <c r="B712" t="s">
        <v>456</v>
      </c>
      <c r="C712" s="217">
        <v>61.3</v>
      </c>
      <c r="I712" s="2"/>
      <c r="J712" s="2"/>
    </row>
    <row r="713" spans="1:10" x14ac:dyDescent="0.2">
      <c r="A713" s="125">
        <v>2291.5999999999567</v>
      </c>
      <c r="B713" t="s">
        <v>456</v>
      </c>
      <c r="C713" s="217">
        <v>61.400000000000006</v>
      </c>
      <c r="I713" s="2"/>
      <c r="J713" s="2"/>
    </row>
    <row r="714" spans="1:10" x14ac:dyDescent="0.2">
      <c r="A714" s="125">
        <v>2291.6999999999566</v>
      </c>
      <c r="B714" t="s">
        <v>456</v>
      </c>
      <c r="C714" s="217">
        <v>61.5</v>
      </c>
      <c r="I714" s="2"/>
      <c r="J714" s="2"/>
    </row>
    <row r="715" spans="1:10" x14ac:dyDescent="0.2">
      <c r="A715" s="125">
        <v>2291.6999999999566</v>
      </c>
      <c r="B715" t="s">
        <v>456</v>
      </c>
      <c r="C715" s="217">
        <v>61.600000000000009</v>
      </c>
      <c r="I715" s="2"/>
      <c r="J715" s="2"/>
    </row>
    <row r="716" spans="1:10" x14ac:dyDescent="0.2">
      <c r="A716" s="125">
        <v>2291.7999999999565</v>
      </c>
      <c r="B716" t="s">
        <v>456</v>
      </c>
      <c r="C716" s="217">
        <v>61.7</v>
      </c>
      <c r="I716" s="2"/>
      <c r="J716" s="2"/>
    </row>
    <row r="717" spans="1:10" x14ac:dyDescent="0.2">
      <c r="A717" s="125">
        <v>2291.7999999999565</v>
      </c>
      <c r="B717" t="s">
        <v>456</v>
      </c>
      <c r="C717" s="217">
        <v>61.8</v>
      </c>
      <c r="I717" s="2"/>
      <c r="J717" s="2"/>
    </row>
    <row r="718" spans="1:10" x14ac:dyDescent="0.2">
      <c r="A718" s="125">
        <v>2291.8999999999564</v>
      </c>
      <c r="B718" t="s">
        <v>456</v>
      </c>
      <c r="C718" s="217">
        <v>61.900000000000006</v>
      </c>
      <c r="I718" s="2"/>
      <c r="J718" s="2"/>
    </row>
    <row r="719" spans="1:10" x14ac:dyDescent="0.2">
      <c r="A719" s="125">
        <v>2291.8999999999564</v>
      </c>
      <c r="B719" t="s">
        <v>456</v>
      </c>
      <c r="C719" s="217">
        <v>62</v>
      </c>
      <c r="I719" s="2"/>
      <c r="J719" s="2"/>
    </row>
    <row r="720" spans="1:10" x14ac:dyDescent="0.2">
      <c r="A720" s="125">
        <v>2291.9999999999563</v>
      </c>
      <c r="B720" t="s">
        <v>456</v>
      </c>
      <c r="C720" s="217">
        <v>62.100000000000009</v>
      </c>
      <c r="I720" s="2"/>
      <c r="J720" s="2"/>
    </row>
    <row r="721" spans="1:10" x14ac:dyDescent="0.2">
      <c r="A721" s="125">
        <v>2291.9999999999563</v>
      </c>
      <c r="B721" t="s">
        <v>456</v>
      </c>
      <c r="C721" s="217">
        <v>62.2</v>
      </c>
      <c r="I721" s="2"/>
      <c r="J721" s="2"/>
    </row>
    <row r="722" spans="1:10" x14ac:dyDescent="0.2">
      <c r="A722" s="125">
        <v>2292.0999999999563</v>
      </c>
      <c r="B722" t="s">
        <v>456</v>
      </c>
      <c r="C722" s="217">
        <v>62.3</v>
      </c>
      <c r="I722" s="2"/>
      <c r="J722" s="2"/>
    </row>
    <row r="723" spans="1:10" x14ac:dyDescent="0.2">
      <c r="A723" s="125">
        <v>2292.0999999999563</v>
      </c>
      <c r="B723" t="s">
        <v>456</v>
      </c>
      <c r="C723" s="217">
        <v>62.400000000000006</v>
      </c>
      <c r="I723" s="2"/>
      <c r="J723" s="2"/>
    </row>
    <row r="724" spans="1:10" x14ac:dyDescent="0.2">
      <c r="A724" s="125">
        <v>2292.0999999999563</v>
      </c>
      <c r="B724" t="s">
        <v>456</v>
      </c>
      <c r="C724" s="217">
        <v>62.5</v>
      </c>
      <c r="I724" s="2"/>
      <c r="J724" s="2"/>
    </row>
    <row r="725" spans="1:10" x14ac:dyDescent="0.2">
      <c r="A725" s="125">
        <v>2292.0999999999563</v>
      </c>
      <c r="B725" t="s">
        <v>456</v>
      </c>
      <c r="C725" s="217">
        <v>62.600000000000009</v>
      </c>
      <c r="I725" s="2"/>
      <c r="J725" s="2"/>
    </row>
    <row r="726" spans="1:10" x14ac:dyDescent="0.2">
      <c r="A726" s="125">
        <v>2291.9999999999563</v>
      </c>
      <c r="B726" t="s">
        <v>456</v>
      </c>
      <c r="C726" s="217">
        <v>62.7</v>
      </c>
      <c r="I726" s="2"/>
      <c r="J726" s="2"/>
    </row>
    <row r="727" spans="1:10" x14ac:dyDescent="0.2">
      <c r="A727" s="125">
        <v>2291.8999999999564</v>
      </c>
      <c r="B727" t="s">
        <v>456</v>
      </c>
      <c r="C727" s="217">
        <v>62.8</v>
      </c>
      <c r="I727" s="2"/>
      <c r="J727" s="2"/>
    </row>
    <row r="728" spans="1:10" x14ac:dyDescent="0.2">
      <c r="A728" s="125">
        <v>2291.7999999999565</v>
      </c>
      <c r="B728" t="s">
        <v>456</v>
      </c>
      <c r="C728" s="217">
        <v>62.900000000000006</v>
      </c>
      <c r="I728" s="2"/>
      <c r="J728" s="2"/>
    </row>
    <row r="729" spans="1:10" x14ac:dyDescent="0.2">
      <c r="A729" s="125">
        <v>2291.6999999999566</v>
      </c>
      <c r="B729" t="s">
        <v>456</v>
      </c>
      <c r="C729" s="217">
        <v>63</v>
      </c>
      <c r="I729" s="2"/>
      <c r="J729" s="2"/>
    </row>
    <row r="730" spans="1:10" x14ac:dyDescent="0.2">
      <c r="A730" s="125">
        <v>2291.6999999999566</v>
      </c>
      <c r="B730" t="s">
        <v>456</v>
      </c>
      <c r="C730" s="217">
        <v>63.100000000000009</v>
      </c>
      <c r="I730" s="2"/>
      <c r="J730" s="2"/>
    </row>
    <row r="731" spans="1:10" x14ac:dyDescent="0.2">
      <c r="A731" s="125">
        <v>2291.6999999999566</v>
      </c>
      <c r="B731" t="s">
        <v>456</v>
      </c>
      <c r="C731" s="217">
        <v>63.2</v>
      </c>
      <c r="I731" s="2"/>
      <c r="J731" s="2"/>
    </row>
    <row r="732" spans="1:10" x14ac:dyDescent="0.2">
      <c r="A732" s="125">
        <v>2291.5999999999567</v>
      </c>
      <c r="B732" t="s">
        <v>456</v>
      </c>
      <c r="C732" s="217">
        <v>63.3</v>
      </c>
      <c r="I732" s="2"/>
      <c r="J732" s="2"/>
    </row>
    <row r="733" spans="1:10" x14ac:dyDescent="0.2">
      <c r="A733" s="125">
        <v>2291.5999999999567</v>
      </c>
      <c r="B733" t="s">
        <v>456</v>
      </c>
      <c r="C733" s="217">
        <v>63.400000000000006</v>
      </c>
      <c r="I733" s="2"/>
      <c r="J733" s="2"/>
    </row>
    <row r="734" spans="1:10" x14ac:dyDescent="0.2">
      <c r="A734" s="125">
        <v>2291.5999999999567</v>
      </c>
      <c r="B734" t="s">
        <v>456</v>
      </c>
      <c r="C734" s="217">
        <v>63.5</v>
      </c>
      <c r="I734" s="2"/>
      <c r="J734" s="2"/>
    </row>
    <row r="735" spans="1:10" x14ac:dyDescent="0.2">
      <c r="A735" s="125">
        <v>2291.5999999999567</v>
      </c>
      <c r="B735" t="s">
        <v>456</v>
      </c>
      <c r="C735" s="217">
        <v>63.600000000000009</v>
      </c>
      <c r="I735" s="2"/>
      <c r="J735" s="2"/>
    </row>
    <row r="736" spans="1:10" x14ac:dyDescent="0.2">
      <c r="A736" s="125">
        <v>2291.4999999999568</v>
      </c>
      <c r="B736" t="s">
        <v>456</v>
      </c>
      <c r="C736" s="217">
        <v>63.7</v>
      </c>
      <c r="I736" s="2"/>
      <c r="J736" s="2"/>
    </row>
    <row r="737" spans="1:10" x14ac:dyDescent="0.2">
      <c r="A737" s="125">
        <v>2291.3999999999569</v>
      </c>
      <c r="B737" t="s">
        <v>456</v>
      </c>
      <c r="C737" s="217">
        <v>63.8</v>
      </c>
      <c r="I737" s="2"/>
      <c r="J737" s="2"/>
    </row>
    <row r="738" spans="1:10" x14ac:dyDescent="0.2">
      <c r="A738" s="125">
        <v>2291.299999999957</v>
      </c>
      <c r="B738" t="s">
        <v>456</v>
      </c>
      <c r="C738" s="217">
        <v>63.900000000000006</v>
      </c>
      <c r="I738" s="2"/>
      <c r="J738" s="2"/>
    </row>
    <row r="739" spans="1:10" x14ac:dyDescent="0.2">
      <c r="A739" s="125">
        <v>2291.1999999999571</v>
      </c>
      <c r="B739" t="s">
        <v>456</v>
      </c>
      <c r="C739" s="217">
        <v>64</v>
      </c>
      <c r="I739" s="2"/>
      <c r="J739" s="2"/>
    </row>
    <row r="740" spans="1:10" x14ac:dyDescent="0.2">
      <c r="A740" s="125">
        <v>2291.0999999999572</v>
      </c>
      <c r="B740" t="s">
        <v>456</v>
      </c>
      <c r="C740" s="217">
        <v>64.100000000000009</v>
      </c>
      <c r="I740" s="2"/>
      <c r="J740" s="2"/>
    </row>
    <row r="741" spans="1:10" x14ac:dyDescent="0.2">
      <c r="A741" s="125">
        <v>2290.9999999999573</v>
      </c>
      <c r="B741" t="s">
        <v>456</v>
      </c>
      <c r="C741" s="217">
        <v>64.2</v>
      </c>
      <c r="I741" s="2"/>
      <c r="J741" s="2"/>
    </row>
    <row r="742" spans="1:10" x14ac:dyDescent="0.2">
      <c r="A742" s="125">
        <v>2290.8999999999573</v>
      </c>
      <c r="B742" t="s">
        <v>456</v>
      </c>
      <c r="C742" s="217">
        <v>64.3</v>
      </c>
      <c r="I742" s="2"/>
      <c r="J742" s="2"/>
    </row>
    <row r="743" spans="1:10" x14ac:dyDescent="0.2">
      <c r="A743" s="125">
        <v>2290.8999999999573</v>
      </c>
      <c r="B743" t="s">
        <v>456</v>
      </c>
      <c r="C743" s="217">
        <v>64.400000000000006</v>
      </c>
      <c r="I743" s="2"/>
      <c r="J743" s="2"/>
    </row>
    <row r="744" spans="1:10" x14ac:dyDescent="0.2">
      <c r="A744" s="125">
        <v>2290.7999999999574</v>
      </c>
      <c r="B744" t="s">
        <v>456</v>
      </c>
      <c r="C744" s="217">
        <v>64.5</v>
      </c>
      <c r="I744" s="2"/>
      <c r="J744" s="2"/>
    </row>
    <row r="745" spans="1:10" x14ac:dyDescent="0.2">
      <c r="A745" s="125">
        <v>2290.6999999999575</v>
      </c>
      <c r="B745" t="s">
        <v>456</v>
      </c>
      <c r="C745" s="217">
        <v>64.600000000000009</v>
      </c>
      <c r="I745" s="2"/>
      <c r="J745" s="2"/>
    </row>
    <row r="746" spans="1:10" x14ac:dyDescent="0.2">
      <c r="A746" s="125">
        <v>2290.5999999999576</v>
      </c>
      <c r="B746" t="s">
        <v>456</v>
      </c>
      <c r="C746" s="217">
        <v>64.7</v>
      </c>
      <c r="I746" s="2"/>
      <c r="J746" s="2"/>
    </row>
    <row r="747" spans="1:10" x14ac:dyDescent="0.2">
      <c r="A747" s="125">
        <v>2290.4999999999577</v>
      </c>
      <c r="B747" t="s">
        <v>456</v>
      </c>
      <c r="C747" s="217">
        <v>64.8</v>
      </c>
      <c r="I747" s="2"/>
      <c r="J747" s="2"/>
    </row>
    <row r="748" spans="1:10" x14ac:dyDescent="0.2">
      <c r="A748" s="125">
        <v>2290.4999999999577</v>
      </c>
      <c r="B748" t="s">
        <v>456</v>
      </c>
      <c r="C748" s="217">
        <v>64.900000000000006</v>
      </c>
      <c r="I748" s="2"/>
      <c r="J748" s="2"/>
    </row>
    <row r="749" spans="1:10" x14ac:dyDescent="0.2">
      <c r="A749" s="125">
        <v>2290.3999999999578</v>
      </c>
      <c r="B749" t="s">
        <v>456</v>
      </c>
      <c r="C749" s="217">
        <v>65</v>
      </c>
      <c r="I749" s="2"/>
      <c r="J749" s="2"/>
    </row>
    <row r="750" spans="1:10" x14ac:dyDescent="0.2">
      <c r="A750" s="125">
        <v>2290.2999999999579</v>
      </c>
      <c r="B750" t="s">
        <v>456</v>
      </c>
      <c r="C750" s="217">
        <v>65.100000000000009</v>
      </c>
      <c r="I750" s="2"/>
      <c r="J750" s="2"/>
    </row>
    <row r="751" spans="1:10" x14ac:dyDescent="0.2">
      <c r="A751" s="125">
        <v>2290.199999999958</v>
      </c>
      <c r="B751" t="s">
        <v>456</v>
      </c>
      <c r="C751" s="217">
        <v>65.2</v>
      </c>
      <c r="I751" s="2"/>
      <c r="J751" s="2"/>
    </row>
    <row r="752" spans="1:10" x14ac:dyDescent="0.2">
      <c r="A752" s="125">
        <v>2290.0999999999581</v>
      </c>
      <c r="B752" t="s">
        <v>456</v>
      </c>
      <c r="C752" s="217">
        <v>65.3</v>
      </c>
      <c r="I752" s="2"/>
      <c r="J752" s="2"/>
    </row>
    <row r="753" spans="1:10" x14ac:dyDescent="0.2">
      <c r="A753" s="125">
        <v>2290.0999999999581</v>
      </c>
      <c r="B753" t="s">
        <v>456</v>
      </c>
      <c r="C753" s="217">
        <v>65.400000000000006</v>
      </c>
      <c r="I753" s="2"/>
      <c r="J753" s="2"/>
    </row>
    <row r="754" spans="1:10" x14ac:dyDescent="0.2">
      <c r="A754" s="125">
        <v>2289.9999999999582</v>
      </c>
      <c r="B754" t="s">
        <v>456</v>
      </c>
      <c r="C754" s="217">
        <v>65.5</v>
      </c>
      <c r="I754" s="2"/>
      <c r="J754" s="2"/>
    </row>
    <row r="755" spans="1:10" x14ac:dyDescent="0.2">
      <c r="A755" s="125">
        <v>2289.9999999999582</v>
      </c>
      <c r="B755" t="s">
        <v>456</v>
      </c>
      <c r="C755" s="217">
        <v>65.600000000000009</v>
      </c>
      <c r="I755" s="2"/>
      <c r="J755" s="2"/>
    </row>
    <row r="756" spans="1:10" x14ac:dyDescent="0.2">
      <c r="A756" s="125">
        <v>2289.8999999999583</v>
      </c>
      <c r="B756" t="s">
        <v>456</v>
      </c>
      <c r="C756" s="217">
        <v>65.7</v>
      </c>
      <c r="I756" s="2"/>
      <c r="J756" s="2"/>
    </row>
    <row r="757" spans="1:10" x14ac:dyDescent="0.2">
      <c r="A757" s="125">
        <v>2289.8999999999583</v>
      </c>
      <c r="B757" t="s">
        <v>456</v>
      </c>
      <c r="C757" s="217">
        <v>65.8</v>
      </c>
      <c r="I757" s="2"/>
      <c r="J757" s="2"/>
    </row>
    <row r="758" spans="1:10" x14ac:dyDescent="0.2">
      <c r="A758" s="125">
        <v>2289.8999999999583</v>
      </c>
      <c r="B758" t="s">
        <v>456</v>
      </c>
      <c r="C758" s="217">
        <v>65.900000000000006</v>
      </c>
      <c r="I758" s="2"/>
      <c r="J758" s="2"/>
    </row>
    <row r="759" spans="1:10" x14ac:dyDescent="0.2">
      <c r="A759" s="125">
        <v>2289.8999999999583</v>
      </c>
      <c r="B759" t="s">
        <v>456</v>
      </c>
      <c r="C759" s="217">
        <v>66</v>
      </c>
      <c r="I759" s="2"/>
      <c r="J759" s="2"/>
    </row>
    <row r="760" spans="1:10" x14ac:dyDescent="0.2">
      <c r="A760" s="125">
        <v>2289.9999999999582</v>
      </c>
      <c r="B760" t="s">
        <v>456</v>
      </c>
      <c r="C760" s="217">
        <v>66.100000000000009</v>
      </c>
      <c r="I760" s="2"/>
      <c r="J760" s="2"/>
    </row>
    <row r="761" spans="1:10" x14ac:dyDescent="0.2">
      <c r="A761" s="125">
        <v>2289.9999999999582</v>
      </c>
      <c r="B761" t="s">
        <v>456</v>
      </c>
      <c r="C761" s="217">
        <v>66.2</v>
      </c>
      <c r="I761" s="2"/>
      <c r="J761" s="2"/>
    </row>
    <row r="762" spans="1:10" x14ac:dyDescent="0.2">
      <c r="A762" s="125">
        <v>2289.9999999999582</v>
      </c>
      <c r="B762" t="s">
        <v>456</v>
      </c>
      <c r="C762" s="217">
        <v>66.3</v>
      </c>
      <c r="I762" s="2"/>
      <c r="J762" s="2"/>
    </row>
    <row r="763" spans="1:10" x14ac:dyDescent="0.2">
      <c r="A763" s="125">
        <v>2289.9999999999582</v>
      </c>
      <c r="B763" t="s">
        <v>456</v>
      </c>
      <c r="C763" s="217">
        <v>66.400000000000006</v>
      </c>
      <c r="I763" s="2"/>
      <c r="J763" s="2"/>
    </row>
    <row r="764" spans="1:10" x14ac:dyDescent="0.2">
      <c r="A764" s="125">
        <v>2289.9999999999582</v>
      </c>
      <c r="B764" t="s">
        <v>456</v>
      </c>
      <c r="C764" s="217">
        <v>66.5</v>
      </c>
      <c r="I764" s="2"/>
      <c r="J764" s="2"/>
    </row>
    <row r="765" spans="1:10" x14ac:dyDescent="0.2">
      <c r="A765" s="125">
        <v>2289.9999999999582</v>
      </c>
      <c r="B765" t="s">
        <v>456</v>
      </c>
      <c r="C765" s="217">
        <v>66.600000000000009</v>
      </c>
      <c r="I765" s="2"/>
      <c r="J765" s="2"/>
    </row>
    <row r="766" spans="1:10" x14ac:dyDescent="0.2">
      <c r="A766" s="125">
        <v>2289.9999999999582</v>
      </c>
      <c r="B766" t="s">
        <v>456</v>
      </c>
      <c r="C766" s="217">
        <v>66.7</v>
      </c>
      <c r="I766" s="2"/>
      <c r="J766" s="2"/>
    </row>
    <row r="767" spans="1:10" x14ac:dyDescent="0.2">
      <c r="A767" s="125">
        <v>2289.8999999999583</v>
      </c>
      <c r="B767" t="s">
        <v>456</v>
      </c>
      <c r="C767" s="217">
        <v>66.8</v>
      </c>
      <c r="I767" s="2"/>
      <c r="J767" s="2"/>
    </row>
    <row r="768" spans="1:10" x14ac:dyDescent="0.2">
      <c r="A768" s="125">
        <v>2289.9999999999582</v>
      </c>
      <c r="B768" t="s">
        <v>456</v>
      </c>
      <c r="C768" s="217">
        <v>66.900000000000006</v>
      </c>
      <c r="I768" s="2"/>
      <c r="J768" s="2"/>
    </row>
    <row r="769" spans="1:10" x14ac:dyDescent="0.2">
      <c r="A769" s="125">
        <v>2289.9999999999582</v>
      </c>
      <c r="B769" t="s">
        <v>456</v>
      </c>
      <c r="C769" s="217">
        <v>67</v>
      </c>
      <c r="I769" s="2"/>
      <c r="J769" s="2"/>
    </row>
    <row r="770" spans="1:10" x14ac:dyDescent="0.2">
      <c r="A770" s="125">
        <v>2290.0999999999581</v>
      </c>
      <c r="B770" t="s">
        <v>456</v>
      </c>
      <c r="C770" s="217">
        <v>67.100000000000009</v>
      </c>
      <c r="I770" s="2"/>
      <c r="J770" s="2"/>
    </row>
    <row r="771" spans="1:10" x14ac:dyDescent="0.2">
      <c r="A771" s="125">
        <v>2290.0999999999581</v>
      </c>
      <c r="B771" t="s">
        <v>456</v>
      </c>
      <c r="C771" s="217">
        <v>67.2</v>
      </c>
      <c r="I771" s="2"/>
      <c r="J771" s="2"/>
    </row>
    <row r="772" spans="1:10" x14ac:dyDescent="0.2">
      <c r="A772" s="125">
        <v>2290.199999999958</v>
      </c>
      <c r="B772" t="s">
        <v>456</v>
      </c>
      <c r="C772" s="217">
        <v>67.3</v>
      </c>
      <c r="I772" s="2"/>
      <c r="J772" s="2"/>
    </row>
    <row r="773" spans="1:10" x14ac:dyDescent="0.2">
      <c r="A773" s="125">
        <v>2290.199999999958</v>
      </c>
      <c r="B773" t="s">
        <v>456</v>
      </c>
      <c r="C773" s="217">
        <v>67.400000000000006</v>
      </c>
      <c r="I773" s="2"/>
      <c r="J773" s="2"/>
    </row>
    <row r="774" spans="1:10" x14ac:dyDescent="0.2">
      <c r="A774" s="125">
        <v>2290.199999999958</v>
      </c>
      <c r="B774" t="s">
        <v>456</v>
      </c>
      <c r="C774" s="217">
        <v>67.5</v>
      </c>
      <c r="I774" s="2"/>
      <c r="J774" s="2"/>
    </row>
    <row r="775" spans="1:10" x14ac:dyDescent="0.2">
      <c r="A775" s="125">
        <v>2290.2999999999579</v>
      </c>
      <c r="B775" t="s">
        <v>456</v>
      </c>
      <c r="C775" s="217">
        <v>67.600000000000009</v>
      </c>
      <c r="I775" s="2"/>
      <c r="J775" s="2"/>
    </row>
    <row r="776" spans="1:10" x14ac:dyDescent="0.2">
      <c r="A776" s="125">
        <v>2290.3999999999578</v>
      </c>
      <c r="B776" t="s">
        <v>456</v>
      </c>
      <c r="C776" s="217">
        <v>67.7</v>
      </c>
      <c r="I776" s="2"/>
      <c r="J776" s="2"/>
    </row>
    <row r="777" spans="1:10" x14ac:dyDescent="0.2">
      <c r="A777" s="125">
        <v>2290.4999999999577</v>
      </c>
      <c r="B777" t="s">
        <v>456</v>
      </c>
      <c r="C777" s="217">
        <v>67.8</v>
      </c>
      <c r="I777" s="2"/>
      <c r="J777" s="2"/>
    </row>
    <row r="778" spans="1:10" x14ac:dyDescent="0.2">
      <c r="A778" s="125">
        <v>2290.4999999999577</v>
      </c>
      <c r="B778" t="s">
        <v>456</v>
      </c>
      <c r="C778" s="217">
        <v>67.900000000000006</v>
      </c>
      <c r="I778" s="2"/>
      <c r="J778" s="2"/>
    </row>
    <row r="779" spans="1:10" x14ac:dyDescent="0.2">
      <c r="A779" s="125">
        <v>2290.4999999999577</v>
      </c>
      <c r="B779" t="s">
        <v>456</v>
      </c>
      <c r="C779" s="217">
        <v>68</v>
      </c>
      <c r="I779" s="2"/>
      <c r="J779" s="2"/>
    </row>
    <row r="780" spans="1:10" x14ac:dyDescent="0.2">
      <c r="A780" s="125">
        <v>2290.5999999999576</v>
      </c>
      <c r="B780" t="s">
        <v>456</v>
      </c>
      <c r="C780" s="217">
        <v>68.100000000000009</v>
      </c>
      <c r="I780" s="2"/>
      <c r="J780" s="2"/>
    </row>
    <row r="781" spans="1:10" x14ac:dyDescent="0.2">
      <c r="A781" s="125">
        <v>2290.5999999999576</v>
      </c>
      <c r="B781" t="s">
        <v>456</v>
      </c>
      <c r="C781" s="217">
        <v>68.2</v>
      </c>
      <c r="I781" s="2"/>
      <c r="J781" s="2"/>
    </row>
    <row r="782" spans="1:10" x14ac:dyDescent="0.2">
      <c r="A782" s="125">
        <v>2290.6999999999575</v>
      </c>
      <c r="B782" t="s">
        <v>456</v>
      </c>
      <c r="C782" s="217">
        <v>68.3</v>
      </c>
      <c r="I782" s="2"/>
      <c r="J782" s="2"/>
    </row>
    <row r="783" spans="1:10" x14ac:dyDescent="0.2">
      <c r="A783" s="125">
        <v>2290.6999999999575</v>
      </c>
      <c r="B783" t="s">
        <v>456</v>
      </c>
      <c r="C783" s="217">
        <v>68.400000000000006</v>
      </c>
      <c r="I783" s="2"/>
      <c r="J783" s="2"/>
    </row>
    <row r="784" spans="1:10" x14ac:dyDescent="0.2">
      <c r="A784" s="125">
        <v>2290.6999999999575</v>
      </c>
      <c r="B784" t="s">
        <v>456</v>
      </c>
      <c r="C784" s="217">
        <v>68.5</v>
      </c>
      <c r="I784" s="2"/>
      <c r="J784" s="2"/>
    </row>
    <row r="785" spans="1:10" x14ac:dyDescent="0.2">
      <c r="A785" s="125">
        <v>2290.6999999999575</v>
      </c>
      <c r="B785" t="s">
        <v>456</v>
      </c>
      <c r="C785" s="217">
        <v>68.600000000000009</v>
      </c>
      <c r="I785" s="2"/>
      <c r="J785" s="2"/>
    </row>
    <row r="786" spans="1:10" x14ac:dyDescent="0.2">
      <c r="A786" s="125">
        <v>2290.6999999999575</v>
      </c>
      <c r="B786" t="s">
        <v>456</v>
      </c>
      <c r="C786" s="217">
        <v>68.7</v>
      </c>
      <c r="I786" s="2"/>
      <c r="J786" s="2"/>
    </row>
    <row r="787" spans="1:10" x14ac:dyDescent="0.2">
      <c r="A787" s="125">
        <v>2290.7999999999574</v>
      </c>
      <c r="B787" t="s">
        <v>456</v>
      </c>
      <c r="C787" s="217">
        <v>68.800000000000011</v>
      </c>
      <c r="I787" s="2"/>
      <c r="J787" s="2"/>
    </row>
    <row r="788" spans="1:10" x14ac:dyDescent="0.2">
      <c r="A788" s="125">
        <v>2290.7999999999574</v>
      </c>
      <c r="B788" t="s">
        <v>456</v>
      </c>
      <c r="C788" s="217">
        <v>68.900000000000006</v>
      </c>
      <c r="I788" s="2"/>
      <c r="J788" s="2"/>
    </row>
    <row r="789" spans="1:10" x14ac:dyDescent="0.2">
      <c r="A789" s="125">
        <v>2290.7999999999574</v>
      </c>
      <c r="B789" t="s">
        <v>456</v>
      </c>
      <c r="C789" s="217">
        <v>69</v>
      </c>
      <c r="I789" s="2"/>
      <c r="J789" s="2"/>
    </row>
    <row r="790" spans="1:10" x14ac:dyDescent="0.2">
      <c r="A790" s="125">
        <v>2290.7999999999574</v>
      </c>
      <c r="B790" t="s">
        <v>456</v>
      </c>
      <c r="C790" s="217">
        <v>69.100000000000009</v>
      </c>
      <c r="I790" s="2"/>
      <c r="J790" s="2"/>
    </row>
    <row r="791" spans="1:10" x14ac:dyDescent="0.2">
      <c r="A791" s="125">
        <v>2290.6999999999575</v>
      </c>
      <c r="B791" t="s">
        <v>456</v>
      </c>
      <c r="C791" s="217">
        <v>69.2</v>
      </c>
      <c r="I791" s="2"/>
      <c r="J791" s="2"/>
    </row>
    <row r="792" spans="1:10" x14ac:dyDescent="0.2">
      <c r="A792" s="125">
        <v>2290.5999999999576</v>
      </c>
      <c r="B792" t="s">
        <v>456</v>
      </c>
      <c r="C792" s="217">
        <v>69.300000000000011</v>
      </c>
      <c r="I792" s="2"/>
      <c r="J792" s="2"/>
    </row>
    <row r="793" spans="1:10" x14ac:dyDescent="0.2">
      <c r="A793" s="125">
        <v>2290.4999999999577</v>
      </c>
      <c r="B793" t="s">
        <v>456</v>
      </c>
      <c r="C793" s="217">
        <v>69.400000000000006</v>
      </c>
      <c r="I793" s="2"/>
      <c r="J793" s="2"/>
    </row>
    <row r="794" spans="1:10" x14ac:dyDescent="0.2">
      <c r="A794" s="125">
        <v>2290.4999999999577</v>
      </c>
      <c r="B794" t="s">
        <v>456</v>
      </c>
      <c r="C794" s="217">
        <v>69.5</v>
      </c>
      <c r="I794" s="2"/>
      <c r="J794" s="2"/>
    </row>
    <row r="795" spans="1:10" x14ac:dyDescent="0.2">
      <c r="A795" s="125">
        <v>2290.3999999999578</v>
      </c>
      <c r="B795" t="s">
        <v>456</v>
      </c>
      <c r="C795" s="217">
        <v>69.600000000000009</v>
      </c>
      <c r="I795" s="2"/>
      <c r="J795" s="2"/>
    </row>
    <row r="796" spans="1:10" x14ac:dyDescent="0.2">
      <c r="A796" s="125">
        <v>2290.3999999999578</v>
      </c>
      <c r="B796" t="s">
        <v>456</v>
      </c>
      <c r="C796" s="217">
        <v>69.7</v>
      </c>
      <c r="I796" s="2"/>
      <c r="J796" s="2"/>
    </row>
    <row r="797" spans="1:10" x14ac:dyDescent="0.2">
      <c r="A797" s="125">
        <v>2290.3999999999578</v>
      </c>
      <c r="B797" t="s">
        <v>456</v>
      </c>
      <c r="C797" s="217">
        <v>69.800000000000011</v>
      </c>
      <c r="I797" s="2"/>
      <c r="J797" s="2"/>
    </row>
    <row r="798" spans="1:10" x14ac:dyDescent="0.2">
      <c r="A798" s="125">
        <v>2290.3999999999578</v>
      </c>
      <c r="B798" t="s">
        <v>456</v>
      </c>
      <c r="C798" s="217">
        <v>69.900000000000006</v>
      </c>
      <c r="I798" s="2"/>
      <c r="J798" s="2"/>
    </row>
    <row r="799" spans="1:10" x14ac:dyDescent="0.2">
      <c r="A799" s="125">
        <v>2290.3999999999578</v>
      </c>
      <c r="B799" t="s">
        <v>456</v>
      </c>
      <c r="C799" s="217">
        <v>70</v>
      </c>
      <c r="I799" s="2"/>
      <c r="J799" s="2"/>
    </row>
    <row r="800" spans="1:10" x14ac:dyDescent="0.2">
      <c r="A800" s="125">
        <v>2290.2999999999579</v>
      </c>
      <c r="B800" t="s">
        <v>456</v>
      </c>
      <c r="C800" s="217">
        <v>70.100000000000009</v>
      </c>
      <c r="I800" s="2"/>
      <c r="J800" s="2"/>
    </row>
    <row r="801" spans="1:10" x14ac:dyDescent="0.2">
      <c r="A801" s="125">
        <v>2290.2999999999579</v>
      </c>
      <c r="B801" t="s">
        <v>456</v>
      </c>
      <c r="C801" s="217">
        <v>70.2</v>
      </c>
      <c r="I801" s="2"/>
      <c r="J801" s="2"/>
    </row>
    <row r="802" spans="1:10" x14ac:dyDescent="0.2">
      <c r="A802" s="125">
        <v>2290.199999999958</v>
      </c>
      <c r="B802" t="s">
        <v>456</v>
      </c>
      <c r="C802" s="217">
        <v>70.300000000000011</v>
      </c>
      <c r="I802" s="2"/>
      <c r="J802" s="2"/>
    </row>
    <row r="803" spans="1:10" x14ac:dyDescent="0.2">
      <c r="A803" s="125">
        <v>2290.0999999999581</v>
      </c>
      <c r="B803" t="s">
        <v>456</v>
      </c>
      <c r="C803" s="217">
        <v>70.400000000000006</v>
      </c>
      <c r="I803" s="2"/>
      <c r="J803" s="2"/>
    </row>
    <row r="804" spans="1:10" x14ac:dyDescent="0.2">
      <c r="A804" s="125">
        <v>2289.9999999999582</v>
      </c>
      <c r="B804" t="s">
        <v>456</v>
      </c>
      <c r="C804" s="217">
        <v>70.5</v>
      </c>
      <c r="I804" s="2"/>
      <c r="J804" s="2"/>
    </row>
    <row r="805" spans="1:10" x14ac:dyDescent="0.2">
      <c r="A805" s="125">
        <v>2289.8999999999583</v>
      </c>
      <c r="B805" t="s">
        <v>456</v>
      </c>
      <c r="C805" s="217">
        <v>70.600000000000009</v>
      </c>
      <c r="I805" s="2"/>
      <c r="J805" s="2"/>
    </row>
    <row r="806" spans="1:10" x14ac:dyDescent="0.2">
      <c r="A806" s="125">
        <v>2289.7999999999583</v>
      </c>
      <c r="B806" t="s">
        <v>456</v>
      </c>
      <c r="C806" s="217">
        <v>70.7</v>
      </c>
      <c r="I806" s="2"/>
      <c r="J806" s="2"/>
    </row>
    <row r="807" spans="1:10" x14ac:dyDescent="0.2">
      <c r="A807" s="125">
        <v>2289.6999999999584</v>
      </c>
      <c r="B807" t="s">
        <v>456</v>
      </c>
      <c r="C807" s="217">
        <v>70.800000000000011</v>
      </c>
      <c r="I807" s="2"/>
      <c r="J807" s="2"/>
    </row>
    <row r="808" spans="1:10" x14ac:dyDescent="0.2">
      <c r="A808" s="125">
        <v>2289.5999999999585</v>
      </c>
      <c r="B808" t="s">
        <v>456</v>
      </c>
      <c r="C808" s="217">
        <v>70.900000000000006</v>
      </c>
      <c r="I808" s="2"/>
      <c r="J808" s="2"/>
    </row>
    <row r="809" spans="1:10" x14ac:dyDescent="0.2">
      <c r="A809" s="125">
        <v>2289.4999999999586</v>
      </c>
      <c r="B809" t="s">
        <v>456</v>
      </c>
      <c r="C809" s="217">
        <v>71</v>
      </c>
      <c r="I809" s="2"/>
      <c r="J809" s="2"/>
    </row>
    <row r="810" spans="1:10" x14ac:dyDescent="0.2">
      <c r="A810" s="125">
        <v>2289.3999999999587</v>
      </c>
      <c r="B810" t="s">
        <v>456</v>
      </c>
      <c r="C810" s="217">
        <v>71.100000000000009</v>
      </c>
      <c r="I810" s="2"/>
      <c r="J810" s="2"/>
    </row>
    <row r="811" spans="1:10" x14ac:dyDescent="0.2">
      <c r="A811" s="125">
        <v>2289.3999999999587</v>
      </c>
      <c r="B811" t="s">
        <v>456</v>
      </c>
      <c r="C811" s="217">
        <v>71.2</v>
      </c>
      <c r="I811" s="2"/>
      <c r="J811" s="2"/>
    </row>
    <row r="812" spans="1:10" x14ac:dyDescent="0.2">
      <c r="A812" s="125">
        <v>2289.2999999999588</v>
      </c>
      <c r="B812" t="s">
        <v>456</v>
      </c>
      <c r="C812" s="217">
        <v>71.300000000000011</v>
      </c>
      <c r="I812" s="2"/>
      <c r="J812" s="2"/>
    </row>
    <row r="813" spans="1:10" x14ac:dyDescent="0.2">
      <c r="A813" s="125">
        <v>2289.1999999999589</v>
      </c>
      <c r="B813" t="s">
        <v>456</v>
      </c>
      <c r="C813" s="217">
        <v>71.400000000000006</v>
      </c>
      <c r="I813" s="2"/>
      <c r="J813" s="2"/>
    </row>
    <row r="814" spans="1:10" x14ac:dyDescent="0.2">
      <c r="A814" s="125">
        <v>2289.1999999999589</v>
      </c>
      <c r="B814" t="s">
        <v>456</v>
      </c>
      <c r="C814" s="217">
        <v>71.5</v>
      </c>
      <c r="I814" s="2"/>
      <c r="J814" s="2"/>
    </row>
    <row r="815" spans="1:10" x14ac:dyDescent="0.2">
      <c r="A815" s="125">
        <v>2289.099999999959</v>
      </c>
      <c r="B815" t="s">
        <v>456</v>
      </c>
      <c r="C815" s="217">
        <v>71.600000000000009</v>
      </c>
      <c r="I815" s="2"/>
      <c r="J815" s="2"/>
    </row>
    <row r="816" spans="1:10" x14ac:dyDescent="0.2">
      <c r="A816" s="125">
        <v>2288.9999999999591</v>
      </c>
      <c r="B816" t="s">
        <v>456</v>
      </c>
      <c r="C816" s="217">
        <v>71.7</v>
      </c>
      <c r="I816" s="2"/>
      <c r="J816" s="2"/>
    </row>
    <row r="817" spans="1:10" x14ac:dyDescent="0.2">
      <c r="A817" s="125">
        <v>2288.9999999999591</v>
      </c>
      <c r="B817" t="s">
        <v>456</v>
      </c>
      <c r="C817" s="217">
        <v>71.800000000000011</v>
      </c>
      <c r="I817" s="2"/>
      <c r="J817" s="2"/>
    </row>
    <row r="818" spans="1:10" x14ac:dyDescent="0.2">
      <c r="A818" s="125">
        <v>2288.8999999999592</v>
      </c>
      <c r="B818" t="s">
        <v>456</v>
      </c>
      <c r="C818" s="217">
        <v>71.900000000000006</v>
      </c>
      <c r="I818" s="2"/>
      <c r="J818" s="2"/>
    </row>
    <row r="819" spans="1:10" x14ac:dyDescent="0.2">
      <c r="A819" s="125">
        <v>2288.8999999999592</v>
      </c>
      <c r="B819" t="s">
        <v>456</v>
      </c>
      <c r="C819" s="217">
        <v>72</v>
      </c>
      <c r="I819" s="2"/>
      <c r="J819" s="2"/>
    </row>
    <row r="820" spans="1:10" x14ac:dyDescent="0.2">
      <c r="A820" s="125">
        <v>2288.7999999999593</v>
      </c>
      <c r="B820" t="s">
        <v>456</v>
      </c>
      <c r="C820" s="217">
        <v>72.100000000000009</v>
      </c>
      <c r="I820" s="2"/>
      <c r="J820" s="2"/>
    </row>
    <row r="821" spans="1:10" x14ac:dyDescent="0.2">
      <c r="A821" s="125"/>
      <c r="C821" s="217"/>
      <c r="I821" s="2"/>
      <c r="J821" s="2"/>
    </row>
    <row r="822" spans="1:10" x14ac:dyDescent="0.2">
      <c r="A822" s="125"/>
      <c r="C822" s="217"/>
      <c r="I822" s="2"/>
      <c r="J822" s="2"/>
    </row>
    <row r="823" spans="1:10" x14ac:dyDescent="0.2">
      <c r="A823" s="125"/>
      <c r="C823" s="217"/>
      <c r="I823" s="2"/>
      <c r="J823" s="2"/>
    </row>
    <row r="824" spans="1:10" x14ac:dyDescent="0.2">
      <c r="A824" s="125"/>
      <c r="C824" s="217"/>
      <c r="I824" s="2"/>
      <c r="J824" s="2"/>
    </row>
    <row r="825" spans="1:10" x14ac:dyDescent="0.2">
      <c r="A825" s="125"/>
      <c r="C825" s="217"/>
      <c r="I825" s="2"/>
      <c r="J825" s="2"/>
    </row>
    <row r="826" spans="1:10" x14ac:dyDescent="0.2">
      <c r="A826" s="125"/>
      <c r="C826" s="217"/>
      <c r="I826" s="2"/>
      <c r="J826" s="2"/>
    </row>
    <row r="827" spans="1:10" x14ac:dyDescent="0.2">
      <c r="A827" s="125"/>
      <c r="C827" s="217"/>
      <c r="I827" s="2"/>
      <c r="J827" s="2"/>
    </row>
    <row r="828" spans="1:10" x14ac:dyDescent="0.2">
      <c r="A828" s="125"/>
      <c r="C828" s="217"/>
      <c r="I828" s="2"/>
      <c r="J828" s="2"/>
    </row>
    <row r="829" spans="1:10" x14ac:dyDescent="0.2">
      <c r="A829" s="125"/>
      <c r="C829" s="217"/>
      <c r="I829" s="2"/>
      <c r="J829" s="2"/>
    </row>
    <row r="830" spans="1:10" x14ac:dyDescent="0.2">
      <c r="A830" s="125"/>
      <c r="C830" s="217"/>
      <c r="I830" s="2"/>
      <c r="J830" s="2"/>
    </row>
    <row r="831" spans="1:10" x14ac:dyDescent="0.2">
      <c r="A831" s="125"/>
      <c r="C831" s="217"/>
      <c r="I831" s="2"/>
      <c r="J831" s="2"/>
    </row>
    <row r="832" spans="1:10" x14ac:dyDescent="0.2">
      <c r="A832" s="125"/>
      <c r="C832" s="217"/>
      <c r="I832" s="2"/>
      <c r="J832" s="2"/>
    </row>
    <row r="833" spans="1:10" x14ac:dyDescent="0.2">
      <c r="A833" s="125"/>
      <c r="C833" s="217"/>
      <c r="I833" s="2"/>
      <c r="J833" s="2"/>
    </row>
    <row r="834" spans="1:10" x14ac:dyDescent="0.2">
      <c r="A834" s="125"/>
      <c r="C834" s="217"/>
      <c r="I834" s="2"/>
      <c r="J834" s="2"/>
    </row>
    <row r="835" spans="1:10" x14ac:dyDescent="0.2">
      <c r="A835" s="125"/>
      <c r="C835" s="217"/>
      <c r="I835" s="2"/>
      <c r="J835" s="2"/>
    </row>
    <row r="836" spans="1:10" x14ac:dyDescent="0.2">
      <c r="A836" s="125"/>
      <c r="C836" s="217"/>
      <c r="I836" s="2"/>
      <c r="J836" s="2"/>
    </row>
    <row r="837" spans="1:10" x14ac:dyDescent="0.2">
      <c r="A837" s="125"/>
      <c r="C837" s="217"/>
      <c r="I837" s="2"/>
      <c r="J837" s="2"/>
    </row>
    <row r="838" spans="1:10" x14ac:dyDescent="0.2">
      <c r="A838" s="125"/>
      <c r="C838" s="217"/>
      <c r="I838" s="2"/>
      <c r="J838" s="2"/>
    </row>
    <row r="839" spans="1:10" x14ac:dyDescent="0.2">
      <c r="A839" s="125"/>
      <c r="C839" s="217"/>
      <c r="I839" s="2"/>
      <c r="J839" s="2"/>
    </row>
    <row r="840" spans="1:10" x14ac:dyDescent="0.2">
      <c r="A840" s="125"/>
      <c r="C840" s="217"/>
      <c r="I840" s="2"/>
      <c r="J840" s="2"/>
    </row>
    <row r="841" spans="1:10" x14ac:dyDescent="0.2">
      <c r="A841" s="125"/>
      <c r="C841" s="217"/>
      <c r="I841" s="2"/>
      <c r="J841" s="2"/>
    </row>
    <row r="842" spans="1:10" x14ac:dyDescent="0.2">
      <c r="A842" s="125"/>
      <c r="C842" s="217"/>
      <c r="I842" s="2"/>
      <c r="J842" s="2"/>
    </row>
    <row r="843" spans="1:10" x14ac:dyDescent="0.2">
      <c r="A843" s="125"/>
      <c r="C843" s="217"/>
      <c r="I843" s="2"/>
      <c r="J843" s="2"/>
    </row>
    <row r="844" spans="1:10" x14ac:dyDescent="0.2">
      <c r="A844" s="125"/>
      <c r="C844" s="217"/>
      <c r="I844" s="2"/>
      <c r="J844" s="2"/>
    </row>
    <row r="845" spans="1:10" x14ac:dyDescent="0.2">
      <c r="A845" s="125"/>
      <c r="C845" s="217"/>
      <c r="I845" s="2"/>
      <c r="J845" s="2"/>
    </row>
    <row r="846" spans="1:10" x14ac:dyDescent="0.2">
      <c r="A846" s="125"/>
      <c r="C846" s="217"/>
      <c r="I846" s="2"/>
      <c r="J846" s="2"/>
    </row>
    <row r="847" spans="1:10" x14ac:dyDescent="0.2">
      <c r="A847" s="125"/>
      <c r="C847" s="217"/>
      <c r="I847" s="2"/>
      <c r="J847" s="2"/>
    </row>
    <row r="848" spans="1:10" x14ac:dyDescent="0.2">
      <c r="A848" s="125"/>
      <c r="C848" s="217"/>
      <c r="I848" s="2"/>
      <c r="J848" s="2"/>
    </row>
    <row r="849" spans="1:10" x14ac:dyDescent="0.2">
      <c r="A849" s="125"/>
      <c r="C849" s="217"/>
      <c r="I849" s="2"/>
      <c r="J849" s="2"/>
    </row>
    <row r="850" spans="1:10" x14ac:dyDescent="0.2">
      <c r="A850" s="125"/>
      <c r="C850" s="217"/>
      <c r="I850" s="2"/>
      <c r="J850" s="2"/>
    </row>
    <row r="851" spans="1:10" x14ac:dyDescent="0.2">
      <c r="A851" s="125"/>
      <c r="C851" s="217"/>
      <c r="I851" s="2"/>
      <c r="J851" s="2"/>
    </row>
    <row r="852" spans="1:10" x14ac:dyDescent="0.2">
      <c r="A852" s="125"/>
      <c r="C852" s="217"/>
      <c r="I852" s="2"/>
      <c r="J852" s="2"/>
    </row>
    <row r="853" spans="1:10" x14ac:dyDescent="0.2">
      <c r="A853" s="125"/>
      <c r="C853" s="217"/>
      <c r="I853" s="2"/>
      <c r="J853" s="2"/>
    </row>
    <row r="854" spans="1:10" x14ac:dyDescent="0.2">
      <c r="A854" s="125"/>
      <c r="C854" s="217"/>
      <c r="I854" s="2"/>
      <c r="J854" s="2"/>
    </row>
    <row r="855" spans="1:10" x14ac:dyDescent="0.2">
      <c r="A855" s="125"/>
      <c r="C855" s="217"/>
      <c r="I855" s="2"/>
      <c r="J855" s="2"/>
    </row>
    <row r="856" spans="1:10" x14ac:dyDescent="0.2">
      <c r="A856" s="125"/>
      <c r="C856" s="217"/>
      <c r="I856" s="2"/>
      <c r="J856" s="2"/>
    </row>
    <row r="857" spans="1:10" x14ac:dyDescent="0.2">
      <c r="A857" s="125"/>
      <c r="C857" s="217"/>
      <c r="I857" s="2"/>
      <c r="J857" s="2"/>
    </row>
    <row r="858" spans="1:10" x14ac:dyDescent="0.2">
      <c r="A858" s="125"/>
      <c r="C858" s="217"/>
      <c r="I858" s="2"/>
      <c r="J858" s="2"/>
    </row>
    <row r="859" spans="1:10" x14ac:dyDescent="0.2">
      <c r="A859" s="125"/>
      <c r="C859" s="217"/>
      <c r="I859" s="2"/>
      <c r="J859" s="2"/>
    </row>
    <row r="860" spans="1:10" x14ac:dyDescent="0.2">
      <c r="A860" s="125"/>
      <c r="C860" s="217"/>
      <c r="I860" s="2"/>
      <c r="J860" s="2"/>
    </row>
    <row r="861" spans="1:10" x14ac:dyDescent="0.2">
      <c r="A861" s="125"/>
      <c r="C861" s="217"/>
      <c r="I861" s="2"/>
      <c r="J861" s="2"/>
    </row>
    <row r="862" spans="1:10" x14ac:dyDescent="0.2">
      <c r="A862" s="125"/>
      <c r="C862" s="217"/>
      <c r="I862" s="2"/>
      <c r="J862" s="2"/>
    </row>
    <row r="863" spans="1:10" x14ac:dyDescent="0.2">
      <c r="A863" s="125"/>
      <c r="C863" s="217"/>
      <c r="I863" s="2"/>
      <c r="J863" s="2"/>
    </row>
    <row r="864" spans="1:10" x14ac:dyDescent="0.2">
      <c r="A864" s="125"/>
      <c r="C864" s="217"/>
      <c r="I864" s="2"/>
      <c r="J864" s="2"/>
    </row>
    <row r="865" spans="1:10" x14ac:dyDescent="0.2">
      <c r="A865" s="125"/>
      <c r="C865" s="217"/>
      <c r="I865" s="2"/>
      <c r="J865" s="2"/>
    </row>
    <row r="866" spans="1:10" x14ac:dyDescent="0.2">
      <c r="A866" s="125"/>
      <c r="C866" s="217"/>
      <c r="I866" s="2"/>
      <c r="J866" s="2"/>
    </row>
    <row r="867" spans="1:10" x14ac:dyDescent="0.2">
      <c r="A867" s="125"/>
      <c r="C867" s="217"/>
      <c r="I867" s="2"/>
      <c r="J867" s="2"/>
    </row>
    <row r="868" spans="1:10" x14ac:dyDescent="0.2">
      <c r="A868" s="125"/>
      <c r="C868" s="217"/>
      <c r="I868" s="2"/>
      <c r="J868" s="2"/>
    </row>
    <row r="869" spans="1:10" x14ac:dyDescent="0.2">
      <c r="A869" s="125"/>
      <c r="C869" s="217"/>
      <c r="I869" s="2"/>
      <c r="J869" s="2"/>
    </row>
    <row r="870" spans="1:10" x14ac:dyDescent="0.2">
      <c r="A870" s="125"/>
      <c r="C870" s="217"/>
      <c r="I870" s="2"/>
      <c r="J870" s="2"/>
    </row>
    <row r="871" spans="1:10" x14ac:dyDescent="0.2">
      <c r="A871" s="125"/>
      <c r="C871" s="217"/>
      <c r="I871" s="2"/>
      <c r="J871" s="2"/>
    </row>
    <row r="872" spans="1:10" x14ac:dyDescent="0.2">
      <c r="A872" s="125"/>
      <c r="C872" s="217"/>
      <c r="I872" s="2"/>
      <c r="J872" s="2"/>
    </row>
    <row r="873" spans="1:10" x14ac:dyDescent="0.2">
      <c r="A873" s="125"/>
      <c r="C873" s="217"/>
      <c r="I873" s="2"/>
      <c r="J873" s="2"/>
    </row>
    <row r="874" spans="1:10" x14ac:dyDescent="0.2">
      <c r="A874" s="125"/>
      <c r="C874" s="217"/>
      <c r="I874" s="2"/>
      <c r="J874" s="2"/>
    </row>
    <row r="875" spans="1:10" x14ac:dyDescent="0.2">
      <c r="A875" s="125"/>
      <c r="C875" s="217"/>
      <c r="I875" s="2"/>
      <c r="J875" s="2"/>
    </row>
    <row r="876" spans="1:10" x14ac:dyDescent="0.2">
      <c r="A876" s="125"/>
      <c r="C876" s="217"/>
      <c r="I876" s="2"/>
      <c r="J876" s="2"/>
    </row>
    <row r="877" spans="1:10" x14ac:dyDescent="0.2">
      <c r="A877" s="125"/>
      <c r="C877" s="217"/>
      <c r="I877" s="2"/>
      <c r="J877" s="2"/>
    </row>
    <row r="878" spans="1:10" x14ac:dyDescent="0.2">
      <c r="A878" s="125"/>
      <c r="C878" s="217"/>
      <c r="I878" s="2"/>
      <c r="J878" s="2"/>
    </row>
    <row r="879" spans="1:10" x14ac:dyDescent="0.2">
      <c r="A879" s="125"/>
      <c r="C879" s="217"/>
      <c r="I879" s="2"/>
      <c r="J879" s="2"/>
    </row>
    <row r="880" spans="1:10" x14ac:dyDescent="0.2">
      <c r="A880" s="125"/>
      <c r="C880" s="217"/>
      <c r="I880" s="2"/>
      <c r="J880" s="2"/>
    </row>
    <row r="881" spans="1:10" x14ac:dyDescent="0.2">
      <c r="A881" s="125"/>
      <c r="C881" s="217"/>
      <c r="I881" s="2"/>
      <c r="J881" s="2"/>
    </row>
    <row r="882" spans="1:10" x14ac:dyDescent="0.2">
      <c r="A882" s="125"/>
      <c r="C882" s="217"/>
      <c r="I882" s="2"/>
      <c r="J882" s="2"/>
    </row>
    <row r="883" spans="1:10" x14ac:dyDescent="0.2">
      <c r="A883" s="125"/>
      <c r="C883" s="217"/>
      <c r="I883" s="2"/>
      <c r="J883" s="2"/>
    </row>
    <row r="884" spans="1:10" x14ac:dyDescent="0.2">
      <c r="A884" s="125"/>
      <c r="C884" s="217"/>
      <c r="I884" s="2"/>
      <c r="J884" s="2"/>
    </row>
    <row r="885" spans="1:10" x14ac:dyDescent="0.2">
      <c r="A885" s="125"/>
      <c r="C885" s="217"/>
      <c r="I885" s="2"/>
      <c r="J885" s="2"/>
    </row>
    <row r="886" spans="1:10" x14ac:dyDescent="0.2">
      <c r="A886" s="125"/>
      <c r="C886" s="217"/>
      <c r="I886" s="2"/>
      <c r="J886" s="2"/>
    </row>
    <row r="887" spans="1:10" x14ac:dyDescent="0.2">
      <c r="A887" s="125"/>
      <c r="C887" s="217"/>
      <c r="I887" s="2"/>
      <c r="J887" s="2"/>
    </row>
    <row r="888" spans="1:10" x14ac:dyDescent="0.2">
      <c r="A888" s="125"/>
      <c r="C888" s="217"/>
      <c r="I888" s="2"/>
      <c r="J888" s="2"/>
    </row>
    <row r="889" spans="1:10" x14ac:dyDescent="0.2">
      <c r="A889" s="125"/>
      <c r="C889" s="217"/>
      <c r="I889" s="2"/>
      <c r="J889" s="2"/>
    </row>
    <row r="890" spans="1:10" x14ac:dyDescent="0.2">
      <c r="A890" s="125"/>
      <c r="C890" s="217"/>
      <c r="I890" s="2"/>
      <c r="J890" s="2"/>
    </row>
    <row r="891" spans="1:10" x14ac:dyDescent="0.2">
      <c r="A891" s="125"/>
      <c r="C891" s="217"/>
      <c r="I891" s="2"/>
      <c r="J891" s="2"/>
    </row>
    <row r="892" spans="1:10" x14ac:dyDescent="0.2">
      <c r="A892" s="125"/>
      <c r="C892" s="217"/>
      <c r="I892" s="2"/>
      <c r="J892" s="2"/>
    </row>
    <row r="893" spans="1:10" x14ac:dyDescent="0.2">
      <c r="A893" s="125"/>
      <c r="C893" s="217"/>
      <c r="I893" s="2"/>
      <c r="J893" s="2"/>
    </row>
    <row r="894" spans="1:10" x14ac:dyDescent="0.2">
      <c r="A894" s="125"/>
      <c r="C894" s="217"/>
      <c r="I894" s="2"/>
      <c r="J894" s="2"/>
    </row>
    <row r="895" spans="1:10" x14ac:dyDescent="0.2">
      <c r="A895" s="125"/>
      <c r="C895" s="217"/>
      <c r="I895" s="2"/>
      <c r="J895" s="2"/>
    </row>
    <row r="896" spans="1:10" x14ac:dyDescent="0.2">
      <c r="A896" s="125"/>
      <c r="C896" s="217"/>
      <c r="I896" s="2"/>
      <c r="J896" s="2"/>
    </row>
    <row r="897" spans="1:10" x14ac:dyDescent="0.2">
      <c r="A897" s="125"/>
      <c r="C897" s="217"/>
      <c r="I897" s="2"/>
      <c r="J897" s="2"/>
    </row>
    <row r="898" spans="1:10" x14ac:dyDescent="0.2">
      <c r="A898" s="125"/>
      <c r="C898" s="217"/>
      <c r="I898" s="2"/>
      <c r="J898" s="2"/>
    </row>
    <row r="899" spans="1:10" x14ac:dyDescent="0.2">
      <c r="A899" s="125"/>
      <c r="C899" s="217"/>
      <c r="I899" s="2"/>
      <c r="J899" s="2"/>
    </row>
    <row r="900" spans="1:10" x14ac:dyDescent="0.2">
      <c r="A900" s="125"/>
      <c r="C900" s="217"/>
      <c r="I900" s="2"/>
      <c r="J900" s="2"/>
    </row>
    <row r="901" spans="1:10" x14ac:dyDescent="0.2">
      <c r="A901" s="125"/>
      <c r="C901" s="217"/>
      <c r="I901" s="2"/>
      <c r="J901" s="2"/>
    </row>
    <row r="902" spans="1:10" x14ac:dyDescent="0.2">
      <c r="A902" s="125"/>
      <c r="C902" s="217"/>
      <c r="I902" s="2"/>
      <c r="J902" s="2"/>
    </row>
    <row r="903" spans="1:10" x14ac:dyDescent="0.2">
      <c r="A903" s="125"/>
      <c r="C903" s="217"/>
      <c r="I903" s="2"/>
      <c r="J903" s="2"/>
    </row>
    <row r="904" spans="1:10" x14ac:dyDescent="0.2">
      <c r="A904" s="125"/>
      <c r="C904" s="217"/>
      <c r="I904" s="2"/>
      <c r="J904" s="2"/>
    </row>
    <row r="905" spans="1:10" x14ac:dyDescent="0.2">
      <c r="A905" s="125"/>
      <c r="C905" s="217"/>
      <c r="I905" s="2"/>
      <c r="J905" s="2"/>
    </row>
    <row r="906" spans="1:10" x14ac:dyDescent="0.2">
      <c r="A906" s="125"/>
      <c r="C906" s="217"/>
      <c r="I906" s="2"/>
      <c r="J906" s="2"/>
    </row>
    <row r="907" spans="1:10" x14ac:dyDescent="0.2">
      <c r="A907" s="125"/>
      <c r="C907" s="217"/>
      <c r="I907" s="2"/>
      <c r="J907" s="2"/>
    </row>
    <row r="908" spans="1:10" x14ac:dyDescent="0.2">
      <c r="A908" s="125"/>
      <c r="C908" s="217"/>
      <c r="I908" s="2"/>
      <c r="J908" s="2"/>
    </row>
    <row r="909" spans="1:10" x14ac:dyDescent="0.2">
      <c r="A909" s="125"/>
      <c r="C909" s="217"/>
      <c r="I909" s="2"/>
      <c r="J909" s="2"/>
    </row>
    <row r="910" spans="1:10" x14ac:dyDescent="0.2">
      <c r="A910" s="125"/>
      <c r="C910" s="217"/>
      <c r="I910" s="2"/>
      <c r="J910" s="2"/>
    </row>
    <row r="911" spans="1:10" x14ac:dyDescent="0.2">
      <c r="A911" s="125"/>
      <c r="C911" s="217"/>
      <c r="I911" s="2"/>
      <c r="J911" s="2"/>
    </row>
    <row r="912" spans="1:10" x14ac:dyDescent="0.2">
      <c r="A912" s="125"/>
      <c r="C912" s="217"/>
      <c r="I912" s="2"/>
      <c r="J912" s="2"/>
    </row>
    <row r="913" spans="1:10" x14ac:dyDescent="0.2">
      <c r="A913" s="125"/>
      <c r="C913" s="217"/>
      <c r="I913" s="2"/>
      <c r="J913" s="2"/>
    </row>
    <row r="914" spans="1:10" x14ac:dyDescent="0.2">
      <c r="A914" s="125"/>
      <c r="C914" s="217"/>
      <c r="I914" s="2"/>
      <c r="J914" s="2"/>
    </row>
    <row r="915" spans="1:10" x14ac:dyDescent="0.2">
      <c r="A915" s="125"/>
      <c r="C915" s="217"/>
      <c r="I915" s="2"/>
      <c r="J915" s="2"/>
    </row>
    <row r="916" spans="1:10" x14ac:dyDescent="0.2">
      <c r="A916" s="125"/>
      <c r="C916" s="217"/>
      <c r="I916" s="2"/>
      <c r="J916" s="2"/>
    </row>
    <row r="917" spans="1:10" x14ac:dyDescent="0.2">
      <c r="A917" s="125"/>
      <c r="C917" s="217"/>
      <c r="I917" s="2"/>
      <c r="J917" s="2"/>
    </row>
    <row r="918" spans="1:10" x14ac:dyDescent="0.2">
      <c r="A918" s="125"/>
      <c r="C918" s="217"/>
      <c r="I918" s="2"/>
      <c r="J918" s="2"/>
    </row>
    <row r="919" spans="1:10" x14ac:dyDescent="0.2">
      <c r="A919" s="125"/>
      <c r="C919" s="217"/>
      <c r="I919" s="2"/>
      <c r="J919" s="2"/>
    </row>
    <row r="920" spans="1:10" x14ac:dyDescent="0.2">
      <c r="A920" s="125"/>
      <c r="C920" s="217"/>
      <c r="I920" s="2"/>
      <c r="J920" s="2"/>
    </row>
    <row r="921" spans="1:10" x14ac:dyDescent="0.2">
      <c r="A921" s="125"/>
      <c r="C921" s="217"/>
      <c r="I921" s="2"/>
      <c r="J921" s="2"/>
    </row>
    <row r="922" spans="1:10" x14ac:dyDescent="0.2">
      <c r="A922" s="125"/>
      <c r="C922" s="217"/>
      <c r="I922" s="2"/>
      <c r="J922" s="2"/>
    </row>
    <row r="923" spans="1:10" x14ac:dyDescent="0.2">
      <c r="A923" s="125"/>
      <c r="C923" s="217"/>
      <c r="I923" s="2"/>
      <c r="J923" s="2"/>
    </row>
    <row r="924" spans="1:10" x14ac:dyDescent="0.2">
      <c r="A924" s="125"/>
      <c r="C924" s="217"/>
      <c r="I924" s="2"/>
      <c r="J924" s="2"/>
    </row>
    <row r="925" spans="1:10" x14ac:dyDescent="0.2">
      <c r="A925" s="125"/>
      <c r="C925" s="217"/>
      <c r="I925" s="2"/>
      <c r="J925" s="2"/>
    </row>
    <row r="926" spans="1:10" x14ac:dyDescent="0.2">
      <c r="A926" s="125"/>
      <c r="C926" s="217"/>
      <c r="I926" s="2"/>
      <c r="J926" s="2"/>
    </row>
    <row r="927" spans="1:10" x14ac:dyDescent="0.2">
      <c r="A927" s="125"/>
      <c r="C927" s="217"/>
      <c r="I927" s="2"/>
      <c r="J927" s="2"/>
    </row>
    <row r="928" spans="1:10" x14ac:dyDescent="0.2">
      <c r="A928" s="125"/>
      <c r="C928" s="217"/>
      <c r="I928" s="2"/>
      <c r="J928" s="2"/>
    </row>
    <row r="929" spans="1:10" x14ac:dyDescent="0.2">
      <c r="A929" s="125"/>
      <c r="C929" s="217"/>
      <c r="I929" s="2"/>
      <c r="J929" s="2"/>
    </row>
    <row r="930" spans="1:10" x14ac:dyDescent="0.2">
      <c r="A930" s="125"/>
      <c r="C930" s="217"/>
      <c r="I930" s="2"/>
      <c r="J930" s="2"/>
    </row>
    <row r="931" spans="1:10" x14ac:dyDescent="0.2">
      <c r="A931" s="125"/>
      <c r="C931" s="217"/>
      <c r="I931" s="2"/>
      <c r="J931" s="2"/>
    </row>
    <row r="932" spans="1:10" x14ac:dyDescent="0.2">
      <c r="A932" s="125"/>
      <c r="C932" s="217"/>
      <c r="I932" s="2"/>
      <c r="J932" s="2"/>
    </row>
    <row r="933" spans="1:10" x14ac:dyDescent="0.2">
      <c r="A933" s="125"/>
      <c r="C933" s="217"/>
      <c r="I933" s="2"/>
      <c r="J933" s="2"/>
    </row>
    <row r="934" spans="1:10" x14ac:dyDescent="0.2">
      <c r="A934" s="125"/>
      <c r="C934" s="217"/>
      <c r="I934" s="2"/>
      <c r="J934" s="2"/>
    </row>
    <row r="935" spans="1:10" x14ac:dyDescent="0.2">
      <c r="A935" s="125"/>
      <c r="C935" s="217"/>
      <c r="I935" s="2"/>
      <c r="J935" s="2"/>
    </row>
    <row r="936" spans="1:10" x14ac:dyDescent="0.2">
      <c r="A936" s="125"/>
      <c r="C936" s="217"/>
      <c r="I936" s="2"/>
      <c r="J936" s="2"/>
    </row>
    <row r="937" spans="1:10" x14ac:dyDescent="0.2">
      <c r="A937" s="125"/>
      <c r="C937" s="217"/>
      <c r="I937" s="2"/>
      <c r="J937" s="2"/>
    </row>
    <row r="938" spans="1:10" x14ac:dyDescent="0.2">
      <c r="A938" s="125"/>
      <c r="C938" s="217"/>
      <c r="I938" s="2"/>
      <c r="J938" s="2"/>
    </row>
    <row r="939" spans="1:10" x14ac:dyDescent="0.2">
      <c r="A939" s="125"/>
      <c r="C939" s="217"/>
      <c r="I939" s="2"/>
      <c r="J939" s="2"/>
    </row>
    <row r="940" spans="1:10" x14ac:dyDescent="0.2">
      <c r="A940" s="125"/>
      <c r="C940" s="217"/>
      <c r="I940" s="2"/>
      <c r="J940" s="2"/>
    </row>
    <row r="941" spans="1:10" x14ac:dyDescent="0.2">
      <c r="A941" s="125"/>
      <c r="C941" s="217"/>
      <c r="I941" s="2"/>
      <c r="J941" s="2"/>
    </row>
    <row r="942" spans="1:10" x14ac:dyDescent="0.2">
      <c r="A942" s="125"/>
      <c r="C942" s="217"/>
      <c r="I942" s="2"/>
      <c r="J942" s="2"/>
    </row>
    <row r="943" spans="1:10" x14ac:dyDescent="0.2">
      <c r="A943" s="125"/>
      <c r="C943" s="217"/>
      <c r="I943" s="2"/>
      <c r="J943" s="2"/>
    </row>
    <row r="944" spans="1:10" x14ac:dyDescent="0.2">
      <c r="A944" s="125"/>
      <c r="C944" s="217"/>
      <c r="I944" s="2"/>
      <c r="J944" s="2"/>
    </row>
    <row r="945" spans="1:10" x14ac:dyDescent="0.2">
      <c r="A945" s="125"/>
      <c r="C945" s="217"/>
      <c r="I945" s="2"/>
      <c r="J945" s="2"/>
    </row>
    <row r="946" spans="1:10" x14ac:dyDescent="0.2">
      <c r="A946" s="125"/>
      <c r="C946" s="217"/>
      <c r="I946" s="2"/>
      <c r="J946" s="2"/>
    </row>
    <row r="947" spans="1:10" x14ac:dyDescent="0.2">
      <c r="A947" s="125"/>
      <c r="C947" s="217"/>
      <c r="I947" s="2"/>
      <c r="J947" s="2"/>
    </row>
    <row r="948" spans="1:10" x14ac:dyDescent="0.2">
      <c r="A948" s="125"/>
      <c r="C948" s="217"/>
      <c r="I948" s="2"/>
      <c r="J948" s="2"/>
    </row>
    <row r="949" spans="1:10" x14ac:dyDescent="0.2">
      <c r="A949" s="125"/>
      <c r="C949" s="217"/>
      <c r="I949" s="2"/>
      <c r="J949" s="2"/>
    </row>
    <row r="950" spans="1:10" x14ac:dyDescent="0.2">
      <c r="A950" s="125"/>
      <c r="C950" s="217"/>
      <c r="I950" s="2"/>
      <c r="J950" s="2"/>
    </row>
    <row r="951" spans="1:10" x14ac:dyDescent="0.2">
      <c r="A951" s="125"/>
      <c r="C951" s="217"/>
      <c r="I951" s="2"/>
      <c r="J951" s="2"/>
    </row>
    <row r="952" spans="1:10" x14ac:dyDescent="0.2">
      <c r="A952" s="125"/>
      <c r="C952" s="217"/>
      <c r="I952" s="2"/>
      <c r="J952" s="2"/>
    </row>
    <row r="953" spans="1:10" x14ac:dyDescent="0.2">
      <c r="A953" s="125"/>
      <c r="C953" s="217"/>
      <c r="I953" s="2"/>
      <c r="J953" s="2"/>
    </row>
    <row r="954" spans="1:10" x14ac:dyDescent="0.2">
      <c r="A954" s="125"/>
      <c r="C954" s="217"/>
      <c r="I954" s="2"/>
      <c r="J954" s="2"/>
    </row>
    <row r="955" spans="1:10" x14ac:dyDescent="0.2">
      <c r="A955" s="125"/>
      <c r="C955" s="217"/>
      <c r="I955" s="2"/>
      <c r="J955" s="2"/>
    </row>
    <row r="956" spans="1:10" x14ac:dyDescent="0.2">
      <c r="A956" s="125"/>
      <c r="C956" s="217"/>
      <c r="I956" s="2"/>
      <c r="J956" s="2"/>
    </row>
    <row r="957" spans="1:10" x14ac:dyDescent="0.2">
      <c r="A957" s="125"/>
      <c r="C957" s="217"/>
      <c r="I957" s="2"/>
      <c r="J957" s="2"/>
    </row>
    <row r="958" spans="1:10" x14ac:dyDescent="0.2">
      <c r="A958" s="125"/>
      <c r="C958" s="217"/>
      <c r="I958" s="2"/>
      <c r="J958" s="2"/>
    </row>
    <row r="959" spans="1:10" x14ac:dyDescent="0.2">
      <c r="A959" s="125"/>
      <c r="C959" s="217"/>
      <c r="I959" s="2"/>
      <c r="J959" s="2"/>
    </row>
    <row r="960" spans="1:10" x14ac:dyDescent="0.2">
      <c r="A960" s="125"/>
      <c r="C960" s="217"/>
      <c r="I960" s="2"/>
      <c r="J960" s="2"/>
    </row>
    <row r="961" spans="1:10" x14ac:dyDescent="0.2">
      <c r="A961" s="125"/>
      <c r="C961" s="217"/>
      <c r="I961" s="2"/>
      <c r="J961" s="2"/>
    </row>
    <row r="962" spans="1:10" x14ac:dyDescent="0.2">
      <c r="A962" s="125"/>
      <c r="C962" s="217"/>
      <c r="I962" s="2"/>
      <c r="J962" s="2"/>
    </row>
    <row r="963" spans="1:10" x14ac:dyDescent="0.2">
      <c r="A963" s="125"/>
      <c r="C963" s="217"/>
      <c r="I963" s="2"/>
      <c r="J963" s="2"/>
    </row>
    <row r="964" spans="1:10" x14ac:dyDescent="0.2">
      <c r="A964" s="125"/>
      <c r="C964" s="217"/>
      <c r="I964" s="2"/>
      <c r="J964" s="2"/>
    </row>
    <row r="965" spans="1:10" x14ac:dyDescent="0.2">
      <c r="A965" s="125"/>
      <c r="C965" s="217"/>
      <c r="I965" s="2"/>
      <c r="J965" s="2"/>
    </row>
    <row r="966" spans="1:10" x14ac:dyDescent="0.2">
      <c r="A966" s="125"/>
      <c r="C966" s="217"/>
      <c r="I966" s="2"/>
      <c r="J966" s="2"/>
    </row>
    <row r="967" spans="1:10" x14ac:dyDescent="0.2">
      <c r="A967" s="125"/>
      <c r="C967" s="217"/>
      <c r="I967" s="2"/>
      <c r="J967" s="2"/>
    </row>
    <row r="968" spans="1:10" x14ac:dyDescent="0.2">
      <c r="A968" s="125"/>
      <c r="C968" s="217"/>
      <c r="I968" s="2"/>
      <c r="J968" s="2"/>
    </row>
    <row r="969" spans="1:10" x14ac:dyDescent="0.2">
      <c r="A969" s="125"/>
      <c r="C969" s="217"/>
      <c r="I969" s="2"/>
      <c r="J969" s="2"/>
    </row>
    <row r="970" spans="1:10" x14ac:dyDescent="0.2">
      <c r="A970" s="125"/>
      <c r="C970" s="217"/>
      <c r="I970" s="2"/>
      <c r="J970" s="2"/>
    </row>
    <row r="971" spans="1:10" x14ac:dyDescent="0.2">
      <c r="A971" s="125"/>
      <c r="C971" s="217"/>
      <c r="I971" s="2"/>
      <c r="J971" s="2"/>
    </row>
    <row r="972" spans="1:10" x14ac:dyDescent="0.2">
      <c r="A972" s="125"/>
      <c r="C972" s="217"/>
      <c r="I972" s="2"/>
      <c r="J972" s="2"/>
    </row>
    <row r="973" spans="1:10" x14ac:dyDescent="0.2">
      <c r="A973" s="125"/>
      <c r="C973" s="217"/>
      <c r="I973" s="2"/>
      <c r="J973" s="2"/>
    </row>
    <row r="974" spans="1:10" x14ac:dyDescent="0.2">
      <c r="A974" s="125"/>
      <c r="C974" s="217"/>
      <c r="I974" s="2"/>
      <c r="J974" s="2"/>
    </row>
    <row r="975" spans="1:10" x14ac:dyDescent="0.2">
      <c r="A975" s="125"/>
      <c r="C975" s="217"/>
      <c r="I975" s="2"/>
      <c r="J975" s="2"/>
    </row>
    <row r="976" spans="1:10" x14ac:dyDescent="0.2">
      <c r="A976" s="125"/>
      <c r="C976" s="217"/>
      <c r="I976" s="2"/>
      <c r="J976" s="2"/>
    </row>
    <row r="977" spans="1:10" x14ac:dyDescent="0.2">
      <c r="A977" s="125"/>
      <c r="C977" s="217"/>
      <c r="I977" s="2"/>
      <c r="J977" s="2"/>
    </row>
    <row r="978" spans="1:10" x14ac:dyDescent="0.2">
      <c r="A978" s="125"/>
      <c r="C978" s="217"/>
      <c r="I978" s="2"/>
      <c r="J978" s="2"/>
    </row>
    <row r="979" spans="1:10" x14ac:dyDescent="0.2">
      <c r="A979" s="125"/>
      <c r="C979" s="217"/>
      <c r="I979" s="2"/>
      <c r="J979" s="2"/>
    </row>
    <row r="980" spans="1:10" x14ac:dyDescent="0.2">
      <c r="A980" s="125"/>
      <c r="C980" s="217"/>
      <c r="I980" s="2"/>
      <c r="J980" s="2"/>
    </row>
    <row r="981" spans="1:10" x14ac:dyDescent="0.2">
      <c r="A981" s="125"/>
      <c r="C981" s="217"/>
      <c r="I981" s="2"/>
      <c r="J981" s="2"/>
    </row>
    <row r="982" spans="1:10" x14ac:dyDescent="0.2">
      <c r="A982" s="125"/>
      <c r="C982" s="217"/>
      <c r="I982" s="2"/>
      <c r="J982" s="2"/>
    </row>
    <row r="983" spans="1:10" x14ac:dyDescent="0.2">
      <c r="A983" s="125"/>
      <c r="C983" s="217"/>
      <c r="I983" s="2"/>
      <c r="J983" s="2"/>
    </row>
    <row r="984" spans="1:10" x14ac:dyDescent="0.2">
      <c r="A984" s="125"/>
      <c r="C984" s="217"/>
      <c r="I984" s="2"/>
      <c r="J984" s="2"/>
    </row>
    <row r="985" spans="1:10" x14ac:dyDescent="0.2">
      <c r="A985" s="125"/>
      <c r="C985" s="217"/>
      <c r="I985" s="2"/>
      <c r="J985" s="2"/>
    </row>
    <row r="986" spans="1:10" x14ac:dyDescent="0.2">
      <c r="A986" s="125"/>
      <c r="C986" s="217"/>
      <c r="I986" s="2"/>
      <c r="J986" s="2"/>
    </row>
    <row r="987" spans="1:10" x14ac:dyDescent="0.2">
      <c r="A987" s="125"/>
      <c r="C987" s="217"/>
      <c r="I987" s="2"/>
      <c r="J987" s="2"/>
    </row>
    <row r="988" spans="1:10" x14ac:dyDescent="0.2">
      <c r="A988" s="125"/>
      <c r="C988" s="217"/>
      <c r="I988" s="2"/>
      <c r="J988" s="2"/>
    </row>
    <row r="989" spans="1:10" x14ac:dyDescent="0.2">
      <c r="A989" s="125"/>
      <c r="C989" s="217"/>
      <c r="I989" s="2"/>
      <c r="J989" s="2"/>
    </row>
    <row r="990" spans="1:10" x14ac:dyDescent="0.2">
      <c r="A990" s="125"/>
      <c r="C990" s="217"/>
      <c r="I990" s="2"/>
      <c r="J990" s="2"/>
    </row>
    <row r="991" spans="1:10" x14ac:dyDescent="0.2">
      <c r="A991" s="125"/>
      <c r="C991" s="217"/>
      <c r="I991" s="2"/>
      <c r="J991" s="2"/>
    </row>
    <row r="992" spans="1:10" x14ac:dyDescent="0.2">
      <c r="A992" s="125"/>
      <c r="C992" s="217"/>
      <c r="I992" s="2"/>
      <c r="J992" s="2"/>
    </row>
    <row r="993" spans="1:10" x14ac:dyDescent="0.2">
      <c r="A993" s="125"/>
      <c r="C993" s="217"/>
      <c r="I993" s="2"/>
      <c r="J993" s="2"/>
    </row>
    <row r="994" spans="1:10" x14ac:dyDescent="0.2">
      <c r="A994" s="125"/>
      <c r="C994" s="217"/>
      <c r="I994" s="2"/>
      <c r="J994" s="2"/>
    </row>
    <row r="995" spans="1:10" x14ac:dyDescent="0.2">
      <c r="A995" s="125"/>
      <c r="C995" s="217"/>
      <c r="I995" s="2"/>
      <c r="J995" s="2"/>
    </row>
    <row r="996" spans="1:10" x14ac:dyDescent="0.2">
      <c r="A996" s="125"/>
      <c r="C996" s="217"/>
      <c r="I996" s="2"/>
      <c r="J996" s="2"/>
    </row>
    <row r="997" spans="1:10" x14ac:dyDescent="0.2">
      <c r="A997" s="125"/>
      <c r="C997" s="217"/>
      <c r="I997" s="2"/>
      <c r="J997" s="2"/>
    </row>
    <row r="998" spans="1:10" x14ac:dyDescent="0.2">
      <c r="A998" s="125"/>
      <c r="C998" s="217"/>
      <c r="I998" s="2"/>
      <c r="J998" s="2"/>
    </row>
    <row r="999" spans="1:10" x14ac:dyDescent="0.2">
      <c r="A999" s="125"/>
      <c r="C999" s="217"/>
      <c r="I999" s="2"/>
      <c r="J999" s="2"/>
    </row>
    <row r="1000" spans="1:10" x14ac:dyDescent="0.2">
      <c r="A1000" s="125"/>
      <c r="C1000" s="217"/>
      <c r="I1000" s="2"/>
      <c r="J1000" s="2"/>
    </row>
    <row r="1001" spans="1:10" x14ac:dyDescent="0.2">
      <c r="A1001" s="125"/>
      <c r="C1001" s="217"/>
      <c r="I1001" s="2"/>
      <c r="J1001" s="2"/>
    </row>
    <row r="1002" spans="1:10" x14ac:dyDescent="0.2">
      <c r="A1002" s="125"/>
      <c r="C1002" s="217"/>
      <c r="I1002" s="2"/>
      <c r="J1002" s="2"/>
    </row>
    <row r="1003" spans="1:10" x14ac:dyDescent="0.2">
      <c r="A1003" s="125"/>
      <c r="C1003" s="217"/>
      <c r="I1003" s="2"/>
      <c r="J1003" s="2"/>
    </row>
    <row r="1004" spans="1:10" x14ac:dyDescent="0.2">
      <c r="A1004" s="125"/>
      <c r="C1004" s="217"/>
      <c r="I1004" s="2"/>
      <c r="J1004" s="2"/>
    </row>
    <row r="1005" spans="1:10" x14ac:dyDescent="0.2">
      <c r="A1005" s="125"/>
      <c r="C1005" s="217"/>
      <c r="I1005" s="2"/>
      <c r="J1005" s="2"/>
    </row>
    <row r="1006" spans="1:10" x14ac:dyDescent="0.2">
      <c r="A1006" s="125"/>
      <c r="C1006" s="217"/>
      <c r="I1006" s="2"/>
      <c r="J1006" s="2"/>
    </row>
    <row r="1007" spans="1:10" x14ac:dyDescent="0.2">
      <c r="A1007" s="125"/>
      <c r="C1007" s="217"/>
      <c r="I1007" s="2"/>
      <c r="J1007" s="2"/>
    </row>
    <row r="1008" spans="1:10" x14ac:dyDescent="0.2">
      <c r="A1008" s="125"/>
      <c r="C1008" s="217"/>
      <c r="I1008" s="2"/>
      <c r="J1008" s="2"/>
    </row>
    <row r="1009" spans="1:10" x14ac:dyDescent="0.2">
      <c r="A1009" s="125"/>
      <c r="C1009" s="217"/>
      <c r="I1009" s="2"/>
      <c r="J1009" s="2"/>
    </row>
    <row r="1010" spans="1:10" x14ac:dyDescent="0.2">
      <c r="A1010" s="125"/>
      <c r="C1010" s="217"/>
      <c r="I1010" s="2"/>
      <c r="J1010" s="2"/>
    </row>
    <row r="1011" spans="1:10" x14ac:dyDescent="0.2">
      <c r="A1011" s="125"/>
      <c r="C1011" s="217"/>
      <c r="I1011" s="2"/>
      <c r="J1011" s="2"/>
    </row>
    <row r="1012" spans="1:10" x14ac:dyDescent="0.2">
      <c r="A1012" s="125"/>
      <c r="C1012" s="217"/>
      <c r="I1012" s="2"/>
      <c r="J1012" s="2"/>
    </row>
    <row r="1013" spans="1:10" x14ac:dyDescent="0.2">
      <c r="A1013" s="125"/>
      <c r="C1013" s="217"/>
      <c r="I1013" s="2"/>
      <c r="J1013" s="2"/>
    </row>
    <row r="1014" spans="1:10" x14ac:dyDescent="0.2">
      <c r="A1014" s="125"/>
      <c r="C1014" s="217"/>
      <c r="I1014" s="2"/>
      <c r="J1014" s="2"/>
    </row>
    <row r="1015" spans="1:10" x14ac:dyDescent="0.2">
      <c r="A1015" s="125"/>
      <c r="C1015" s="217"/>
      <c r="I1015" s="2"/>
      <c r="J1015" s="2"/>
    </row>
    <row r="1016" spans="1:10" x14ac:dyDescent="0.2">
      <c r="A1016" s="125"/>
      <c r="C1016" s="217"/>
      <c r="I1016" s="2"/>
      <c r="J1016" s="2"/>
    </row>
    <row r="1017" spans="1:10" x14ac:dyDescent="0.2">
      <c r="A1017" s="125"/>
      <c r="C1017" s="217"/>
      <c r="I1017" s="2"/>
      <c r="J1017" s="2"/>
    </row>
    <row r="1018" spans="1:10" x14ac:dyDescent="0.2">
      <c r="A1018" s="125"/>
      <c r="C1018" s="217"/>
      <c r="I1018" s="2"/>
      <c r="J1018" s="2"/>
    </row>
    <row r="1019" spans="1:10" x14ac:dyDescent="0.2">
      <c r="A1019" s="125"/>
      <c r="C1019" s="217"/>
      <c r="I1019" s="2"/>
      <c r="J1019" s="2"/>
    </row>
    <row r="1020" spans="1:10" x14ac:dyDescent="0.2">
      <c r="A1020" s="125"/>
      <c r="C1020" s="217"/>
      <c r="I1020" s="2"/>
      <c r="J1020" s="2"/>
    </row>
    <row r="1021" spans="1:10" x14ac:dyDescent="0.2">
      <c r="A1021" s="125"/>
      <c r="C1021" s="217"/>
      <c r="I1021" s="2"/>
      <c r="J1021" s="2"/>
    </row>
    <row r="1022" spans="1:10" x14ac:dyDescent="0.2">
      <c r="A1022" s="125"/>
      <c r="C1022" s="217"/>
      <c r="I1022" s="2"/>
      <c r="J1022" s="2"/>
    </row>
    <row r="1023" spans="1:10" x14ac:dyDescent="0.2">
      <c r="A1023" s="125"/>
      <c r="C1023" s="217"/>
      <c r="I1023" s="2"/>
      <c r="J1023" s="2"/>
    </row>
    <row r="1024" spans="1:10" x14ac:dyDescent="0.2">
      <c r="A1024" s="125"/>
      <c r="C1024" s="217"/>
      <c r="I1024" s="2"/>
      <c r="J1024" s="2"/>
    </row>
    <row r="1025" spans="1:10" x14ac:dyDescent="0.2">
      <c r="A1025" s="125"/>
      <c r="C1025" s="217"/>
      <c r="I1025" s="2"/>
      <c r="J1025" s="2"/>
    </row>
    <row r="1026" spans="1:10" x14ac:dyDescent="0.2">
      <c r="A1026" s="125"/>
      <c r="C1026" s="217"/>
      <c r="I1026" s="2"/>
      <c r="J1026" s="2"/>
    </row>
    <row r="1027" spans="1:10" x14ac:dyDescent="0.2">
      <c r="A1027" s="125"/>
      <c r="C1027" s="217"/>
      <c r="I1027" s="2"/>
      <c r="J1027" s="2"/>
    </row>
    <row r="1028" spans="1:10" x14ac:dyDescent="0.2">
      <c r="A1028" s="125"/>
      <c r="C1028" s="217"/>
      <c r="I1028" s="2"/>
      <c r="J1028" s="2"/>
    </row>
    <row r="1029" spans="1:10" x14ac:dyDescent="0.2">
      <c r="A1029" s="125"/>
      <c r="C1029" s="217"/>
      <c r="I1029" s="2"/>
      <c r="J1029" s="2"/>
    </row>
    <row r="1030" spans="1:10" x14ac:dyDescent="0.2">
      <c r="A1030" s="125"/>
      <c r="C1030" s="217"/>
      <c r="I1030" s="2"/>
      <c r="J1030" s="2"/>
    </row>
    <row r="1031" spans="1:10" x14ac:dyDescent="0.2">
      <c r="A1031" s="125"/>
      <c r="C1031" s="217"/>
      <c r="I1031" s="2"/>
      <c r="J1031" s="2"/>
    </row>
    <row r="1032" spans="1:10" x14ac:dyDescent="0.2">
      <c r="A1032" s="125"/>
      <c r="C1032" s="217"/>
      <c r="I1032" s="2"/>
      <c r="J1032" s="2"/>
    </row>
    <row r="1033" spans="1:10" x14ac:dyDescent="0.2">
      <c r="A1033" s="125"/>
      <c r="C1033" s="217"/>
      <c r="I1033" s="2"/>
      <c r="J1033" s="2"/>
    </row>
    <row r="1034" spans="1:10" x14ac:dyDescent="0.2">
      <c r="A1034" s="125"/>
      <c r="C1034" s="217"/>
      <c r="I1034" s="2"/>
      <c r="J1034" s="2"/>
    </row>
    <row r="1035" spans="1:10" x14ac:dyDescent="0.2">
      <c r="A1035" s="125"/>
      <c r="C1035" s="217"/>
      <c r="I1035" s="2"/>
      <c r="J1035" s="2"/>
    </row>
    <row r="1036" spans="1:10" x14ac:dyDescent="0.2">
      <c r="A1036" s="125"/>
      <c r="C1036" s="217"/>
      <c r="I1036" s="2"/>
      <c r="J1036" s="2"/>
    </row>
    <row r="1037" spans="1:10" x14ac:dyDescent="0.2">
      <c r="A1037" s="125"/>
      <c r="C1037" s="217"/>
      <c r="I1037" s="2"/>
      <c r="J1037" s="2"/>
    </row>
    <row r="1038" spans="1:10" x14ac:dyDescent="0.2">
      <c r="A1038" s="125"/>
      <c r="C1038" s="217"/>
      <c r="I1038" s="2"/>
      <c r="J1038" s="2"/>
    </row>
    <row r="1039" spans="1:10" x14ac:dyDescent="0.2">
      <c r="A1039" s="125"/>
      <c r="C1039" s="217"/>
      <c r="I1039" s="2"/>
      <c r="J1039" s="2"/>
    </row>
    <row r="1040" spans="1:10" x14ac:dyDescent="0.2">
      <c r="A1040" s="125"/>
      <c r="C1040" s="217"/>
      <c r="I1040" s="2"/>
      <c r="J1040" s="2"/>
    </row>
    <row r="1041" spans="1:10" x14ac:dyDescent="0.2">
      <c r="A1041" s="125"/>
      <c r="C1041" s="217"/>
      <c r="I1041" s="2"/>
      <c r="J1041" s="2"/>
    </row>
    <row r="1042" spans="1:10" x14ac:dyDescent="0.2">
      <c r="A1042" s="125"/>
      <c r="C1042" s="217"/>
      <c r="I1042" s="2"/>
      <c r="J1042" s="2"/>
    </row>
    <row r="1043" spans="1:10" x14ac:dyDescent="0.2">
      <c r="A1043" s="125"/>
      <c r="C1043" s="217"/>
      <c r="I1043" s="2"/>
      <c r="J1043" s="2"/>
    </row>
    <row r="1044" spans="1:10" x14ac:dyDescent="0.2">
      <c r="A1044" s="125"/>
      <c r="C1044" s="217"/>
      <c r="I1044" s="2"/>
      <c r="J1044" s="2"/>
    </row>
    <row r="1045" spans="1:10" x14ac:dyDescent="0.2">
      <c r="A1045" s="125"/>
      <c r="C1045" s="217"/>
      <c r="I1045" s="2"/>
      <c r="J1045" s="2"/>
    </row>
    <row r="1046" spans="1:10" x14ac:dyDescent="0.2">
      <c r="A1046" s="125"/>
      <c r="C1046" s="217"/>
      <c r="I1046" s="2"/>
      <c r="J1046" s="2"/>
    </row>
    <row r="1047" spans="1:10" x14ac:dyDescent="0.2">
      <c r="A1047" s="125"/>
      <c r="C1047" s="217"/>
      <c r="I1047" s="2"/>
      <c r="J1047" s="2"/>
    </row>
    <row r="1048" spans="1:10" x14ac:dyDescent="0.2">
      <c r="A1048" s="125"/>
      <c r="C1048" s="217"/>
      <c r="I1048" s="2"/>
      <c r="J1048" s="2"/>
    </row>
    <row r="1049" spans="1:10" x14ac:dyDescent="0.2">
      <c r="A1049" s="125"/>
      <c r="C1049" s="217"/>
      <c r="I1049" s="2"/>
      <c r="J1049" s="2"/>
    </row>
    <row r="1050" spans="1:10" x14ac:dyDescent="0.2">
      <c r="A1050" s="125"/>
      <c r="C1050" s="217"/>
      <c r="I1050" s="2"/>
      <c r="J1050" s="2"/>
    </row>
    <row r="1051" spans="1:10" x14ac:dyDescent="0.2">
      <c r="A1051" s="125"/>
      <c r="C1051" s="217"/>
      <c r="I1051" s="2"/>
      <c r="J1051" s="2"/>
    </row>
    <row r="1052" spans="1:10" x14ac:dyDescent="0.2">
      <c r="A1052" s="125"/>
      <c r="C1052" s="217"/>
      <c r="I1052" s="2"/>
      <c r="J1052" s="2"/>
    </row>
    <row r="1053" spans="1:10" x14ac:dyDescent="0.2">
      <c r="A1053" s="125"/>
      <c r="C1053" s="217"/>
      <c r="I1053" s="2"/>
      <c r="J1053" s="2"/>
    </row>
    <row r="1054" spans="1:10" x14ac:dyDescent="0.2">
      <c r="A1054" s="125"/>
      <c r="C1054" s="217"/>
      <c r="I1054" s="2"/>
      <c r="J1054" s="2"/>
    </row>
    <row r="1055" spans="1:10" x14ac:dyDescent="0.2">
      <c r="A1055" s="125"/>
      <c r="C1055" s="217"/>
      <c r="I1055" s="2"/>
      <c r="J1055" s="2"/>
    </row>
    <row r="1056" spans="1:10" x14ac:dyDescent="0.2">
      <c r="A1056" s="125"/>
      <c r="C1056" s="217"/>
      <c r="I1056" s="2"/>
      <c r="J1056" s="2"/>
    </row>
    <row r="1057" spans="1:10" x14ac:dyDescent="0.2">
      <c r="A1057" s="125"/>
      <c r="C1057" s="217"/>
      <c r="I1057" s="2"/>
      <c r="J1057" s="2"/>
    </row>
    <row r="1058" spans="1:10" x14ac:dyDescent="0.2">
      <c r="A1058" s="125"/>
      <c r="C1058" s="217"/>
      <c r="I1058" s="2"/>
      <c r="J1058" s="2"/>
    </row>
    <row r="1059" spans="1:10" x14ac:dyDescent="0.2">
      <c r="A1059" s="125"/>
      <c r="C1059" s="217"/>
      <c r="I1059" s="2"/>
      <c r="J1059" s="2"/>
    </row>
    <row r="1060" spans="1:10" x14ac:dyDescent="0.2">
      <c r="A1060" s="125"/>
      <c r="C1060" s="217"/>
      <c r="I1060" s="2"/>
      <c r="J1060" s="2"/>
    </row>
    <row r="1061" spans="1:10" x14ac:dyDescent="0.2">
      <c r="A1061" s="125"/>
      <c r="C1061" s="217"/>
      <c r="I1061" s="2"/>
      <c r="J1061" s="2"/>
    </row>
    <row r="1062" spans="1:10" x14ac:dyDescent="0.2">
      <c r="A1062" s="125"/>
      <c r="C1062" s="217"/>
      <c r="I1062" s="2"/>
      <c r="J1062" s="2"/>
    </row>
    <row r="1063" spans="1:10" x14ac:dyDescent="0.2">
      <c r="A1063" s="125"/>
      <c r="C1063" s="217"/>
      <c r="I1063" s="2"/>
      <c r="J1063" s="2"/>
    </row>
    <row r="1064" spans="1:10" x14ac:dyDescent="0.2">
      <c r="A1064" s="125"/>
      <c r="C1064" s="217"/>
      <c r="I1064" s="2"/>
      <c r="J1064" s="2"/>
    </row>
    <row r="1065" spans="1:10" x14ac:dyDescent="0.2">
      <c r="A1065" s="125"/>
      <c r="C1065" s="217"/>
      <c r="I1065" s="2"/>
      <c r="J1065" s="2"/>
    </row>
    <row r="1066" spans="1:10" x14ac:dyDescent="0.2">
      <c r="A1066" s="125"/>
      <c r="C1066" s="217"/>
      <c r="I1066" s="2"/>
      <c r="J1066" s="2"/>
    </row>
    <row r="1067" spans="1:10" x14ac:dyDescent="0.2">
      <c r="A1067" s="125"/>
      <c r="C1067" s="217"/>
      <c r="I1067" s="2"/>
      <c r="J1067" s="2"/>
    </row>
    <row r="1068" spans="1:10" x14ac:dyDescent="0.2">
      <c r="A1068" s="125"/>
      <c r="C1068" s="217"/>
      <c r="I1068" s="2"/>
      <c r="J1068" s="2"/>
    </row>
    <row r="1069" spans="1:10" x14ac:dyDescent="0.2">
      <c r="A1069" s="125"/>
      <c r="C1069" s="217"/>
      <c r="I1069" s="2"/>
      <c r="J1069" s="2"/>
    </row>
    <row r="1070" spans="1:10" x14ac:dyDescent="0.2">
      <c r="A1070" s="125"/>
      <c r="C1070" s="217"/>
      <c r="I1070" s="2"/>
      <c r="J1070" s="2"/>
    </row>
    <row r="1071" spans="1:10" x14ac:dyDescent="0.2">
      <c r="A1071" s="125"/>
      <c r="C1071" s="217"/>
      <c r="I1071" s="2"/>
      <c r="J1071" s="2"/>
    </row>
    <row r="1072" spans="1:10" x14ac:dyDescent="0.2">
      <c r="A1072" s="125"/>
      <c r="C1072" s="217"/>
      <c r="I1072" s="2"/>
      <c r="J1072" s="2"/>
    </row>
    <row r="1073" spans="1:10" x14ac:dyDescent="0.2">
      <c r="A1073" s="125"/>
      <c r="C1073" s="217"/>
      <c r="I1073" s="2"/>
      <c r="J1073" s="2"/>
    </row>
    <row r="1074" spans="1:10" x14ac:dyDescent="0.2">
      <c r="A1074" s="125"/>
      <c r="C1074" s="217"/>
      <c r="I1074" s="2"/>
      <c r="J1074" s="2"/>
    </row>
    <row r="1075" spans="1:10" x14ac:dyDescent="0.2">
      <c r="A1075" s="125"/>
      <c r="C1075" s="217"/>
      <c r="I1075" s="2"/>
      <c r="J1075" s="2"/>
    </row>
    <row r="1076" spans="1:10" x14ac:dyDescent="0.2">
      <c r="A1076" s="125"/>
      <c r="C1076" s="217"/>
      <c r="I1076" s="2"/>
      <c r="J1076" s="2"/>
    </row>
    <row r="1077" spans="1:10" x14ac:dyDescent="0.2">
      <c r="A1077" s="125"/>
      <c r="C1077" s="217"/>
      <c r="I1077" s="2"/>
      <c r="J1077" s="2"/>
    </row>
    <row r="1078" spans="1:10" x14ac:dyDescent="0.2">
      <c r="A1078" s="125"/>
      <c r="C1078" s="217"/>
      <c r="I1078" s="2"/>
      <c r="J1078" s="2"/>
    </row>
    <row r="1079" spans="1:10" x14ac:dyDescent="0.2">
      <c r="A1079" s="125"/>
      <c r="C1079" s="217"/>
      <c r="I1079" s="2"/>
      <c r="J1079" s="2"/>
    </row>
    <row r="1080" spans="1:10" x14ac:dyDescent="0.2">
      <c r="A1080" s="125"/>
      <c r="C1080" s="217"/>
      <c r="I1080" s="2"/>
      <c r="J1080" s="2"/>
    </row>
    <row r="1081" spans="1:10" x14ac:dyDescent="0.2">
      <c r="A1081" s="125"/>
      <c r="C1081" s="217"/>
      <c r="I1081" s="2"/>
      <c r="J1081" s="2"/>
    </row>
    <row r="1082" spans="1:10" x14ac:dyDescent="0.2">
      <c r="A1082" s="125"/>
      <c r="C1082" s="217"/>
      <c r="I1082" s="2"/>
      <c r="J1082" s="2"/>
    </row>
    <row r="1083" spans="1:10" x14ac:dyDescent="0.2">
      <c r="A1083" s="125"/>
      <c r="C1083" s="217"/>
      <c r="I1083" s="2"/>
      <c r="J1083" s="2"/>
    </row>
    <row r="1084" spans="1:10" x14ac:dyDescent="0.2">
      <c r="A1084" s="125"/>
      <c r="C1084" s="217"/>
      <c r="I1084" s="2"/>
      <c r="J1084" s="2"/>
    </row>
    <row r="1085" spans="1:10" x14ac:dyDescent="0.2">
      <c r="A1085" s="125"/>
      <c r="C1085" s="217"/>
      <c r="I1085" s="2"/>
      <c r="J1085" s="2"/>
    </row>
    <row r="1086" spans="1:10" x14ac:dyDescent="0.2">
      <c r="A1086" s="125"/>
      <c r="C1086" s="217"/>
      <c r="I1086" s="2"/>
      <c r="J1086" s="2"/>
    </row>
    <row r="1087" spans="1:10" x14ac:dyDescent="0.2">
      <c r="A1087" s="125"/>
      <c r="C1087" s="217"/>
      <c r="I1087" s="2"/>
      <c r="J1087" s="2"/>
    </row>
    <row r="1088" spans="1:10" x14ac:dyDescent="0.2">
      <c r="A1088" s="125"/>
      <c r="C1088" s="217"/>
      <c r="I1088" s="2"/>
      <c r="J1088" s="2"/>
    </row>
    <row r="1089" spans="1:10" x14ac:dyDescent="0.2">
      <c r="A1089" s="125"/>
      <c r="C1089" s="217"/>
      <c r="I1089" s="2"/>
      <c r="J1089" s="2"/>
    </row>
    <row r="1090" spans="1:10" x14ac:dyDescent="0.2">
      <c r="A1090" s="125"/>
      <c r="C1090" s="217"/>
      <c r="I1090" s="2"/>
      <c r="J1090" s="2"/>
    </row>
    <row r="1091" spans="1:10" x14ac:dyDescent="0.2">
      <c r="A1091" s="125"/>
      <c r="C1091" s="217"/>
      <c r="I1091" s="2"/>
      <c r="J1091" s="2"/>
    </row>
    <row r="1092" spans="1:10" x14ac:dyDescent="0.2">
      <c r="A1092" s="125"/>
      <c r="C1092" s="217"/>
      <c r="I1092" s="2"/>
      <c r="J1092" s="2"/>
    </row>
    <row r="1093" spans="1:10" x14ac:dyDescent="0.2">
      <c r="A1093" s="125"/>
      <c r="C1093" s="217"/>
      <c r="I1093" s="2"/>
      <c r="J1093" s="2"/>
    </row>
    <row r="1094" spans="1:10" x14ac:dyDescent="0.2">
      <c r="A1094" s="125"/>
      <c r="C1094" s="217"/>
      <c r="I1094" s="2"/>
      <c r="J1094" s="2"/>
    </row>
    <row r="1095" spans="1:10" x14ac:dyDescent="0.2">
      <c r="A1095" s="125"/>
      <c r="C1095" s="217"/>
      <c r="I1095" s="2"/>
      <c r="J1095" s="2"/>
    </row>
    <row r="1096" spans="1:10" x14ac:dyDescent="0.2">
      <c r="A1096" s="125"/>
      <c r="C1096" s="217"/>
      <c r="I1096" s="2"/>
      <c r="J1096" s="2"/>
    </row>
    <row r="1097" spans="1:10" x14ac:dyDescent="0.2">
      <c r="A1097" s="125"/>
      <c r="C1097" s="217"/>
      <c r="I1097" s="2"/>
      <c r="J1097" s="2"/>
    </row>
    <row r="1098" spans="1:10" x14ac:dyDescent="0.2">
      <c r="A1098" s="125"/>
      <c r="C1098" s="217"/>
      <c r="I1098" s="2"/>
      <c r="J1098" s="2"/>
    </row>
    <row r="1099" spans="1:10" x14ac:dyDescent="0.2">
      <c r="A1099" s="125"/>
      <c r="C1099" s="217"/>
      <c r="I1099" s="2"/>
      <c r="J1099" s="2"/>
    </row>
    <row r="1100" spans="1:10" x14ac:dyDescent="0.2">
      <c r="A1100" s="125"/>
      <c r="C1100" s="217"/>
      <c r="I1100" s="2"/>
      <c r="J1100" s="2"/>
    </row>
    <row r="1101" spans="1:10" x14ac:dyDescent="0.2">
      <c r="A1101" s="125"/>
      <c r="C1101" s="217"/>
      <c r="I1101" s="2"/>
      <c r="J1101" s="2"/>
    </row>
    <row r="1102" spans="1:10" x14ac:dyDescent="0.2">
      <c r="A1102" s="125"/>
      <c r="C1102" s="217"/>
      <c r="I1102" s="2"/>
      <c r="J1102" s="2"/>
    </row>
    <row r="1103" spans="1:10" x14ac:dyDescent="0.2">
      <c r="A1103" s="125"/>
      <c r="C1103" s="217"/>
      <c r="I1103" s="2"/>
      <c r="J1103" s="2"/>
    </row>
    <row r="1104" spans="1:10" x14ac:dyDescent="0.2">
      <c r="A1104" s="125"/>
      <c r="C1104" s="217"/>
      <c r="I1104" s="2"/>
      <c r="J1104" s="2"/>
    </row>
    <row r="1105" spans="1:10" x14ac:dyDescent="0.2">
      <c r="A1105" s="125"/>
      <c r="C1105" s="217"/>
      <c r="I1105" s="2"/>
      <c r="J1105" s="2"/>
    </row>
    <row r="1106" spans="1:10" x14ac:dyDescent="0.2">
      <c r="A1106" s="125"/>
      <c r="C1106" s="217"/>
      <c r="I1106" s="2"/>
      <c r="J1106" s="2"/>
    </row>
    <row r="1107" spans="1:10" x14ac:dyDescent="0.2">
      <c r="A1107" s="125"/>
      <c r="C1107" s="217"/>
      <c r="I1107" s="2"/>
      <c r="J1107" s="2"/>
    </row>
    <row r="1108" spans="1:10" x14ac:dyDescent="0.2">
      <c r="A1108" s="125"/>
      <c r="C1108" s="217"/>
      <c r="I1108" s="2"/>
      <c r="J1108" s="2"/>
    </row>
    <row r="1109" spans="1:10" x14ac:dyDescent="0.2">
      <c r="A1109" s="125"/>
      <c r="C1109" s="217"/>
      <c r="I1109" s="2"/>
      <c r="J1109" s="2"/>
    </row>
    <row r="1110" spans="1:10" x14ac:dyDescent="0.2">
      <c r="A1110" s="125"/>
      <c r="C1110" s="217"/>
      <c r="I1110" s="2"/>
      <c r="J1110" s="2"/>
    </row>
    <row r="1111" spans="1:10" x14ac:dyDescent="0.2">
      <c r="A1111" s="125"/>
      <c r="C1111" s="217"/>
      <c r="I1111" s="2"/>
      <c r="J1111" s="2"/>
    </row>
    <row r="1112" spans="1:10" x14ac:dyDescent="0.2">
      <c r="A1112" s="125"/>
      <c r="C1112" s="217"/>
      <c r="I1112" s="2"/>
      <c r="J1112" s="2"/>
    </row>
    <row r="1113" spans="1:10" x14ac:dyDescent="0.2">
      <c r="A1113" s="125"/>
      <c r="C1113" s="217"/>
      <c r="I1113" s="2"/>
      <c r="J1113" s="2"/>
    </row>
    <row r="1114" spans="1:10" x14ac:dyDescent="0.2">
      <c r="A1114" s="125"/>
      <c r="C1114" s="217"/>
      <c r="I1114" s="2"/>
      <c r="J1114" s="2"/>
    </row>
    <row r="1115" spans="1:10" x14ac:dyDescent="0.2">
      <c r="A1115" s="125"/>
      <c r="C1115" s="217"/>
      <c r="I1115" s="2"/>
      <c r="J1115" s="2"/>
    </row>
    <row r="1116" spans="1:10" x14ac:dyDescent="0.2">
      <c r="A1116" s="125"/>
      <c r="C1116" s="217"/>
      <c r="I1116" s="2"/>
      <c r="J1116" s="2"/>
    </row>
    <row r="1117" spans="1:10" x14ac:dyDescent="0.2">
      <c r="A1117" s="125"/>
      <c r="C1117" s="217"/>
      <c r="I1117" s="2"/>
      <c r="J1117" s="2"/>
    </row>
    <row r="1118" spans="1:10" x14ac:dyDescent="0.2">
      <c r="A1118" s="125"/>
      <c r="C1118" s="217"/>
      <c r="I1118" s="2"/>
      <c r="J1118" s="2"/>
    </row>
    <row r="1119" spans="1:10" x14ac:dyDescent="0.2">
      <c r="A1119" s="125"/>
      <c r="C1119" s="217"/>
      <c r="I1119" s="2"/>
      <c r="J1119" s="2"/>
    </row>
    <row r="1120" spans="1:10" x14ac:dyDescent="0.2">
      <c r="A1120" s="125"/>
      <c r="C1120" s="217"/>
      <c r="I1120" s="2"/>
      <c r="J1120" s="2"/>
    </row>
    <row r="1121" spans="1:10" x14ac:dyDescent="0.2">
      <c r="A1121" s="125"/>
      <c r="C1121" s="217"/>
      <c r="I1121" s="2"/>
      <c r="J1121" s="2"/>
    </row>
    <row r="1122" spans="1:10" x14ac:dyDescent="0.2">
      <c r="A1122" s="125"/>
      <c r="C1122" s="217"/>
      <c r="I1122" s="2"/>
      <c r="J1122" s="2"/>
    </row>
    <row r="1123" spans="1:10" x14ac:dyDescent="0.2">
      <c r="A1123" s="125"/>
      <c r="C1123" s="217"/>
      <c r="I1123" s="2"/>
      <c r="J1123" s="2"/>
    </row>
    <row r="1124" spans="1:10" x14ac:dyDescent="0.2">
      <c r="A1124" s="125"/>
      <c r="C1124" s="217"/>
      <c r="I1124" s="2"/>
      <c r="J1124" s="2"/>
    </row>
    <row r="1125" spans="1:10" x14ac:dyDescent="0.2">
      <c r="A1125" s="125"/>
      <c r="C1125" s="217"/>
      <c r="I1125" s="2"/>
      <c r="J1125" s="2"/>
    </row>
    <row r="1126" spans="1:10" x14ac:dyDescent="0.2">
      <c r="A1126" s="125"/>
      <c r="C1126" s="217"/>
      <c r="I1126" s="2"/>
      <c r="J1126" s="2"/>
    </row>
    <row r="1127" spans="1:10" x14ac:dyDescent="0.2">
      <c r="A1127" s="125"/>
      <c r="C1127" s="217"/>
      <c r="I1127" s="2"/>
      <c r="J1127" s="2"/>
    </row>
    <row r="1128" spans="1:10" x14ac:dyDescent="0.2">
      <c r="A1128" s="125"/>
      <c r="C1128" s="217"/>
      <c r="I1128" s="2"/>
      <c r="J1128" s="2"/>
    </row>
    <row r="1129" spans="1:10" x14ac:dyDescent="0.2">
      <c r="A1129" s="125"/>
      <c r="C1129" s="217"/>
      <c r="I1129" s="2"/>
      <c r="J1129" s="2"/>
    </row>
    <row r="1130" spans="1:10" x14ac:dyDescent="0.2">
      <c r="A1130" s="125"/>
      <c r="C1130" s="217"/>
      <c r="I1130" s="2"/>
      <c r="J1130" s="2"/>
    </row>
    <row r="1131" spans="1:10" x14ac:dyDescent="0.2">
      <c r="A1131" s="125"/>
      <c r="C1131" s="217"/>
      <c r="I1131" s="2"/>
      <c r="J1131" s="2"/>
    </row>
    <row r="1132" spans="1:10" x14ac:dyDescent="0.2">
      <c r="A1132" s="125"/>
      <c r="C1132" s="217"/>
      <c r="I1132" s="2"/>
      <c r="J1132" s="2"/>
    </row>
    <row r="1133" spans="1:10" x14ac:dyDescent="0.2">
      <c r="A1133" s="125"/>
      <c r="C1133" s="217"/>
      <c r="I1133" s="2"/>
      <c r="J1133" s="2"/>
    </row>
    <row r="1134" spans="1:10" x14ac:dyDescent="0.2">
      <c r="A1134" s="125"/>
      <c r="C1134" s="217"/>
      <c r="I1134" s="2"/>
      <c r="J1134" s="2"/>
    </row>
    <row r="1135" spans="1:10" x14ac:dyDescent="0.2">
      <c r="A1135" s="125"/>
      <c r="C1135" s="217"/>
      <c r="I1135" s="2"/>
      <c r="J1135" s="2"/>
    </row>
    <row r="1136" spans="1:10" x14ac:dyDescent="0.2">
      <c r="A1136" s="125"/>
      <c r="C1136" s="217"/>
      <c r="I1136" s="2"/>
      <c r="J1136" s="2"/>
    </row>
    <row r="1137" spans="1:10" x14ac:dyDescent="0.2">
      <c r="A1137" s="125"/>
      <c r="C1137" s="217"/>
      <c r="I1137" s="2"/>
      <c r="J1137" s="2"/>
    </row>
    <row r="1138" spans="1:10" x14ac:dyDescent="0.2">
      <c r="A1138" s="125"/>
      <c r="C1138" s="217"/>
      <c r="I1138" s="2"/>
      <c r="J1138" s="2"/>
    </row>
    <row r="1139" spans="1:10" x14ac:dyDescent="0.2">
      <c r="A1139" s="125"/>
      <c r="C1139" s="217"/>
      <c r="I1139" s="2"/>
      <c r="J1139" s="2"/>
    </row>
    <row r="1140" spans="1:10" x14ac:dyDescent="0.2">
      <c r="A1140" s="125"/>
      <c r="C1140" s="217"/>
      <c r="I1140" s="2"/>
      <c r="J1140" s="2"/>
    </row>
    <row r="1141" spans="1:10" x14ac:dyDescent="0.2">
      <c r="A1141" s="125"/>
      <c r="C1141" s="217"/>
      <c r="I1141" s="2"/>
      <c r="J1141" s="2"/>
    </row>
    <row r="1142" spans="1:10" x14ac:dyDescent="0.2">
      <c r="A1142" s="125"/>
      <c r="C1142" s="217"/>
      <c r="I1142" s="2"/>
      <c r="J1142" s="2"/>
    </row>
    <row r="1143" spans="1:10" x14ac:dyDescent="0.2">
      <c r="A1143" s="125"/>
      <c r="C1143" s="217"/>
      <c r="I1143" s="2"/>
      <c r="J1143" s="2"/>
    </row>
    <row r="1144" spans="1:10" x14ac:dyDescent="0.2">
      <c r="A1144" s="125"/>
      <c r="C1144" s="217"/>
      <c r="I1144" s="2"/>
      <c r="J1144" s="2"/>
    </row>
    <row r="1145" spans="1:10" x14ac:dyDescent="0.2">
      <c r="A1145" s="125"/>
      <c r="C1145" s="217"/>
      <c r="I1145" s="2"/>
      <c r="J1145" s="2"/>
    </row>
    <row r="1146" spans="1:10" x14ac:dyDescent="0.2">
      <c r="A1146" s="125"/>
      <c r="C1146" s="217"/>
      <c r="I1146" s="2"/>
      <c r="J1146" s="2"/>
    </row>
    <row r="1147" spans="1:10" x14ac:dyDescent="0.2">
      <c r="A1147" s="125"/>
      <c r="C1147" s="217"/>
      <c r="I1147" s="2"/>
      <c r="J1147" s="2"/>
    </row>
    <row r="1148" spans="1:10" x14ac:dyDescent="0.2">
      <c r="A1148" s="125"/>
      <c r="C1148" s="217"/>
      <c r="I1148" s="2"/>
      <c r="J1148" s="2"/>
    </row>
    <row r="1149" spans="1:10" x14ac:dyDescent="0.2">
      <c r="A1149" s="125"/>
      <c r="C1149" s="217"/>
      <c r="I1149" s="2"/>
      <c r="J1149" s="2"/>
    </row>
    <row r="1150" spans="1:10" x14ac:dyDescent="0.2">
      <c r="A1150" s="125"/>
      <c r="C1150" s="217"/>
      <c r="I1150" s="2"/>
      <c r="J1150" s="2"/>
    </row>
    <row r="1151" spans="1:10" x14ac:dyDescent="0.2">
      <c r="A1151" s="125"/>
      <c r="C1151" s="217"/>
      <c r="I1151" s="2"/>
      <c r="J1151" s="2"/>
    </row>
    <row r="1152" spans="1:10" x14ac:dyDescent="0.2">
      <c r="A1152" s="125"/>
      <c r="C1152" s="217"/>
      <c r="I1152" s="2"/>
      <c r="J1152" s="2"/>
    </row>
    <row r="1153" spans="1:10" x14ac:dyDescent="0.2">
      <c r="A1153" s="125"/>
      <c r="C1153" s="217"/>
      <c r="I1153" s="2"/>
      <c r="J1153" s="2"/>
    </row>
    <row r="1154" spans="1:10" x14ac:dyDescent="0.2">
      <c r="A1154" s="125"/>
      <c r="C1154" s="217"/>
      <c r="I1154" s="2"/>
      <c r="J1154" s="2"/>
    </row>
    <row r="1155" spans="1:10" x14ac:dyDescent="0.2">
      <c r="A1155" s="125"/>
      <c r="C1155" s="217"/>
      <c r="I1155" s="2"/>
      <c r="J1155" s="2"/>
    </row>
    <row r="1156" spans="1:10" x14ac:dyDescent="0.2">
      <c r="A1156" s="125"/>
      <c r="C1156" s="217"/>
      <c r="I1156" s="2"/>
      <c r="J1156" s="2"/>
    </row>
    <row r="1157" spans="1:10" x14ac:dyDescent="0.2">
      <c r="A1157" s="125"/>
      <c r="C1157" s="217"/>
      <c r="I1157" s="2"/>
      <c r="J1157" s="2"/>
    </row>
    <row r="1158" spans="1:10" x14ac:dyDescent="0.2">
      <c r="A1158" s="125"/>
      <c r="C1158" s="217"/>
      <c r="I1158" s="2"/>
      <c r="J1158" s="2"/>
    </row>
    <row r="1159" spans="1:10" x14ac:dyDescent="0.2">
      <c r="A1159" s="125"/>
      <c r="C1159" s="217"/>
      <c r="I1159" s="2"/>
      <c r="J1159" s="2"/>
    </row>
    <row r="1160" spans="1:10" x14ac:dyDescent="0.2">
      <c r="A1160" s="125"/>
      <c r="C1160" s="217"/>
      <c r="I1160" s="2"/>
      <c r="J1160" s="2"/>
    </row>
    <row r="1161" spans="1:10" x14ac:dyDescent="0.2">
      <c r="A1161" s="125"/>
      <c r="C1161" s="217"/>
      <c r="I1161" s="2"/>
      <c r="J1161" s="2"/>
    </row>
    <row r="1162" spans="1:10" x14ac:dyDescent="0.2">
      <c r="A1162" s="125"/>
      <c r="C1162" s="217"/>
      <c r="I1162" s="2"/>
      <c r="J1162" s="2"/>
    </row>
    <row r="1163" spans="1:10" x14ac:dyDescent="0.2">
      <c r="A1163" s="125"/>
      <c r="C1163" s="217"/>
      <c r="I1163" s="2"/>
      <c r="J1163" s="2"/>
    </row>
    <row r="1164" spans="1:10" x14ac:dyDescent="0.2">
      <c r="A1164" s="125"/>
      <c r="C1164" s="217"/>
      <c r="I1164" s="2"/>
      <c r="J1164" s="2"/>
    </row>
    <row r="1165" spans="1:10" x14ac:dyDescent="0.2">
      <c r="A1165" s="125"/>
      <c r="C1165" s="217"/>
      <c r="I1165" s="2"/>
      <c r="J1165" s="2"/>
    </row>
    <row r="1166" spans="1:10" x14ac:dyDescent="0.2">
      <c r="A1166" s="125"/>
      <c r="C1166" s="217"/>
      <c r="I1166" s="2"/>
      <c r="J1166" s="2"/>
    </row>
    <row r="1167" spans="1:10" x14ac:dyDescent="0.2">
      <c r="A1167" s="125"/>
      <c r="C1167" s="217"/>
      <c r="I1167" s="2"/>
      <c r="J1167" s="2"/>
    </row>
    <row r="1168" spans="1:10" x14ac:dyDescent="0.2">
      <c r="A1168" s="125"/>
      <c r="C1168" s="217"/>
      <c r="I1168" s="2"/>
      <c r="J1168" s="2"/>
    </row>
    <row r="1169" spans="1:10" x14ac:dyDescent="0.2">
      <c r="A1169" s="125"/>
      <c r="C1169" s="217"/>
      <c r="I1169" s="2"/>
      <c r="J1169" s="2"/>
    </row>
    <row r="1170" spans="1:10" x14ac:dyDescent="0.2">
      <c r="A1170" s="125"/>
      <c r="C1170" s="217"/>
      <c r="I1170" s="2"/>
      <c r="J1170" s="2"/>
    </row>
    <row r="1171" spans="1:10" x14ac:dyDescent="0.2">
      <c r="A1171" s="125"/>
      <c r="C1171" s="217"/>
      <c r="I1171" s="2"/>
      <c r="J1171" s="2"/>
    </row>
    <row r="1172" spans="1:10" x14ac:dyDescent="0.2">
      <c r="A1172" s="125"/>
      <c r="C1172" s="217"/>
      <c r="I1172" s="2"/>
      <c r="J1172" s="2"/>
    </row>
    <row r="1173" spans="1:10" x14ac:dyDescent="0.2">
      <c r="A1173" s="125"/>
      <c r="C1173" s="217"/>
      <c r="I1173" s="2"/>
      <c r="J1173" s="2"/>
    </row>
    <row r="1174" spans="1:10" x14ac:dyDescent="0.2">
      <c r="A1174" s="125"/>
      <c r="C1174" s="217"/>
      <c r="I1174" s="2"/>
      <c r="J1174" s="2"/>
    </row>
    <row r="1175" spans="1:10" x14ac:dyDescent="0.2">
      <c r="A1175" s="125"/>
      <c r="C1175" s="217"/>
      <c r="I1175" s="2"/>
      <c r="J1175" s="2"/>
    </row>
    <row r="1176" spans="1:10" x14ac:dyDescent="0.2">
      <c r="A1176" s="125"/>
      <c r="C1176" s="217"/>
      <c r="I1176" s="2"/>
      <c r="J1176" s="2"/>
    </row>
    <row r="1177" spans="1:10" x14ac:dyDescent="0.2">
      <c r="A1177" s="125"/>
      <c r="C1177" s="217"/>
      <c r="I1177" s="2"/>
      <c r="J1177" s="2"/>
    </row>
    <row r="1178" spans="1:10" x14ac:dyDescent="0.2">
      <c r="A1178" s="125"/>
      <c r="C1178" s="217"/>
      <c r="I1178" s="2"/>
      <c r="J1178" s="2"/>
    </row>
    <row r="1179" spans="1:10" x14ac:dyDescent="0.2">
      <c r="A1179" s="125"/>
      <c r="C1179" s="217"/>
      <c r="I1179" s="2"/>
      <c r="J1179" s="2"/>
    </row>
    <row r="1180" spans="1:10" x14ac:dyDescent="0.2">
      <c r="A1180" s="125"/>
      <c r="C1180" s="217"/>
      <c r="I1180" s="2"/>
      <c r="J1180" s="2"/>
    </row>
    <row r="1181" spans="1:10" x14ac:dyDescent="0.2">
      <c r="A1181" s="125"/>
      <c r="C1181" s="217"/>
      <c r="I1181" s="2"/>
      <c r="J1181" s="2"/>
    </row>
    <row r="1182" spans="1:10" x14ac:dyDescent="0.2">
      <c r="A1182" s="125"/>
      <c r="C1182" s="217"/>
      <c r="I1182" s="2"/>
      <c r="J1182" s="2"/>
    </row>
    <row r="1183" spans="1:10" x14ac:dyDescent="0.2">
      <c r="A1183" s="125"/>
      <c r="C1183" s="217"/>
      <c r="I1183" s="2"/>
      <c r="J1183" s="2"/>
    </row>
    <row r="1184" spans="1:10" x14ac:dyDescent="0.2">
      <c r="A1184" s="125"/>
      <c r="C1184" s="217"/>
      <c r="I1184" s="2"/>
      <c r="J1184" s="2"/>
    </row>
    <row r="1185" spans="1:10" x14ac:dyDescent="0.2">
      <c r="A1185" s="125"/>
      <c r="C1185" s="217"/>
      <c r="I1185" s="2"/>
      <c r="J1185" s="2"/>
    </row>
    <row r="1186" spans="1:10" x14ac:dyDescent="0.2">
      <c r="A1186" s="125"/>
      <c r="C1186" s="217"/>
      <c r="I1186" s="2"/>
      <c r="J1186" s="2"/>
    </row>
    <row r="1187" spans="1:10" x14ac:dyDescent="0.2">
      <c r="A1187" s="125"/>
      <c r="C1187" s="217"/>
      <c r="I1187" s="2"/>
      <c r="J1187" s="2"/>
    </row>
    <row r="1188" spans="1:10" x14ac:dyDescent="0.2">
      <c r="A1188" s="125"/>
      <c r="C1188" s="217"/>
      <c r="I1188" s="2"/>
      <c r="J1188" s="2"/>
    </row>
    <row r="1189" spans="1:10" x14ac:dyDescent="0.2">
      <c r="A1189" s="125"/>
      <c r="C1189" s="217"/>
      <c r="I1189" s="2"/>
      <c r="J1189" s="2"/>
    </row>
    <row r="1190" spans="1:10" x14ac:dyDescent="0.2">
      <c r="A1190" s="125"/>
      <c r="C1190" s="217"/>
      <c r="I1190" s="2"/>
      <c r="J1190" s="2"/>
    </row>
    <row r="1191" spans="1:10" x14ac:dyDescent="0.2">
      <c r="A1191" s="125"/>
      <c r="C1191" s="217"/>
      <c r="I1191" s="2"/>
      <c r="J1191" s="2"/>
    </row>
    <row r="1192" spans="1:10" x14ac:dyDescent="0.2">
      <c r="A1192" s="125"/>
      <c r="C1192" s="217"/>
      <c r="I1192" s="2"/>
      <c r="J1192" s="2"/>
    </row>
    <row r="1193" spans="1:10" x14ac:dyDescent="0.2">
      <c r="A1193" s="125"/>
      <c r="C1193" s="217"/>
      <c r="I1193" s="2"/>
      <c r="J1193" s="2"/>
    </row>
    <row r="1194" spans="1:10" x14ac:dyDescent="0.2">
      <c r="A1194" s="125"/>
      <c r="C1194" s="217"/>
      <c r="I1194" s="2"/>
      <c r="J1194" s="2"/>
    </row>
    <row r="1195" spans="1:10" x14ac:dyDescent="0.2">
      <c r="A1195" s="125"/>
      <c r="C1195" s="217"/>
      <c r="I1195" s="2"/>
      <c r="J1195" s="2"/>
    </row>
    <row r="1196" spans="1:10" x14ac:dyDescent="0.2">
      <c r="A1196" s="125"/>
      <c r="C1196" s="217"/>
      <c r="I1196" s="2"/>
      <c r="J1196" s="2"/>
    </row>
    <row r="1197" spans="1:10" x14ac:dyDescent="0.2">
      <c r="A1197" s="125"/>
      <c r="C1197" s="217"/>
      <c r="I1197" s="2"/>
      <c r="J1197" s="2"/>
    </row>
    <row r="1198" spans="1:10" x14ac:dyDescent="0.2">
      <c r="A1198" s="125"/>
      <c r="C1198" s="217"/>
      <c r="I1198" s="2"/>
      <c r="J1198" s="2"/>
    </row>
    <row r="1199" spans="1:10" x14ac:dyDescent="0.2">
      <c r="A1199" s="125"/>
      <c r="C1199" s="217"/>
      <c r="I1199" s="2"/>
      <c r="J1199" s="2"/>
    </row>
    <row r="1200" spans="1:10" x14ac:dyDescent="0.2">
      <c r="A1200" s="125"/>
      <c r="C1200" s="217"/>
      <c r="I1200" s="2"/>
      <c r="J1200" s="2"/>
    </row>
    <row r="1201" spans="1:10" x14ac:dyDescent="0.2">
      <c r="A1201" s="125"/>
      <c r="C1201" s="217"/>
      <c r="I1201" s="2"/>
      <c r="J1201" s="2"/>
    </row>
    <row r="1202" spans="1:10" x14ac:dyDescent="0.2">
      <c r="A1202" s="125"/>
      <c r="C1202" s="217"/>
      <c r="I1202" s="2"/>
      <c r="J1202" s="2"/>
    </row>
    <row r="1203" spans="1:10" x14ac:dyDescent="0.2">
      <c r="A1203" s="125"/>
      <c r="C1203" s="217"/>
      <c r="I1203" s="2"/>
      <c r="J1203" s="2"/>
    </row>
    <row r="1204" spans="1:10" x14ac:dyDescent="0.2">
      <c r="A1204" s="125"/>
      <c r="C1204" s="217"/>
      <c r="I1204" s="2"/>
      <c r="J1204" s="2"/>
    </row>
    <row r="1205" spans="1:10" x14ac:dyDescent="0.2">
      <c r="A1205" s="125"/>
      <c r="C1205" s="217"/>
      <c r="I1205" s="2"/>
      <c r="J1205" s="2"/>
    </row>
    <row r="1206" spans="1:10" x14ac:dyDescent="0.2">
      <c r="A1206" s="125"/>
      <c r="C1206" s="217"/>
      <c r="I1206" s="2"/>
      <c r="J1206" s="2"/>
    </row>
    <row r="1207" spans="1:10" x14ac:dyDescent="0.2">
      <c r="A1207" s="125"/>
      <c r="C1207" s="217"/>
      <c r="I1207" s="2"/>
      <c r="J1207" s="2"/>
    </row>
    <row r="1208" spans="1:10" x14ac:dyDescent="0.2">
      <c r="A1208" s="125"/>
      <c r="C1208" s="217"/>
      <c r="I1208" s="2"/>
      <c r="J1208" s="2"/>
    </row>
    <row r="1209" spans="1:10" x14ac:dyDescent="0.2">
      <c r="A1209" s="125"/>
      <c r="C1209" s="217"/>
      <c r="I1209" s="2"/>
      <c r="J1209" s="2"/>
    </row>
    <row r="1210" spans="1:10" x14ac:dyDescent="0.2">
      <c r="A1210" s="125"/>
      <c r="C1210" s="217"/>
      <c r="I1210" s="2"/>
      <c r="J1210" s="2"/>
    </row>
    <row r="1211" spans="1:10" x14ac:dyDescent="0.2">
      <c r="A1211" s="125"/>
      <c r="C1211" s="217"/>
      <c r="I1211" s="2"/>
      <c r="J1211" s="2"/>
    </row>
    <row r="1212" spans="1:10" x14ac:dyDescent="0.2">
      <c r="A1212" s="125"/>
      <c r="C1212" s="217"/>
      <c r="I1212" s="2"/>
      <c r="J1212" s="2"/>
    </row>
    <row r="1213" spans="1:10" x14ac:dyDescent="0.2">
      <c r="A1213" s="125"/>
      <c r="C1213" s="217"/>
      <c r="I1213" s="2"/>
      <c r="J1213" s="2"/>
    </row>
    <row r="1214" spans="1:10" x14ac:dyDescent="0.2">
      <c r="A1214" s="125"/>
      <c r="C1214" s="217"/>
      <c r="I1214" s="2"/>
      <c r="J1214" s="2"/>
    </row>
    <row r="1215" spans="1:10" x14ac:dyDescent="0.2">
      <c r="A1215" s="125"/>
      <c r="C1215" s="217"/>
      <c r="I1215" s="2"/>
      <c r="J1215" s="2"/>
    </row>
    <row r="1216" spans="1:10" x14ac:dyDescent="0.2">
      <c r="A1216" s="125"/>
      <c r="C1216" s="217"/>
      <c r="I1216" s="2"/>
      <c r="J1216" s="2"/>
    </row>
    <row r="1217" spans="1:10" x14ac:dyDescent="0.2">
      <c r="A1217" s="125"/>
      <c r="C1217" s="217"/>
      <c r="I1217" s="2"/>
      <c r="J1217" s="2"/>
    </row>
    <row r="1218" spans="1:10" x14ac:dyDescent="0.2">
      <c r="A1218" s="125"/>
      <c r="C1218" s="217"/>
      <c r="I1218" s="2"/>
      <c r="J1218" s="2"/>
    </row>
    <row r="1219" spans="1:10" x14ac:dyDescent="0.2">
      <c r="A1219" s="125"/>
      <c r="C1219" s="217"/>
      <c r="I1219" s="2"/>
      <c r="J1219" s="2"/>
    </row>
    <row r="1220" spans="1:10" x14ac:dyDescent="0.2">
      <c r="A1220" s="125"/>
      <c r="C1220" s="217"/>
      <c r="I1220" s="2"/>
      <c r="J1220" s="2"/>
    </row>
    <row r="1221" spans="1:10" x14ac:dyDescent="0.2">
      <c r="A1221" s="125"/>
      <c r="C1221" s="217"/>
      <c r="I1221" s="2"/>
      <c r="J1221" s="2"/>
    </row>
    <row r="1222" spans="1:10" x14ac:dyDescent="0.2">
      <c r="A1222" s="125"/>
      <c r="C1222" s="217"/>
      <c r="I1222" s="2"/>
      <c r="J1222" s="2"/>
    </row>
    <row r="1223" spans="1:10" x14ac:dyDescent="0.2">
      <c r="A1223" s="125"/>
      <c r="C1223" s="217"/>
      <c r="I1223" s="2"/>
      <c r="J1223" s="2"/>
    </row>
    <row r="1224" spans="1:10" x14ac:dyDescent="0.2">
      <c r="A1224" s="125"/>
      <c r="C1224" s="217"/>
      <c r="I1224" s="2"/>
      <c r="J1224" s="2"/>
    </row>
    <row r="1225" spans="1:10" x14ac:dyDescent="0.2">
      <c r="A1225" s="125"/>
      <c r="C1225" s="217"/>
      <c r="I1225" s="2"/>
      <c r="J1225" s="2"/>
    </row>
    <row r="1226" spans="1:10" x14ac:dyDescent="0.2">
      <c r="A1226" s="125"/>
      <c r="C1226" s="217"/>
      <c r="I1226" s="2"/>
      <c r="J1226" s="2"/>
    </row>
    <row r="1227" spans="1:10" x14ac:dyDescent="0.2">
      <c r="A1227" s="125"/>
      <c r="C1227" s="217"/>
      <c r="I1227" s="2"/>
      <c r="J1227" s="2"/>
    </row>
    <row r="1228" spans="1:10" x14ac:dyDescent="0.2">
      <c r="A1228" s="125"/>
      <c r="C1228" s="217"/>
      <c r="I1228" s="2"/>
      <c r="J1228" s="2"/>
    </row>
    <row r="1229" spans="1:10" x14ac:dyDescent="0.2">
      <c r="A1229" s="125"/>
      <c r="C1229" s="217"/>
      <c r="I1229" s="2"/>
      <c r="J1229" s="2"/>
    </row>
    <row r="1230" spans="1:10" x14ac:dyDescent="0.2">
      <c r="A1230" s="125"/>
      <c r="C1230" s="217"/>
      <c r="I1230" s="2"/>
      <c r="J1230" s="2"/>
    </row>
    <row r="1231" spans="1:10" x14ac:dyDescent="0.2">
      <c r="A1231" s="125"/>
      <c r="C1231" s="217"/>
      <c r="I1231" s="2"/>
      <c r="J1231" s="2"/>
    </row>
    <row r="1232" spans="1:10" x14ac:dyDescent="0.2">
      <c r="A1232" s="125"/>
      <c r="C1232" s="217"/>
      <c r="I1232" s="2"/>
      <c r="J1232" s="2"/>
    </row>
    <row r="1233" spans="1:10" x14ac:dyDescent="0.2">
      <c r="A1233" s="125"/>
      <c r="C1233" s="217"/>
      <c r="I1233" s="2"/>
      <c r="J1233" s="2"/>
    </row>
    <row r="1234" spans="1:10" x14ac:dyDescent="0.2">
      <c r="A1234" s="125"/>
      <c r="C1234" s="217"/>
      <c r="I1234" s="2"/>
      <c r="J1234" s="2"/>
    </row>
    <row r="1235" spans="1:10" x14ac:dyDescent="0.2">
      <c r="A1235" s="125"/>
      <c r="C1235" s="217"/>
      <c r="I1235" s="2"/>
      <c r="J1235" s="2"/>
    </row>
    <row r="1236" spans="1:10" x14ac:dyDescent="0.2">
      <c r="A1236" s="125"/>
      <c r="C1236" s="217"/>
      <c r="I1236" s="2"/>
      <c r="J1236" s="2"/>
    </row>
    <row r="1237" spans="1:10" x14ac:dyDescent="0.2">
      <c r="A1237" s="125"/>
      <c r="C1237" s="217"/>
      <c r="I1237" s="2"/>
      <c r="J1237" s="2"/>
    </row>
    <row r="1238" spans="1:10" x14ac:dyDescent="0.2">
      <c r="A1238" s="125"/>
      <c r="C1238" s="217"/>
      <c r="I1238" s="2"/>
      <c r="J1238" s="2"/>
    </row>
    <row r="1239" spans="1:10" x14ac:dyDescent="0.2">
      <c r="A1239" s="125"/>
      <c r="C1239" s="217"/>
      <c r="I1239" s="2"/>
      <c r="J1239" s="2"/>
    </row>
    <row r="1240" spans="1:10" x14ac:dyDescent="0.2">
      <c r="A1240" s="125"/>
      <c r="C1240" s="217"/>
      <c r="I1240" s="2"/>
      <c r="J1240" s="2"/>
    </row>
    <row r="1241" spans="1:10" x14ac:dyDescent="0.2">
      <c r="A1241" s="125"/>
      <c r="C1241" s="217"/>
      <c r="I1241" s="2"/>
      <c r="J1241" s="2"/>
    </row>
    <row r="1242" spans="1:10" x14ac:dyDescent="0.2">
      <c r="A1242" s="125"/>
      <c r="C1242" s="217"/>
      <c r="I1242" s="2"/>
      <c r="J1242" s="2"/>
    </row>
    <row r="1243" spans="1:10" x14ac:dyDescent="0.2">
      <c r="A1243" s="125"/>
      <c r="C1243" s="217"/>
      <c r="I1243" s="2"/>
      <c r="J1243" s="2"/>
    </row>
    <row r="1244" spans="1:10" x14ac:dyDescent="0.2">
      <c r="A1244" s="125"/>
      <c r="C1244" s="217"/>
      <c r="I1244" s="2"/>
      <c r="J1244" s="2"/>
    </row>
    <row r="1245" spans="1:10" x14ac:dyDescent="0.2">
      <c r="A1245" s="125"/>
      <c r="C1245" s="217"/>
      <c r="I1245" s="2"/>
      <c r="J1245" s="2"/>
    </row>
    <row r="1246" spans="1:10" x14ac:dyDescent="0.2">
      <c r="A1246" s="125"/>
      <c r="C1246" s="217"/>
      <c r="I1246" s="2"/>
      <c r="J1246" s="2"/>
    </row>
    <row r="1247" spans="1:10" x14ac:dyDescent="0.2">
      <c r="A1247" s="125"/>
      <c r="C1247" s="217"/>
      <c r="I1247" s="2"/>
      <c r="J1247" s="2"/>
    </row>
    <row r="1248" spans="1:10" x14ac:dyDescent="0.2">
      <c r="A1248" s="125"/>
      <c r="C1248" s="217"/>
      <c r="I1248" s="2"/>
      <c r="J1248" s="2"/>
    </row>
    <row r="1249" spans="1:10" x14ac:dyDescent="0.2">
      <c r="A1249" s="125"/>
      <c r="C1249" s="217"/>
      <c r="I1249" s="2"/>
      <c r="J1249" s="2"/>
    </row>
    <row r="1250" spans="1:10" x14ac:dyDescent="0.2">
      <c r="A1250" s="125"/>
      <c r="C1250" s="217"/>
      <c r="I1250" s="2"/>
      <c r="J1250" s="2"/>
    </row>
    <row r="1251" spans="1:10" x14ac:dyDescent="0.2">
      <c r="A1251" s="125"/>
      <c r="C1251" s="217"/>
      <c r="I1251" s="2"/>
      <c r="J1251" s="2"/>
    </row>
    <row r="1252" spans="1:10" x14ac:dyDescent="0.2">
      <c r="A1252" s="125"/>
      <c r="C1252" s="217"/>
      <c r="I1252" s="2"/>
      <c r="J1252" s="2"/>
    </row>
    <row r="1253" spans="1:10" x14ac:dyDescent="0.2">
      <c r="A1253" s="125"/>
      <c r="C1253" s="217"/>
      <c r="I1253" s="2"/>
      <c r="J1253" s="2"/>
    </row>
    <row r="1254" spans="1:10" x14ac:dyDescent="0.2">
      <c r="A1254" s="125"/>
      <c r="C1254" s="217"/>
      <c r="I1254" s="2"/>
      <c r="J1254" s="2"/>
    </row>
    <row r="1255" spans="1:10" x14ac:dyDescent="0.2">
      <c r="A1255" s="125"/>
      <c r="C1255" s="217"/>
      <c r="I1255" s="2"/>
      <c r="J1255" s="2"/>
    </row>
    <row r="1256" spans="1:10" x14ac:dyDescent="0.2">
      <c r="A1256" s="125"/>
      <c r="C1256" s="217"/>
      <c r="I1256" s="2"/>
      <c r="J1256" s="2"/>
    </row>
    <row r="1257" spans="1:10" x14ac:dyDescent="0.2">
      <c r="A1257" s="125"/>
      <c r="C1257" s="217"/>
      <c r="I1257" s="2"/>
      <c r="J1257" s="2"/>
    </row>
    <row r="1258" spans="1:10" x14ac:dyDescent="0.2">
      <c r="A1258" s="125"/>
      <c r="C1258" s="217"/>
      <c r="I1258" s="2"/>
      <c r="J1258" s="2"/>
    </row>
    <row r="1259" spans="1:10" x14ac:dyDescent="0.2">
      <c r="A1259" s="125"/>
      <c r="C1259" s="217"/>
      <c r="I1259" s="2"/>
      <c r="J1259" s="2"/>
    </row>
    <row r="1260" spans="1:10" x14ac:dyDescent="0.2">
      <c r="A1260" s="125"/>
      <c r="C1260" s="217"/>
      <c r="I1260" s="2"/>
      <c r="J1260" s="2"/>
    </row>
    <row r="1261" spans="1:10" x14ac:dyDescent="0.2">
      <c r="A1261" s="125"/>
      <c r="C1261" s="217"/>
      <c r="I1261" s="2"/>
      <c r="J1261" s="2"/>
    </row>
    <row r="1262" spans="1:10" x14ac:dyDescent="0.2">
      <c r="A1262" s="125"/>
      <c r="C1262" s="217"/>
      <c r="I1262" s="2"/>
      <c r="J1262" s="2"/>
    </row>
    <row r="1263" spans="1:10" x14ac:dyDescent="0.2">
      <c r="A1263" s="125"/>
      <c r="C1263" s="217"/>
      <c r="I1263" s="2"/>
      <c r="J1263" s="2"/>
    </row>
    <row r="1264" spans="1:10" x14ac:dyDescent="0.2">
      <c r="A1264" s="125"/>
      <c r="C1264" s="217"/>
      <c r="I1264" s="2"/>
      <c r="J1264" s="2"/>
    </row>
    <row r="1265" spans="1:10" x14ac:dyDescent="0.2">
      <c r="A1265" s="125"/>
      <c r="C1265" s="217"/>
      <c r="I1265" s="2"/>
      <c r="J1265" s="2"/>
    </row>
    <row r="1266" spans="1:10" x14ac:dyDescent="0.2">
      <c r="A1266" s="125"/>
      <c r="C1266" s="217"/>
      <c r="I1266" s="2"/>
      <c r="J1266" s="2"/>
    </row>
    <row r="1267" spans="1:10" x14ac:dyDescent="0.2">
      <c r="A1267" s="125"/>
      <c r="C1267" s="217"/>
      <c r="I1267" s="2"/>
      <c r="J1267" s="2"/>
    </row>
    <row r="1268" spans="1:10" x14ac:dyDescent="0.2">
      <c r="A1268" s="125"/>
      <c r="C1268" s="217"/>
      <c r="I1268" s="2"/>
      <c r="J1268" s="2"/>
    </row>
    <row r="1269" spans="1:10" x14ac:dyDescent="0.2">
      <c r="A1269" s="125"/>
      <c r="C1269" s="217"/>
      <c r="I1269" s="2"/>
      <c r="J1269" s="2"/>
    </row>
    <row r="1270" spans="1:10" x14ac:dyDescent="0.2">
      <c r="A1270" s="125"/>
      <c r="C1270" s="217"/>
      <c r="I1270" s="2"/>
      <c r="J1270" s="2"/>
    </row>
    <row r="1271" spans="1:10" x14ac:dyDescent="0.2">
      <c r="A1271" s="125"/>
      <c r="C1271" s="217"/>
      <c r="I1271" s="2"/>
      <c r="J1271" s="2"/>
    </row>
    <row r="1272" spans="1:10" x14ac:dyDescent="0.2">
      <c r="A1272" s="125"/>
      <c r="C1272" s="217"/>
      <c r="I1272" s="2"/>
      <c r="J1272" s="2"/>
    </row>
    <row r="1273" spans="1:10" x14ac:dyDescent="0.2">
      <c r="A1273" s="125"/>
      <c r="C1273" s="217"/>
      <c r="I1273" s="2"/>
      <c r="J1273" s="2"/>
    </row>
    <row r="1274" spans="1:10" x14ac:dyDescent="0.2">
      <c r="A1274" s="125"/>
      <c r="C1274" s="217"/>
      <c r="I1274" s="2"/>
      <c r="J1274" s="2"/>
    </row>
    <row r="1275" spans="1:10" x14ac:dyDescent="0.2">
      <c r="A1275" s="125"/>
      <c r="C1275" s="217"/>
      <c r="I1275" s="2"/>
      <c r="J1275" s="2"/>
    </row>
    <row r="1276" spans="1:10" x14ac:dyDescent="0.2">
      <c r="A1276" s="125"/>
      <c r="C1276" s="217"/>
      <c r="I1276" s="2"/>
      <c r="J1276" s="2"/>
    </row>
    <row r="1277" spans="1:10" x14ac:dyDescent="0.2">
      <c r="A1277" s="125"/>
      <c r="C1277" s="217"/>
      <c r="I1277" s="2"/>
      <c r="J1277" s="2"/>
    </row>
    <row r="1278" spans="1:10" x14ac:dyDescent="0.2">
      <c r="A1278" s="125"/>
      <c r="C1278" s="217"/>
      <c r="I1278" s="2"/>
      <c r="J1278" s="2"/>
    </row>
    <row r="1279" spans="1:10" x14ac:dyDescent="0.2">
      <c r="A1279" s="125"/>
      <c r="C1279" s="217"/>
      <c r="I1279" s="2"/>
      <c r="J1279" s="2"/>
    </row>
    <row r="1280" spans="1:10" x14ac:dyDescent="0.2">
      <c r="A1280" s="125"/>
      <c r="C1280" s="217"/>
      <c r="I1280" s="2"/>
      <c r="J1280" s="2"/>
    </row>
    <row r="1281" spans="1:10" x14ac:dyDescent="0.2">
      <c r="A1281" s="125"/>
      <c r="C1281" s="217"/>
      <c r="I1281" s="2"/>
      <c r="J1281" s="2"/>
    </row>
    <row r="1282" spans="1:10" x14ac:dyDescent="0.2">
      <c r="A1282" s="125"/>
      <c r="C1282" s="217"/>
      <c r="I1282" s="2"/>
      <c r="J1282" s="2"/>
    </row>
    <row r="1283" spans="1:10" x14ac:dyDescent="0.2">
      <c r="A1283" s="125"/>
      <c r="C1283" s="217"/>
      <c r="I1283" s="2"/>
      <c r="J1283" s="2"/>
    </row>
    <row r="1284" spans="1:10" x14ac:dyDescent="0.2">
      <c r="A1284" s="125"/>
      <c r="C1284" s="217"/>
      <c r="I1284" s="2"/>
      <c r="J1284" s="2"/>
    </row>
    <row r="1285" spans="1:10" x14ac:dyDescent="0.2">
      <c r="A1285" s="125"/>
      <c r="C1285" s="217"/>
      <c r="I1285" s="2"/>
      <c r="J1285" s="2"/>
    </row>
    <row r="1286" spans="1:10" x14ac:dyDescent="0.2">
      <c r="A1286" s="125"/>
      <c r="C1286" s="217"/>
      <c r="I1286" s="2"/>
      <c r="J1286" s="2"/>
    </row>
    <row r="1287" spans="1:10" x14ac:dyDescent="0.2">
      <c r="A1287" s="125"/>
      <c r="C1287" s="217"/>
      <c r="I1287" s="2"/>
      <c r="J1287" s="2"/>
    </row>
    <row r="1288" spans="1:10" x14ac:dyDescent="0.2">
      <c r="A1288" s="125"/>
      <c r="C1288" s="217"/>
      <c r="I1288" s="2"/>
      <c r="J1288" s="2"/>
    </row>
    <row r="1289" spans="1:10" x14ac:dyDescent="0.2">
      <c r="A1289" s="125"/>
      <c r="C1289" s="217"/>
      <c r="I1289" s="2"/>
      <c r="J1289" s="2"/>
    </row>
    <row r="1290" spans="1:10" x14ac:dyDescent="0.2">
      <c r="A1290" s="125"/>
      <c r="C1290" s="217"/>
      <c r="I1290" s="2"/>
      <c r="J1290" s="2"/>
    </row>
    <row r="1291" spans="1:10" x14ac:dyDescent="0.2">
      <c r="A1291" s="125"/>
      <c r="C1291" s="217"/>
      <c r="I1291" s="2"/>
      <c r="J1291" s="2"/>
    </row>
    <row r="1292" spans="1:10" x14ac:dyDescent="0.2">
      <c r="A1292" s="125"/>
      <c r="C1292" s="217"/>
      <c r="I1292" s="2"/>
      <c r="J1292" s="2"/>
    </row>
    <row r="1293" spans="1:10" x14ac:dyDescent="0.2">
      <c r="A1293" s="125"/>
      <c r="C1293" s="217"/>
      <c r="I1293" s="2"/>
      <c r="J1293" s="2"/>
    </row>
    <row r="1294" spans="1:10" x14ac:dyDescent="0.2">
      <c r="A1294" s="125"/>
      <c r="C1294" s="217"/>
      <c r="I1294" s="2"/>
      <c r="J1294" s="2"/>
    </row>
    <row r="1295" spans="1:10" x14ac:dyDescent="0.2">
      <c r="A1295" s="125"/>
      <c r="C1295" s="217"/>
      <c r="I1295" s="2"/>
      <c r="J1295" s="2"/>
    </row>
    <row r="1296" spans="1:10" x14ac:dyDescent="0.2">
      <c r="A1296" s="125"/>
      <c r="C1296" s="217"/>
      <c r="I1296" s="2"/>
      <c r="J1296" s="2"/>
    </row>
    <row r="1297" spans="1:10" x14ac:dyDescent="0.2">
      <c r="A1297" s="125"/>
      <c r="C1297" s="217"/>
      <c r="I1297" s="2"/>
      <c r="J1297" s="2"/>
    </row>
    <row r="1298" spans="1:10" x14ac:dyDescent="0.2">
      <c r="A1298" s="125"/>
      <c r="C1298" s="217"/>
      <c r="I1298" s="2"/>
      <c r="J1298" s="2"/>
    </row>
    <row r="1299" spans="1:10" x14ac:dyDescent="0.2">
      <c r="A1299" s="125"/>
      <c r="C1299" s="217"/>
      <c r="I1299" s="2"/>
      <c r="J1299" s="2"/>
    </row>
    <row r="1300" spans="1:10" x14ac:dyDescent="0.2">
      <c r="A1300" s="125"/>
      <c r="C1300" s="217"/>
      <c r="I1300" s="2"/>
      <c r="J1300" s="2"/>
    </row>
    <row r="1301" spans="1:10" x14ac:dyDescent="0.2">
      <c r="A1301" s="125"/>
      <c r="C1301" s="217"/>
      <c r="I1301" s="2"/>
      <c r="J1301" s="2"/>
    </row>
    <row r="1302" spans="1:10" x14ac:dyDescent="0.2">
      <c r="A1302" s="125"/>
      <c r="C1302" s="217"/>
      <c r="I1302" s="2"/>
      <c r="J1302" s="2"/>
    </row>
    <row r="1303" spans="1:10" x14ac:dyDescent="0.2">
      <c r="A1303" s="125"/>
      <c r="C1303" s="217"/>
      <c r="I1303" s="2"/>
      <c r="J1303" s="2"/>
    </row>
    <row r="1304" spans="1:10" x14ac:dyDescent="0.2">
      <c r="A1304" s="125"/>
      <c r="C1304" s="217"/>
      <c r="I1304" s="2"/>
      <c r="J1304" s="2"/>
    </row>
    <row r="1305" spans="1:10" x14ac:dyDescent="0.2">
      <c r="A1305" s="125"/>
      <c r="C1305" s="217"/>
      <c r="I1305" s="2"/>
      <c r="J1305" s="2"/>
    </row>
    <row r="1306" spans="1:10" x14ac:dyDescent="0.2">
      <c r="A1306" s="125"/>
      <c r="C1306" s="217"/>
      <c r="I1306" s="2"/>
      <c r="J1306" s="2"/>
    </row>
    <row r="1307" spans="1:10" x14ac:dyDescent="0.2">
      <c r="A1307" s="125"/>
      <c r="C1307" s="217"/>
      <c r="I1307" s="2"/>
      <c r="J1307" s="2"/>
    </row>
    <row r="1308" spans="1:10" x14ac:dyDescent="0.2">
      <c r="A1308" s="125"/>
      <c r="C1308" s="217"/>
      <c r="I1308" s="2"/>
      <c r="J1308" s="2"/>
    </row>
    <row r="1309" spans="1:10" x14ac:dyDescent="0.2">
      <c r="A1309" s="125"/>
      <c r="C1309" s="217"/>
      <c r="I1309" s="2"/>
      <c r="J1309" s="2"/>
    </row>
    <row r="1310" spans="1:10" x14ac:dyDescent="0.2">
      <c r="A1310" s="125"/>
      <c r="C1310" s="217"/>
      <c r="I1310" s="2"/>
      <c r="J1310" s="2"/>
    </row>
    <row r="1311" spans="1:10" x14ac:dyDescent="0.2">
      <c r="A1311" s="125"/>
      <c r="C1311" s="217"/>
      <c r="I1311" s="2"/>
      <c r="J1311" s="2"/>
    </row>
    <row r="1312" spans="1:10" x14ac:dyDescent="0.2">
      <c r="A1312" s="125"/>
      <c r="C1312" s="217"/>
      <c r="I1312" s="2"/>
      <c r="J1312" s="2"/>
    </row>
    <row r="1313" spans="1:10" x14ac:dyDescent="0.2">
      <c r="A1313" s="125"/>
      <c r="C1313" s="217"/>
      <c r="I1313" s="2"/>
      <c r="J1313" s="2"/>
    </row>
    <row r="1314" spans="1:10" x14ac:dyDescent="0.2">
      <c r="A1314" s="125"/>
      <c r="C1314" s="217"/>
      <c r="I1314" s="2"/>
      <c r="J1314" s="2"/>
    </row>
    <row r="1315" spans="1:10" x14ac:dyDescent="0.2">
      <c r="A1315" s="125"/>
      <c r="C1315" s="217"/>
      <c r="I1315" s="2"/>
      <c r="J1315" s="2"/>
    </row>
    <row r="1316" spans="1:10" x14ac:dyDescent="0.2">
      <c r="A1316" s="125"/>
      <c r="C1316" s="217"/>
      <c r="I1316" s="2"/>
      <c r="J1316" s="2"/>
    </row>
    <row r="1317" spans="1:10" x14ac:dyDescent="0.2">
      <c r="A1317" s="125"/>
      <c r="C1317" s="217"/>
      <c r="I1317" s="2"/>
      <c r="J1317" s="2"/>
    </row>
    <row r="1318" spans="1:10" x14ac:dyDescent="0.2">
      <c r="A1318" s="125"/>
      <c r="C1318" s="217"/>
      <c r="I1318" s="2"/>
      <c r="J1318" s="2"/>
    </row>
    <row r="1319" spans="1:10" x14ac:dyDescent="0.2">
      <c r="A1319" s="125"/>
      <c r="C1319" s="217"/>
      <c r="I1319" s="2"/>
      <c r="J1319" s="2"/>
    </row>
    <row r="1320" spans="1:10" x14ac:dyDescent="0.2">
      <c r="A1320" s="125"/>
      <c r="C1320" s="217"/>
      <c r="I1320" s="2"/>
      <c r="J1320" s="2"/>
    </row>
    <row r="1321" spans="1:10" x14ac:dyDescent="0.2">
      <c r="A1321" s="125"/>
      <c r="C1321" s="217"/>
      <c r="I1321" s="2"/>
      <c r="J1321" s="2"/>
    </row>
    <row r="1322" spans="1:10" x14ac:dyDescent="0.2">
      <c r="A1322" s="125"/>
      <c r="C1322" s="217"/>
      <c r="I1322" s="2"/>
      <c r="J1322" s="2"/>
    </row>
    <row r="1323" spans="1:10" x14ac:dyDescent="0.2">
      <c r="A1323" s="125"/>
      <c r="C1323" s="217"/>
      <c r="I1323" s="2"/>
      <c r="J1323" s="2"/>
    </row>
    <row r="1324" spans="1:10" x14ac:dyDescent="0.2">
      <c r="A1324" s="125"/>
      <c r="C1324" s="217"/>
      <c r="I1324" s="2"/>
      <c r="J1324" s="2"/>
    </row>
    <row r="1325" spans="1:10" x14ac:dyDescent="0.2">
      <c r="A1325" s="125"/>
      <c r="C1325" s="217"/>
      <c r="I1325" s="2"/>
      <c r="J1325" s="2"/>
    </row>
    <row r="1326" spans="1:10" x14ac:dyDescent="0.2">
      <c r="A1326" s="125"/>
      <c r="C1326" s="217"/>
      <c r="I1326" s="2"/>
      <c r="J1326" s="2"/>
    </row>
    <row r="1327" spans="1:10" x14ac:dyDescent="0.2">
      <c r="A1327" s="125"/>
      <c r="C1327" s="217"/>
      <c r="I1327" s="2"/>
      <c r="J1327" s="2"/>
    </row>
    <row r="1328" spans="1:10" x14ac:dyDescent="0.2">
      <c r="A1328" s="125"/>
      <c r="C1328" s="217"/>
      <c r="I1328" s="2"/>
      <c r="J1328" s="2"/>
    </row>
    <row r="1329" spans="1:10" x14ac:dyDescent="0.2">
      <c r="A1329" s="125"/>
      <c r="C1329" s="217"/>
      <c r="I1329" s="2"/>
      <c r="J1329" s="2"/>
    </row>
    <row r="1330" spans="1:10" x14ac:dyDescent="0.2">
      <c r="A1330" s="125"/>
      <c r="C1330" s="217"/>
      <c r="I1330" s="2"/>
      <c r="J1330" s="2"/>
    </row>
    <row r="1331" spans="1:10" x14ac:dyDescent="0.2">
      <c r="A1331" s="125"/>
      <c r="C1331" s="217"/>
      <c r="I1331" s="2"/>
      <c r="J1331" s="2"/>
    </row>
    <row r="1332" spans="1:10" x14ac:dyDescent="0.2">
      <c r="A1332" s="125"/>
      <c r="C1332" s="217"/>
      <c r="I1332" s="2"/>
      <c r="J1332" s="2"/>
    </row>
    <row r="1333" spans="1:10" x14ac:dyDescent="0.2">
      <c r="A1333" s="125"/>
      <c r="C1333" s="217"/>
      <c r="I1333" s="2"/>
      <c r="J1333" s="2"/>
    </row>
    <row r="1334" spans="1:10" x14ac:dyDescent="0.2">
      <c r="A1334" s="125"/>
      <c r="C1334" s="217"/>
      <c r="I1334" s="2"/>
      <c r="J1334" s="2"/>
    </row>
    <row r="1335" spans="1:10" x14ac:dyDescent="0.2">
      <c r="A1335" s="125"/>
      <c r="C1335" s="217"/>
      <c r="I1335" s="2"/>
      <c r="J1335" s="2"/>
    </row>
    <row r="1336" spans="1:10" x14ac:dyDescent="0.2">
      <c r="A1336" s="125"/>
      <c r="C1336" s="217"/>
      <c r="I1336" s="2"/>
      <c r="J1336" s="2"/>
    </row>
    <row r="1337" spans="1:10" x14ac:dyDescent="0.2">
      <c r="A1337" s="125"/>
      <c r="C1337" s="217"/>
      <c r="I1337" s="2"/>
      <c r="J1337" s="2"/>
    </row>
    <row r="1338" spans="1:10" x14ac:dyDescent="0.2">
      <c r="A1338" s="125"/>
      <c r="C1338" s="217"/>
      <c r="I1338" s="2"/>
      <c r="J1338" s="2"/>
    </row>
    <row r="1339" spans="1:10" x14ac:dyDescent="0.2">
      <c r="A1339" s="125"/>
      <c r="C1339" s="217"/>
      <c r="I1339" s="2"/>
      <c r="J1339" s="2"/>
    </row>
    <row r="1340" spans="1:10" x14ac:dyDescent="0.2">
      <c r="A1340" s="125"/>
      <c r="C1340" s="217"/>
      <c r="I1340" s="2"/>
      <c r="J1340" s="2"/>
    </row>
    <row r="1341" spans="1:10" x14ac:dyDescent="0.2">
      <c r="A1341" s="125"/>
      <c r="C1341" s="217"/>
      <c r="I1341" s="2"/>
      <c r="J1341" s="2"/>
    </row>
    <row r="1342" spans="1:10" x14ac:dyDescent="0.2">
      <c r="A1342" s="125"/>
      <c r="C1342" s="217"/>
      <c r="I1342" s="2"/>
      <c r="J1342" s="2"/>
    </row>
    <row r="1343" spans="1:10" x14ac:dyDescent="0.2">
      <c r="A1343" s="125"/>
      <c r="C1343" s="217"/>
      <c r="I1343" s="2"/>
      <c r="J1343" s="2"/>
    </row>
    <row r="1344" spans="1:10" x14ac:dyDescent="0.2">
      <c r="A1344" s="125"/>
      <c r="C1344" s="217"/>
      <c r="I1344" s="2"/>
      <c r="J1344" s="2"/>
    </row>
    <row r="1345" spans="1:10" x14ac:dyDescent="0.2">
      <c r="A1345" s="125"/>
      <c r="C1345" s="217"/>
      <c r="I1345" s="2"/>
      <c r="J1345" s="2"/>
    </row>
    <row r="1346" spans="1:10" x14ac:dyDescent="0.2">
      <c r="A1346" s="125"/>
      <c r="C1346" s="217"/>
      <c r="I1346" s="2"/>
      <c r="J1346" s="2"/>
    </row>
    <row r="1347" spans="1:10" x14ac:dyDescent="0.2">
      <c r="A1347" s="125"/>
      <c r="C1347" s="217"/>
      <c r="I1347" s="2"/>
      <c r="J1347" s="2"/>
    </row>
    <row r="1348" spans="1:10" x14ac:dyDescent="0.2">
      <c r="A1348" s="125"/>
      <c r="C1348" s="217"/>
      <c r="I1348" s="2"/>
      <c r="J1348" s="2"/>
    </row>
    <row r="1349" spans="1:10" x14ac:dyDescent="0.2">
      <c r="A1349" s="125"/>
      <c r="C1349" s="217"/>
      <c r="I1349" s="2"/>
      <c r="J1349" s="2"/>
    </row>
    <row r="1350" spans="1:10" x14ac:dyDescent="0.2">
      <c r="A1350" s="125"/>
      <c r="C1350" s="217"/>
      <c r="I1350" s="2"/>
      <c r="J1350" s="2"/>
    </row>
    <row r="1351" spans="1:10" x14ac:dyDescent="0.2">
      <c r="A1351" s="125"/>
      <c r="C1351" s="217"/>
      <c r="I1351" s="2"/>
      <c r="J1351" s="2"/>
    </row>
    <row r="1352" spans="1:10" x14ac:dyDescent="0.2">
      <c r="A1352" s="125"/>
      <c r="C1352" s="217"/>
      <c r="I1352" s="2"/>
      <c r="J1352" s="2"/>
    </row>
    <row r="1353" spans="1:10" x14ac:dyDescent="0.2">
      <c r="A1353" s="125"/>
      <c r="C1353" s="217"/>
      <c r="I1353" s="2"/>
      <c r="J1353" s="2"/>
    </row>
    <row r="1354" spans="1:10" x14ac:dyDescent="0.2">
      <c r="A1354" s="125"/>
      <c r="C1354" s="217"/>
      <c r="I1354" s="2"/>
      <c r="J1354" s="2"/>
    </row>
    <row r="1355" spans="1:10" x14ac:dyDescent="0.2">
      <c r="A1355" s="125"/>
      <c r="C1355" s="217"/>
      <c r="I1355" s="2"/>
      <c r="J1355" s="2"/>
    </row>
    <row r="1356" spans="1:10" x14ac:dyDescent="0.2">
      <c r="A1356" s="125"/>
      <c r="C1356" s="217"/>
      <c r="I1356" s="2"/>
      <c r="J1356" s="2"/>
    </row>
    <row r="1357" spans="1:10" x14ac:dyDescent="0.2">
      <c r="A1357" s="125"/>
      <c r="C1357" s="217"/>
      <c r="I1357" s="2"/>
      <c r="J1357" s="2"/>
    </row>
    <row r="1358" spans="1:10" x14ac:dyDescent="0.2">
      <c r="A1358" s="125"/>
      <c r="C1358" s="217"/>
      <c r="I1358" s="2"/>
      <c r="J1358" s="2"/>
    </row>
    <row r="1359" spans="1:10" x14ac:dyDescent="0.2">
      <c r="A1359" s="125"/>
      <c r="C1359" s="217"/>
      <c r="I1359" s="2"/>
      <c r="J1359" s="2"/>
    </row>
    <row r="1360" spans="1:10" x14ac:dyDescent="0.2">
      <c r="A1360" s="125"/>
      <c r="C1360" s="217"/>
      <c r="I1360" s="2"/>
      <c r="J1360" s="2"/>
    </row>
    <row r="1361" spans="1:10" x14ac:dyDescent="0.2">
      <c r="A1361" s="125"/>
      <c r="C1361" s="217"/>
      <c r="I1361" s="2"/>
      <c r="J1361" s="2"/>
    </row>
    <row r="1362" spans="1:10" x14ac:dyDescent="0.2">
      <c r="A1362" s="125"/>
      <c r="C1362" s="217"/>
      <c r="I1362" s="2"/>
      <c r="J1362" s="2"/>
    </row>
    <row r="1363" spans="1:10" x14ac:dyDescent="0.2">
      <c r="A1363" s="125"/>
      <c r="C1363" s="217"/>
      <c r="I1363" s="2"/>
      <c r="J1363" s="2"/>
    </row>
    <row r="1364" spans="1:10" x14ac:dyDescent="0.2">
      <c r="A1364" s="125"/>
      <c r="C1364" s="217"/>
      <c r="I1364" s="2"/>
      <c r="J1364" s="2"/>
    </row>
    <row r="1365" spans="1:10" x14ac:dyDescent="0.2">
      <c r="A1365" s="125"/>
      <c r="C1365" s="217"/>
      <c r="I1365" s="2"/>
      <c r="J1365" s="2"/>
    </row>
    <row r="1366" spans="1:10" x14ac:dyDescent="0.2">
      <c r="A1366" s="125"/>
      <c r="C1366" s="217"/>
      <c r="I1366" s="2"/>
      <c r="J1366" s="2"/>
    </row>
    <row r="1367" spans="1:10" x14ac:dyDescent="0.2">
      <c r="A1367" s="125"/>
      <c r="C1367" s="217"/>
      <c r="I1367" s="2"/>
      <c r="J1367" s="2"/>
    </row>
    <row r="1368" spans="1:10" x14ac:dyDescent="0.2">
      <c r="A1368" s="125"/>
      <c r="C1368" s="217"/>
      <c r="I1368" s="2"/>
      <c r="J1368" s="2"/>
    </row>
    <row r="1369" spans="1:10" x14ac:dyDescent="0.2">
      <c r="A1369" s="125"/>
      <c r="C1369" s="217"/>
      <c r="I1369" s="2"/>
      <c r="J1369" s="2"/>
    </row>
    <row r="1370" spans="1:10" x14ac:dyDescent="0.2">
      <c r="A1370" s="125"/>
      <c r="C1370" s="217"/>
      <c r="I1370" s="2"/>
      <c r="J1370" s="2"/>
    </row>
    <row r="1371" spans="1:10" x14ac:dyDescent="0.2">
      <c r="A1371" s="125"/>
      <c r="C1371" s="217"/>
      <c r="I1371" s="2"/>
      <c r="J1371" s="2"/>
    </row>
    <row r="1372" spans="1:10" x14ac:dyDescent="0.2">
      <c r="A1372" s="125"/>
      <c r="C1372" s="217"/>
      <c r="I1372" s="2"/>
      <c r="J1372" s="2"/>
    </row>
    <row r="1373" spans="1:10" x14ac:dyDescent="0.2">
      <c r="A1373" s="125"/>
      <c r="C1373" s="217"/>
      <c r="I1373" s="2"/>
      <c r="J1373" s="2"/>
    </row>
    <row r="1374" spans="1:10" x14ac:dyDescent="0.2">
      <c r="A1374" s="125"/>
      <c r="C1374" s="217"/>
      <c r="I1374" s="2"/>
      <c r="J1374" s="2"/>
    </row>
    <row r="1375" spans="1:10" x14ac:dyDescent="0.2">
      <c r="A1375" s="125"/>
      <c r="C1375" s="217"/>
      <c r="I1375" s="2"/>
      <c r="J1375" s="2"/>
    </row>
    <row r="1376" spans="1:10" x14ac:dyDescent="0.2">
      <c r="A1376" s="125"/>
      <c r="C1376" s="217"/>
      <c r="I1376" s="2"/>
      <c r="J1376" s="2"/>
    </row>
    <row r="1377" spans="1:10" x14ac:dyDescent="0.2">
      <c r="A1377" s="125"/>
      <c r="C1377" s="217"/>
      <c r="I1377" s="2"/>
      <c r="J1377" s="2"/>
    </row>
    <row r="1378" spans="1:10" x14ac:dyDescent="0.2">
      <c r="A1378" s="125"/>
      <c r="C1378" s="217"/>
      <c r="I1378" s="2"/>
      <c r="J1378" s="2"/>
    </row>
    <row r="1379" spans="1:10" x14ac:dyDescent="0.2">
      <c r="A1379" s="125"/>
      <c r="C1379" s="217"/>
      <c r="I1379" s="2"/>
      <c r="J1379" s="2"/>
    </row>
    <row r="1380" spans="1:10" x14ac:dyDescent="0.2">
      <c r="A1380" s="125"/>
      <c r="C1380" s="217"/>
      <c r="I1380" s="2"/>
      <c r="J1380" s="2"/>
    </row>
    <row r="1381" spans="1:10" x14ac:dyDescent="0.2">
      <c r="A1381" s="125"/>
      <c r="C1381" s="217"/>
      <c r="I1381" s="2"/>
      <c r="J1381" s="2"/>
    </row>
    <row r="1382" spans="1:10" x14ac:dyDescent="0.2">
      <c r="A1382" s="125"/>
      <c r="C1382" s="217"/>
      <c r="I1382" s="2"/>
      <c r="J1382" s="2"/>
    </row>
    <row r="1383" spans="1:10" x14ac:dyDescent="0.2">
      <c r="A1383" s="125"/>
      <c r="C1383" s="217"/>
      <c r="I1383" s="2"/>
      <c r="J1383" s="2"/>
    </row>
    <row r="1384" spans="1:10" x14ac:dyDescent="0.2">
      <c r="A1384" s="125"/>
      <c r="C1384" s="217"/>
      <c r="I1384" s="2"/>
      <c r="J1384" s="2"/>
    </row>
    <row r="1385" spans="1:10" x14ac:dyDescent="0.2">
      <c r="A1385" s="125"/>
      <c r="C1385" s="217"/>
      <c r="I1385" s="2"/>
      <c r="J1385" s="2"/>
    </row>
    <row r="1386" spans="1:10" x14ac:dyDescent="0.2">
      <c r="A1386" s="125"/>
      <c r="C1386" s="217"/>
      <c r="I1386" s="2"/>
      <c r="J1386" s="2"/>
    </row>
    <row r="1387" spans="1:10" x14ac:dyDescent="0.2">
      <c r="A1387" s="125"/>
      <c r="C1387" s="217"/>
      <c r="I1387" s="2"/>
      <c r="J1387" s="2"/>
    </row>
    <row r="1388" spans="1:10" x14ac:dyDescent="0.2">
      <c r="A1388" s="125"/>
      <c r="C1388" s="217"/>
      <c r="I1388" s="2"/>
      <c r="J1388" s="2"/>
    </row>
    <row r="1389" spans="1:10" x14ac:dyDescent="0.2">
      <c r="A1389" s="125"/>
      <c r="C1389" s="217"/>
      <c r="I1389" s="2"/>
      <c r="J1389" s="2"/>
    </row>
    <row r="1390" spans="1:10" x14ac:dyDescent="0.2">
      <c r="A1390" s="125"/>
      <c r="C1390" s="217"/>
      <c r="I1390" s="2"/>
      <c r="J1390" s="2"/>
    </row>
    <row r="1391" spans="1:10" x14ac:dyDescent="0.2">
      <c r="A1391" s="125"/>
      <c r="C1391" s="217"/>
      <c r="I1391" s="2"/>
      <c r="J1391" s="2"/>
    </row>
    <row r="1392" spans="1:10" x14ac:dyDescent="0.2">
      <c r="A1392" s="125"/>
      <c r="C1392" s="217"/>
      <c r="I1392" s="2"/>
      <c r="J1392" s="2"/>
    </row>
    <row r="1393" spans="1:10" x14ac:dyDescent="0.2">
      <c r="A1393" s="125"/>
      <c r="C1393" s="217"/>
      <c r="I1393" s="2"/>
      <c r="J1393" s="2"/>
    </row>
    <row r="1394" spans="1:10" x14ac:dyDescent="0.2">
      <c r="A1394" s="125"/>
      <c r="C1394" s="217"/>
      <c r="I1394" s="2"/>
      <c r="J1394" s="2"/>
    </row>
    <row r="1395" spans="1:10" x14ac:dyDescent="0.2">
      <c r="A1395" s="125"/>
      <c r="C1395" s="217"/>
      <c r="I1395" s="2"/>
      <c r="J1395" s="2"/>
    </row>
    <row r="1396" spans="1:10" x14ac:dyDescent="0.2">
      <c r="A1396" s="125"/>
      <c r="C1396" s="217"/>
      <c r="I1396" s="2"/>
      <c r="J1396" s="2"/>
    </row>
    <row r="1397" spans="1:10" x14ac:dyDescent="0.2">
      <c r="A1397" s="125"/>
      <c r="C1397" s="217"/>
      <c r="I1397" s="2"/>
      <c r="J1397" s="2"/>
    </row>
    <row r="1398" spans="1:10" x14ac:dyDescent="0.2">
      <c r="A1398" s="125"/>
      <c r="C1398" s="217"/>
      <c r="I1398" s="2"/>
      <c r="J1398" s="2"/>
    </row>
    <row r="1399" spans="1:10" x14ac:dyDescent="0.2">
      <c r="A1399" s="125"/>
      <c r="C1399" s="217"/>
      <c r="I1399" s="2"/>
      <c r="J1399" s="2"/>
    </row>
    <row r="1400" spans="1:10" x14ac:dyDescent="0.2">
      <c r="A1400" s="125"/>
      <c r="C1400" s="217"/>
      <c r="I1400" s="2"/>
      <c r="J1400" s="2"/>
    </row>
    <row r="1401" spans="1:10" x14ac:dyDescent="0.2">
      <c r="A1401" s="125"/>
      <c r="C1401" s="217"/>
      <c r="I1401" s="2"/>
      <c r="J1401" s="2"/>
    </row>
    <row r="1402" spans="1:10" x14ac:dyDescent="0.2">
      <c r="A1402" s="125"/>
      <c r="C1402" s="217"/>
      <c r="I1402" s="2"/>
      <c r="J1402" s="2"/>
    </row>
    <row r="1403" spans="1:10" x14ac:dyDescent="0.2">
      <c r="A1403" s="125"/>
      <c r="C1403" s="217"/>
      <c r="I1403" s="2"/>
      <c r="J1403" s="2"/>
    </row>
    <row r="1404" spans="1:10" x14ac:dyDescent="0.2">
      <c r="A1404" s="125"/>
      <c r="C1404" s="217"/>
      <c r="I1404" s="2"/>
      <c r="J1404" s="2"/>
    </row>
    <row r="1405" spans="1:10" x14ac:dyDescent="0.2">
      <c r="A1405" s="125"/>
      <c r="C1405" s="217"/>
      <c r="I1405" s="2"/>
      <c r="J1405" s="2"/>
    </row>
    <row r="1406" spans="1:10" x14ac:dyDescent="0.2">
      <c r="A1406" s="125"/>
      <c r="C1406" s="217"/>
      <c r="I1406" s="2"/>
      <c r="J1406" s="2"/>
    </row>
    <row r="1407" spans="1:10" x14ac:dyDescent="0.2">
      <c r="A1407" s="125"/>
      <c r="C1407" s="217"/>
      <c r="I1407" s="2"/>
      <c r="J1407" s="2"/>
    </row>
    <row r="1408" spans="1:10" x14ac:dyDescent="0.2">
      <c r="A1408" s="125"/>
      <c r="C1408" s="217"/>
      <c r="I1408" s="2"/>
      <c r="J1408" s="2"/>
    </row>
    <row r="1409" spans="1:10" x14ac:dyDescent="0.2">
      <c r="A1409" s="125"/>
      <c r="C1409" s="217"/>
      <c r="I1409" s="2"/>
      <c r="J1409" s="2"/>
    </row>
    <row r="1410" spans="1:10" x14ac:dyDescent="0.2">
      <c r="A1410" s="125"/>
      <c r="C1410" s="217"/>
      <c r="I1410" s="2"/>
      <c r="J1410" s="2"/>
    </row>
    <row r="1411" spans="1:10" x14ac:dyDescent="0.2">
      <c r="A1411" s="125"/>
      <c r="C1411" s="217"/>
      <c r="I1411" s="2"/>
      <c r="J1411" s="2"/>
    </row>
    <row r="1412" spans="1:10" x14ac:dyDescent="0.2">
      <c r="A1412" s="125"/>
      <c r="C1412" s="217"/>
      <c r="I1412" s="2"/>
      <c r="J1412" s="2"/>
    </row>
    <row r="1413" spans="1:10" x14ac:dyDescent="0.2">
      <c r="A1413" s="125"/>
      <c r="C1413" s="217"/>
      <c r="I1413" s="2"/>
      <c r="J1413" s="2"/>
    </row>
    <row r="1414" spans="1:10" x14ac:dyDescent="0.2">
      <c r="A1414" s="125"/>
      <c r="C1414" s="217"/>
      <c r="I1414" s="2"/>
      <c r="J1414" s="2"/>
    </row>
    <row r="1415" spans="1:10" x14ac:dyDescent="0.2">
      <c r="A1415" s="125"/>
      <c r="C1415" s="217"/>
      <c r="I1415" s="2"/>
      <c r="J1415" s="2"/>
    </row>
    <row r="1416" spans="1:10" x14ac:dyDescent="0.2">
      <c r="A1416" s="125"/>
      <c r="C1416" s="217"/>
      <c r="I1416" s="2"/>
      <c r="J1416" s="2"/>
    </row>
    <row r="1417" spans="1:10" x14ac:dyDescent="0.2">
      <c r="A1417" s="125"/>
      <c r="C1417" s="217"/>
      <c r="I1417" s="2"/>
      <c r="J1417" s="2"/>
    </row>
    <row r="1418" spans="1:10" x14ac:dyDescent="0.2">
      <c r="A1418" s="125"/>
      <c r="C1418" s="217"/>
      <c r="I1418" s="2"/>
      <c r="J1418" s="2"/>
    </row>
    <row r="1419" spans="1:10" x14ac:dyDescent="0.2">
      <c r="A1419" s="125"/>
      <c r="C1419" s="217"/>
      <c r="I1419" s="2"/>
      <c r="J1419" s="2"/>
    </row>
    <row r="1420" spans="1:10" x14ac:dyDescent="0.2">
      <c r="A1420" s="125"/>
      <c r="C1420" s="217"/>
      <c r="I1420" s="2"/>
      <c r="J1420" s="2"/>
    </row>
    <row r="1421" spans="1:10" x14ac:dyDescent="0.2">
      <c r="A1421" s="125"/>
      <c r="C1421" s="217"/>
      <c r="I1421" s="2"/>
      <c r="J1421" s="2"/>
    </row>
    <row r="1422" spans="1:10" x14ac:dyDescent="0.2">
      <c r="A1422" s="125"/>
      <c r="C1422" s="217"/>
      <c r="I1422" s="2"/>
      <c r="J1422" s="2"/>
    </row>
    <row r="1423" spans="1:10" x14ac:dyDescent="0.2">
      <c r="A1423" s="125"/>
      <c r="C1423" s="217"/>
      <c r="I1423" s="2"/>
      <c r="J1423" s="2"/>
    </row>
    <row r="1424" spans="1:10" x14ac:dyDescent="0.2">
      <c r="A1424" s="125"/>
      <c r="C1424" s="217"/>
      <c r="I1424" s="2"/>
      <c r="J1424" s="2"/>
    </row>
    <row r="1425" spans="1:10" x14ac:dyDescent="0.2">
      <c r="A1425" s="125"/>
      <c r="C1425" s="217"/>
      <c r="I1425" s="2"/>
      <c r="J1425" s="2"/>
    </row>
    <row r="1426" spans="1:10" x14ac:dyDescent="0.2">
      <c r="A1426" s="125"/>
      <c r="C1426" s="217"/>
      <c r="I1426" s="2"/>
      <c r="J1426" s="2"/>
    </row>
    <row r="1427" spans="1:10" x14ac:dyDescent="0.2">
      <c r="A1427" s="125"/>
      <c r="C1427" s="217"/>
      <c r="I1427" s="2"/>
      <c r="J1427" s="2"/>
    </row>
    <row r="1428" spans="1:10" x14ac:dyDescent="0.2">
      <c r="A1428" s="125"/>
      <c r="C1428" s="217"/>
      <c r="I1428" s="2"/>
      <c r="J1428" s="2"/>
    </row>
    <row r="1429" spans="1:10" x14ac:dyDescent="0.2">
      <c r="A1429" s="125"/>
      <c r="C1429" s="217"/>
      <c r="I1429" s="2"/>
      <c r="J1429" s="2"/>
    </row>
    <row r="1430" spans="1:10" x14ac:dyDescent="0.2">
      <c r="A1430" s="125"/>
      <c r="C1430" s="217"/>
      <c r="I1430" s="2"/>
      <c r="J1430" s="2"/>
    </row>
    <row r="1431" spans="1:10" x14ac:dyDescent="0.2">
      <c r="A1431" s="125"/>
      <c r="C1431" s="217"/>
      <c r="I1431" s="2"/>
      <c r="J1431" s="2"/>
    </row>
    <row r="1432" spans="1:10" x14ac:dyDescent="0.2">
      <c r="A1432" s="125"/>
      <c r="C1432" s="217"/>
      <c r="I1432" s="2"/>
      <c r="J1432" s="2"/>
    </row>
    <row r="1433" spans="1:10" x14ac:dyDescent="0.2">
      <c r="A1433" s="125"/>
      <c r="C1433" s="217"/>
      <c r="I1433" s="2"/>
      <c r="J1433" s="2"/>
    </row>
    <row r="1434" spans="1:10" x14ac:dyDescent="0.2">
      <c r="A1434" s="125"/>
      <c r="C1434" s="217"/>
      <c r="I1434" s="2"/>
      <c r="J1434" s="2"/>
    </row>
    <row r="1435" spans="1:10" x14ac:dyDescent="0.2">
      <c r="A1435" s="125"/>
      <c r="C1435" s="217"/>
      <c r="I1435" s="2"/>
      <c r="J1435" s="2"/>
    </row>
    <row r="1436" spans="1:10" x14ac:dyDescent="0.2">
      <c r="A1436" s="125"/>
      <c r="C1436" s="217"/>
      <c r="I1436" s="2"/>
      <c r="J1436" s="2"/>
    </row>
    <row r="1437" spans="1:10" x14ac:dyDescent="0.2">
      <c r="A1437" s="125"/>
      <c r="C1437" s="217"/>
      <c r="I1437" s="2"/>
      <c r="J1437" s="2"/>
    </row>
    <row r="1438" spans="1:10" x14ac:dyDescent="0.2">
      <c r="A1438" s="125"/>
      <c r="C1438" s="217"/>
      <c r="I1438" s="2"/>
      <c r="J1438" s="2"/>
    </row>
    <row r="1439" spans="1:10" x14ac:dyDescent="0.2">
      <c r="A1439" s="125"/>
      <c r="C1439" s="217"/>
      <c r="I1439" s="2"/>
      <c r="J1439" s="2"/>
    </row>
    <row r="1440" spans="1:10" x14ac:dyDescent="0.2">
      <c r="A1440" s="125"/>
      <c r="C1440" s="217"/>
      <c r="I1440" s="2"/>
      <c r="J1440" s="2"/>
    </row>
    <row r="1441" spans="1:10" x14ac:dyDescent="0.2">
      <c r="A1441" s="125"/>
      <c r="C1441" s="217"/>
      <c r="I1441" s="2"/>
      <c r="J1441" s="2"/>
    </row>
    <row r="1442" spans="1:10" x14ac:dyDescent="0.2">
      <c r="A1442" s="125"/>
      <c r="C1442" s="217"/>
      <c r="I1442" s="2"/>
      <c r="J1442" s="2"/>
    </row>
    <row r="1443" spans="1:10" x14ac:dyDescent="0.2">
      <c r="A1443" s="125"/>
      <c r="C1443" s="217"/>
      <c r="I1443" s="2"/>
      <c r="J1443" s="2"/>
    </row>
    <row r="1444" spans="1:10" x14ac:dyDescent="0.2">
      <c r="A1444" s="125"/>
      <c r="C1444" s="217"/>
      <c r="I1444" s="2"/>
      <c r="J1444" s="2"/>
    </row>
    <row r="1445" spans="1:10" x14ac:dyDescent="0.2">
      <c r="A1445" s="125"/>
      <c r="C1445" s="217"/>
      <c r="I1445" s="2"/>
      <c r="J1445" s="2"/>
    </row>
    <row r="1446" spans="1:10" x14ac:dyDescent="0.2">
      <c r="A1446" s="125"/>
      <c r="C1446" s="217"/>
      <c r="I1446" s="2"/>
      <c r="J1446" s="2"/>
    </row>
    <row r="1447" spans="1:10" x14ac:dyDescent="0.2">
      <c r="A1447" s="125"/>
      <c r="C1447" s="217"/>
      <c r="I1447" s="2"/>
      <c r="J1447" s="2"/>
    </row>
    <row r="1448" spans="1:10" x14ac:dyDescent="0.2">
      <c r="A1448" s="125"/>
      <c r="C1448" s="217"/>
      <c r="I1448" s="2"/>
      <c r="J1448" s="2"/>
    </row>
    <row r="1449" spans="1:10" x14ac:dyDescent="0.2">
      <c r="A1449" s="125"/>
      <c r="C1449" s="217"/>
      <c r="I1449" s="2"/>
      <c r="J1449" s="2"/>
    </row>
    <row r="1450" spans="1:10" x14ac:dyDescent="0.2">
      <c r="A1450" s="125"/>
      <c r="C1450" s="217"/>
      <c r="I1450" s="2"/>
      <c r="J1450" s="2"/>
    </row>
    <row r="1451" spans="1:10" x14ac:dyDescent="0.2">
      <c r="A1451" s="125"/>
      <c r="C1451" s="217"/>
      <c r="I1451" s="2"/>
      <c r="J1451" s="2"/>
    </row>
    <row r="1452" spans="1:10" x14ac:dyDescent="0.2">
      <c r="A1452" s="125"/>
      <c r="C1452" s="217"/>
      <c r="I1452" s="2"/>
      <c r="J1452" s="2"/>
    </row>
    <row r="1453" spans="1:10" x14ac:dyDescent="0.2">
      <c r="A1453" s="125"/>
      <c r="C1453" s="217"/>
      <c r="I1453" s="2"/>
      <c r="J1453" s="2"/>
    </row>
    <row r="1454" spans="1:10" x14ac:dyDescent="0.2">
      <c r="A1454" s="125"/>
      <c r="C1454" s="217"/>
      <c r="I1454" s="2"/>
      <c r="J1454" s="2"/>
    </row>
    <row r="1455" spans="1:10" x14ac:dyDescent="0.2">
      <c r="A1455" s="125"/>
      <c r="C1455" s="217"/>
      <c r="I1455" s="2"/>
      <c r="J1455" s="2"/>
    </row>
    <row r="1456" spans="1:10" x14ac:dyDescent="0.2">
      <c r="A1456" s="125"/>
      <c r="C1456" s="217"/>
      <c r="I1456" s="2"/>
      <c r="J1456" s="2"/>
    </row>
    <row r="1457" spans="1:10" x14ac:dyDescent="0.2">
      <c r="A1457" s="125"/>
      <c r="C1457" s="217"/>
      <c r="I1457" s="2"/>
      <c r="J1457" s="2"/>
    </row>
    <row r="1458" spans="1:10" x14ac:dyDescent="0.2">
      <c r="A1458" s="125"/>
      <c r="C1458" s="217"/>
      <c r="I1458" s="2"/>
      <c r="J1458" s="2"/>
    </row>
    <row r="1459" spans="1:10" x14ac:dyDescent="0.2">
      <c r="A1459" s="125"/>
      <c r="C1459" s="217"/>
      <c r="I1459" s="2"/>
      <c r="J1459" s="2"/>
    </row>
    <row r="1460" spans="1:10" x14ac:dyDescent="0.2">
      <c r="A1460" s="125"/>
      <c r="C1460" s="217"/>
      <c r="I1460" s="2"/>
      <c r="J1460" s="2"/>
    </row>
    <row r="1461" spans="1:10" x14ac:dyDescent="0.2">
      <c r="A1461" s="125"/>
      <c r="C1461" s="217"/>
      <c r="I1461" s="2"/>
      <c r="J1461" s="2"/>
    </row>
    <row r="1462" spans="1:10" x14ac:dyDescent="0.2">
      <c r="A1462" s="125"/>
      <c r="C1462" s="217"/>
      <c r="I1462" s="2"/>
      <c r="J1462" s="2"/>
    </row>
    <row r="1463" spans="1:10" x14ac:dyDescent="0.2">
      <c r="A1463" s="125"/>
      <c r="C1463" s="217"/>
      <c r="I1463" s="2"/>
      <c r="J1463" s="2"/>
    </row>
    <row r="1464" spans="1:10" x14ac:dyDescent="0.2">
      <c r="A1464" s="125"/>
      <c r="C1464" s="217"/>
      <c r="I1464" s="2"/>
      <c r="J1464" s="2"/>
    </row>
    <row r="1465" spans="1:10" x14ac:dyDescent="0.2">
      <c r="A1465" s="125"/>
      <c r="C1465" s="217"/>
      <c r="I1465" s="2"/>
      <c r="J1465" s="2"/>
    </row>
    <row r="1466" spans="1:10" x14ac:dyDescent="0.2">
      <c r="A1466" s="125"/>
      <c r="C1466" s="217"/>
      <c r="I1466" s="2"/>
      <c r="J1466" s="2"/>
    </row>
    <row r="1467" spans="1:10" x14ac:dyDescent="0.2">
      <c r="A1467" s="125"/>
      <c r="C1467" s="217"/>
      <c r="I1467" s="2"/>
      <c r="J1467" s="2"/>
    </row>
    <row r="1468" spans="1:10" x14ac:dyDescent="0.2">
      <c r="A1468" s="125"/>
      <c r="C1468" s="217"/>
      <c r="I1468" s="2"/>
      <c r="J1468" s="2"/>
    </row>
    <row r="1469" spans="1:10" x14ac:dyDescent="0.2">
      <c r="A1469" s="125"/>
      <c r="C1469" s="217"/>
      <c r="I1469" s="2"/>
      <c r="J1469" s="2"/>
    </row>
    <row r="1470" spans="1:10" x14ac:dyDescent="0.2">
      <c r="A1470" s="125"/>
      <c r="C1470" s="217"/>
      <c r="I1470" s="2"/>
      <c r="J1470" s="2"/>
    </row>
    <row r="1471" spans="1:10" x14ac:dyDescent="0.2">
      <c r="A1471" s="125"/>
      <c r="C1471" s="217"/>
      <c r="I1471" s="2"/>
      <c r="J1471" s="2"/>
    </row>
    <row r="1472" spans="1:10" x14ac:dyDescent="0.2">
      <c r="A1472" s="125"/>
      <c r="C1472" s="217"/>
      <c r="I1472" s="2"/>
      <c r="J1472" s="2"/>
    </row>
    <row r="1473" spans="1:10" x14ac:dyDescent="0.2">
      <c r="A1473" s="125"/>
      <c r="C1473" s="217"/>
      <c r="I1473" s="2"/>
      <c r="J1473" s="2"/>
    </row>
    <row r="1474" spans="1:10" x14ac:dyDescent="0.2">
      <c r="A1474" s="125"/>
      <c r="C1474" s="217"/>
      <c r="I1474" s="2"/>
      <c r="J1474" s="2"/>
    </row>
    <row r="1475" spans="1:10" x14ac:dyDescent="0.2">
      <c r="A1475" s="125"/>
      <c r="C1475" s="217"/>
      <c r="I1475" s="2"/>
      <c r="J1475" s="2"/>
    </row>
    <row r="1476" spans="1:10" x14ac:dyDescent="0.2">
      <c r="A1476" s="125"/>
      <c r="C1476" s="217"/>
      <c r="I1476" s="2"/>
      <c r="J1476" s="2"/>
    </row>
    <row r="1477" spans="1:10" x14ac:dyDescent="0.2">
      <c r="A1477" s="125"/>
      <c r="C1477" s="217"/>
      <c r="I1477" s="2"/>
      <c r="J1477" s="2"/>
    </row>
    <row r="1478" spans="1:10" x14ac:dyDescent="0.2">
      <c r="A1478" s="125"/>
      <c r="C1478" s="217"/>
      <c r="I1478" s="2"/>
      <c r="J1478" s="2"/>
    </row>
    <row r="1479" spans="1:10" x14ac:dyDescent="0.2">
      <c r="A1479" s="125"/>
      <c r="C1479" s="217"/>
      <c r="I1479" s="2"/>
      <c r="J1479" s="2"/>
    </row>
    <row r="1480" spans="1:10" x14ac:dyDescent="0.2">
      <c r="A1480" s="125"/>
      <c r="C1480" s="217"/>
      <c r="I1480" s="2"/>
      <c r="J1480" s="2"/>
    </row>
    <row r="1481" spans="1:10" x14ac:dyDescent="0.2">
      <c r="A1481" s="125"/>
      <c r="C1481" s="217"/>
      <c r="I1481" s="2"/>
      <c r="J1481" s="2"/>
    </row>
    <row r="1482" spans="1:10" x14ac:dyDescent="0.2">
      <c r="A1482" s="125"/>
      <c r="C1482" s="217"/>
      <c r="I1482" s="2"/>
      <c r="J1482" s="2"/>
    </row>
    <row r="1483" spans="1:10" x14ac:dyDescent="0.2">
      <c r="A1483" s="125"/>
      <c r="C1483" s="217"/>
      <c r="I1483" s="2"/>
      <c r="J1483" s="2"/>
    </row>
    <row r="1484" spans="1:10" x14ac:dyDescent="0.2">
      <c r="A1484" s="125"/>
      <c r="C1484" s="217"/>
      <c r="I1484" s="2"/>
      <c r="J1484" s="2"/>
    </row>
    <row r="1485" spans="1:10" x14ac:dyDescent="0.2">
      <c r="A1485" s="125"/>
      <c r="C1485" s="217"/>
      <c r="I1485" s="2"/>
      <c r="J1485" s="2"/>
    </row>
    <row r="1486" spans="1:10" x14ac:dyDescent="0.2">
      <c r="A1486" s="125"/>
      <c r="C1486" s="217"/>
      <c r="I1486" s="2"/>
      <c r="J1486" s="2"/>
    </row>
    <row r="1487" spans="1:10" x14ac:dyDescent="0.2">
      <c r="A1487" s="125"/>
      <c r="C1487" s="217"/>
      <c r="I1487" s="2"/>
      <c r="J1487" s="2"/>
    </row>
    <row r="1488" spans="1:10" x14ac:dyDescent="0.2">
      <c r="A1488" s="125"/>
      <c r="C1488" s="217"/>
      <c r="I1488" s="2"/>
      <c r="J1488" s="2"/>
    </row>
    <row r="1489" spans="1:10" x14ac:dyDescent="0.2">
      <c r="A1489" s="125"/>
      <c r="C1489" s="217"/>
      <c r="I1489" s="2"/>
      <c r="J1489" s="2"/>
    </row>
    <row r="1490" spans="1:10" x14ac:dyDescent="0.2">
      <c r="A1490" s="125"/>
      <c r="C1490" s="217"/>
      <c r="I1490" s="2"/>
      <c r="J1490" s="2"/>
    </row>
    <row r="1491" spans="1:10" x14ac:dyDescent="0.2">
      <c r="A1491" s="125"/>
      <c r="C1491" s="217"/>
      <c r="I1491" s="2"/>
      <c r="J1491" s="2"/>
    </row>
    <row r="1492" spans="1:10" x14ac:dyDescent="0.2">
      <c r="A1492" s="125"/>
      <c r="C1492" s="217"/>
      <c r="I1492" s="2"/>
      <c r="J1492" s="2"/>
    </row>
    <row r="1493" spans="1:10" x14ac:dyDescent="0.2">
      <c r="A1493" s="125"/>
      <c r="C1493" s="217"/>
      <c r="I1493" s="2"/>
      <c r="J1493" s="2"/>
    </row>
    <row r="1494" spans="1:10" x14ac:dyDescent="0.2">
      <c r="A1494" s="125"/>
      <c r="C1494" s="217"/>
      <c r="I1494" s="2"/>
      <c r="J1494" s="2"/>
    </row>
    <row r="1495" spans="1:10" x14ac:dyDescent="0.2">
      <c r="A1495" s="125"/>
      <c r="C1495" s="217"/>
      <c r="I1495" s="2"/>
      <c r="J1495" s="2"/>
    </row>
    <row r="1496" spans="1:10" x14ac:dyDescent="0.2">
      <c r="A1496" s="125"/>
      <c r="C1496" s="217"/>
      <c r="I1496" s="2"/>
      <c r="J1496" s="2"/>
    </row>
    <row r="1497" spans="1:10" x14ac:dyDescent="0.2">
      <c r="A1497" s="125"/>
      <c r="C1497" s="217"/>
      <c r="I1497" s="2"/>
      <c r="J1497" s="2"/>
    </row>
    <row r="1498" spans="1:10" x14ac:dyDescent="0.2">
      <c r="A1498" s="125"/>
      <c r="C1498" s="217"/>
      <c r="I1498" s="2"/>
      <c r="J1498" s="2"/>
    </row>
    <row r="1499" spans="1:10" x14ac:dyDescent="0.2">
      <c r="A1499" s="125"/>
      <c r="C1499" s="217"/>
      <c r="I1499" s="2"/>
      <c r="J1499" s="2"/>
    </row>
    <row r="1500" spans="1:10" x14ac:dyDescent="0.2">
      <c r="A1500" s="125"/>
      <c r="C1500" s="217"/>
      <c r="I1500" s="2"/>
      <c r="J1500" s="2"/>
    </row>
    <row r="1501" spans="1:10" x14ac:dyDescent="0.2">
      <c r="A1501" s="125"/>
      <c r="C1501" s="217"/>
      <c r="I1501" s="2"/>
      <c r="J1501" s="2"/>
    </row>
    <row r="1502" spans="1:10" x14ac:dyDescent="0.2">
      <c r="A1502" s="125"/>
      <c r="C1502" s="217"/>
      <c r="I1502" s="2"/>
      <c r="J1502" s="2"/>
    </row>
    <row r="1503" spans="1:10" x14ac:dyDescent="0.2">
      <c r="A1503" s="125"/>
      <c r="C1503" s="217"/>
      <c r="I1503" s="2"/>
      <c r="J1503" s="2"/>
    </row>
    <row r="1504" spans="1:10" x14ac:dyDescent="0.2">
      <c r="A1504" s="125"/>
      <c r="C1504" s="217"/>
      <c r="I1504" s="2"/>
      <c r="J1504" s="2"/>
    </row>
    <row r="1505" spans="1:10" x14ac:dyDescent="0.2">
      <c r="A1505" s="125"/>
      <c r="C1505" s="217"/>
      <c r="I1505" s="2"/>
      <c r="J1505" s="2"/>
    </row>
    <row r="1506" spans="1:10" x14ac:dyDescent="0.2">
      <c r="A1506" s="125"/>
      <c r="C1506" s="217"/>
      <c r="I1506" s="2"/>
      <c r="J1506" s="2"/>
    </row>
    <row r="1507" spans="1:10" x14ac:dyDescent="0.2">
      <c r="A1507" s="125"/>
      <c r="C1507" s="217"/>
      <c r="I1507" s="2"/>
      <c r="J1507" s="2"/>
    </row>
    <row r="1508" spans="1:10" x14ac:dyDescent="0.2">
      <c r="A1508" s="125"/>
      <c r="C1508" s="217"/>
      <c r="I1508" s="2"/>
      <c r="J1508" s="2"/>
    </row>
    <row r="1509" spans="1:10" x14ac:dyDescent="0.2">
      <c r="A1509" s="125"/>
      <c r="C1509" s="217"/>
      <c r="I1509" s="2"/>
      <c r="J1509" s="2"/>
    </row>
    <row r="1510" spans="1:10" x14ac:dyDescent="0.2">
      <c r="A1510" s="125"/>
      <c r="C1510" s="217"/>
      <c r="I1510" s="2"/>
      <c r="J1510" s="2"/>
    </row>
    <row r="1511" spans="1:10" x14ac:dyDescent="0.2">
      <c r="A1511" s="125"/>
      <c r="C1511" s="217"/>
      <c r="I1511" s="2"/>
      <c r="J1511" s="2"/>
    </row>
    <row r="1512" spans="1:10" x14ac:dyDescent="0.2">
      <c r="A1512" s="125"/>
      <c r="C1512" s="217"/>
      <c r="I1512" s="2"/>
      <c r="J1512" s="2"/>
    </row>
    <row r="1513" spans="1:10" x14ac:dyDescent="0.2">
      <c r="A1513" s="125"/>
      <c r="C1513" s="217"/>
      <c r="I1513" s="2"/>
      <c r="J1513" s="2"/>
    </row>
    <row r="1514" spans="1:10" x14ac:dyDescent="0.2">
      <c r="A1514" s="125"/>
      <c r="C1514" s="217"/>
      <c r="I1514" s="2"/>
      <c r="J1514" s="2"/>
    </row>
    <row r="1515" spans="1:10" x14ac:dyDescent="0.2">
      <c r="A1515" s="125"/>
      <c r="C1515" s="217"/>
      <c r="I1515" s="2"/>
      <c r="J1515" s="2"/>
    </row>
    <row r="1516" spans="1:10" x14ac:dyDescent="0.2">
      <c r="A1516" s="125"/>
      <c r="C1516" s="217"/>
      <c r="I1516" s="2"/>
      <c r="J1516" s="2"/>
    </row>
    <row r="1517" spans="1:10" x14ac:dyDescent="0.2">
      <c r="A1517" s="125"/>
      <c r="C1517" s="217"/>
      <c r="I1517" s="2"/>
      <c r="J1517" s="2"/>
    </row>
    <row r="1518" spans="1:10" x14ac:dyDescent="0.2">
      <c r="A1518" s="125"/>
      <c r="C1518" s="217"/>
      <c r="I1518" s="2"/>
      <c r="J1518" s="2"/>
    </row>
    <row r="1519" spans="1:10" x14ac:dyDescent="0.2">
      <c r="A1519" s="125"/>
      <c r="C1519" s="217"/>
      <c r="I1519" s="2"/>
      <c r="J1519" s="2"/>
    </row>
    <row r="1520" spans="1:10" x14ac:dyDescent="0.2">
      <c r="A1520" s="125"/>
      <c r="C1520" s="217"/>
      <c r="I1520" s="2"/>
      <c r="J1520" s="2"/>
    </row>
    <row r="1521" spans="1:10" x14ac:dyDescent="0.2">
      <c r="A1521" s="125"/>
      <c r="C1521" s="217"/>
      <c r="I1521" s="2"/>
      <c r="J1521" s="2"/>
    </row>
    <row r="1522" spans="1:10" x14ac:dyDescent="0.2">
      <c r="A1522" s="125"/>
      <c r="C1522" s="217"/>
      <c r="I1522" s="2"/>
      <c r="J1522" s="2"/>
    </row>
    <row r="1523" spans="1:10" x14ac:dyDescent="0.2">
      <c r="A1523" s="125"/>
      <c r="C1523" s="217"/>
      <c r="I1523" s="2"/>
      <c r="J1523" s="2"/>
    </row>
    <row r="1524" spans="1:10" x14ac:dyDescent="0.2">
      <c r="A1524" s="125"/>
      <c r="C1524" s="217"/>
      <c r="I1524" s="2"/>
      <c r="J1524" s="2"/>
    </row>
    <row r="1525" spans="1:10" x14ac:dyDescent="0.2">
      <c r="A1525" s="125"/>
      <c r="C1525" s="217"/>
      <c r="I1525" s="2"/>
      <c r="J1525" s="2"/>
    </row>
    <row r="1526" spans="1:10" x14ac:dyDescent="0.2">
      <c r="A1526" s="125"/>
      <c r="C1526" s="217"/>
      <c r="I1526" s="2"/>
      <c r="J1526" s="2"/>
    </row>
    <row r="1527" spans="1:10" x14ac:dyDescent="0.2">
      <c r="A1527" s="125"/>
      <c r="C1527" s="217"/>
      <c r="I1527" s="2"/>
      <c r="J1527" s="2"/>
    </row>
    <row r="1528" spans="1:10" x14ac:dyDescent="0.2">
      <c r="A1528" s="125"/>
      <c r="C1528" s="217"/>
      <c r="I1528" s="2"/>
      <c r="J1528" s="2"/>
    </row>
    <row r="1529" spans="1:10" x14ac:dyDescent="0.2">
      <c r="A1529" s="125"/>
      <c r="C1529" s="217"/>
      <c r="I1529" s="2"/>
      <c r="J1529" s="2"/>
    </row>
    <row r="1530" spans="1:10" x14ac:dyDescent="0.2">
      <c r="A1530" s="125"/>
      <c r="C1530" s="217"/>
      <c r="I1530" s="2"/>
      <c r="J1530" s="2"/>
    </row>
    <row r="1531" spans="1:10" x14ac:dyDescent="0.2">
      <c r="A1531" s="125"/>
      <c r="C1531" s="217"/>
      <c r="I1531" s="2"/>
      <c r="J1531" s="2"/>
    </row>
    <row r="1532" spans="1:10" x14ac:dyDescent="0.2">
      <c r="A1532" s="125"/>
      <c r="C1532" s="217"/>
      <c r="I1532" s="2"/>
      <c r="J1532" s="2"/>
    </row>
    <row r="1533" spans="1:10" x14ac:dyDescent="0.2">
      <c r="A1533" s="125"/>
      <c r="C1533" s="217"/>
      <c r="I1533" s="2"/>
      <c r="J1533" s="2"/>
    </row>
    <row r="1534" spans="1:10" x14ac:dyDescent="0.2">
      <c r="A1534" s="125"/>
      <c r="C1534" s="217"/>
      <c r="I1534" s="2"/>
      <c r="J1534" s="2"/>
    </row>
    <row r="1535" spans="1:10" x14ac:dyDescent="0.2">
      <c r="A1535" s="125"/>
      <c r="C1535" s="217"/>
      <c r="I1535" s="2"/>
      <c r="J1535" s="2"/>
    </row>
    <row r="1536" spans="1:10" x14ac:dyDescent="0.2">
      <c r="A1536" s="125"/>
      <c r="C1536" s="217"/>
      <c r="I1536" s="2"/>
      <c r="J1536" s="2"/>
    </row>
    <row r="1537" spans="1:10" x14ac:dyDescent="0.2">
      <c r="A1537" s="125"/>
      <c r="C1537" s="217"/>
      <c r="I1537" s="2"/>
      <c r="J1537" s="2"/>
    </row>
    <row r="1538" spans="1:10" x14ac:dyDescent="0.2">
      <c r="A1538" s="125"/>
      <c r="C1538" s="217"/>
      <c r="I1538" s="2"/>
      <c r="J1538" s="2"/>
    </row>
    <row r="1539" spans="1:10" x14ac:dyDescent="0.2">
      <c r="A1539" s="125"/>
      <c r="C1539" s="217"/>
      <c r="I1539" s="2"/>
      <c r="J1539" s="2"/>
    </row>
    <row r="1540" spans="1:10" x14ac:dyDescent="0.2">
      <c r="A1540" s="125"/>
      <c r="C1540" s="217"/>
      <c r="I1540" s="2"/>
      <c r="J1540" s="2"/>
    </row>
    <row r="1541" spans="1:10" x14ac:dyDescent="0.2">
      <c r="A1541" s="125"/>
      <c r="C1541" s="217"/>
      <c r="I1541" s="2"/>
      <c r="J1541" s="2"/>
    </row>
    <row r="1542" spans="1:10" x14ac:dyDescent="0.2">
      <c r="A1542" s="125"/>
      <c r="C1542" s="217"/>
      <c r="I1542" s="2"/>
      <c r="J1542" s="2"/>
    </row>
    <row r="1543" spans="1:10" x14ac:dyDescent="0.2">
      <c r="A1543" s="125"/>
      <c r="C1543" s="217"/>
      <c r="I1543" s="2"/>
      <c r="J1543" s="2"/>
    </row>
    <row r="1544" spans="1:10" x14ac:dyDescent="0.2">
      <c r="A1544" s="125"/>
      <c r="C1544" s="217"/>
      <c r="I1544" s="2"/>
      <c r="J1544" s="2"/>
    </row>
    <row r="1545" spans="1:10" x14ac:dyDescent="0.2">
      <c r="A1545" s="125"/>
      <c r="C1545" s="217"/>
      <c r="I1545" s="2"/>
      <c r="J1545" s="2"/>
    </row>
    <row r="1546" spans="1:10" x14ac:dyDescent="0.2">
      <c r="A1546" s="125"/>
      <c r="C1546" s="217"/>
      <c r="I1546" s="2"/>
      <c r="J1546" s="2"/>
    </row>
    <row r="1547" spans="1:10" x14ac:dyDescent="0.2">
      <c r="A1547" s="125"/>
      <c r="C1547" s="217"/>
      <c r="I1547" s="2"/>
      <c r="J1547" s="2"/>
    </row>
    <row r="1548" spans="1:10" x14ac:dyDescent="0.2">
      <c r="A1548" s="125"/>
      <c r="C1548" s="217"/>
      <c r="I1548" s="2"/>
      <c r="J1548" s="2"/>
    </row>
    <row r="1549" spans="1:10" x14ac:dyDescent="0.2">
      <c r="A1549" s="125"/>
      <c r="C1549" s="217"/>
      <c r="I1549" s="2"/>
      <c r="J1549" s="2"/>
    </row>
    <row r="1550" spans="1:10" x14ac:dyDescent="0.2">
      <c r="A1550" s="125"/>
      <c r="C1550" s="217"/>
      <c r="I1550" s="2"/>
      <c r="J1550" s="2"/>
    </row>
    <row r="1551" spans="1:10" x14ac:dyDescent="0.2">
      <c r="A1551" s="125"/>
      <c r="C1551" s="217"/>
      <c r="I1551" s="2"/>
      <c r="J1551" s="2"/>
    </row>
    <row r="1552" spans="1:10" x14ac:dyDescent="0.2">
      <c r="A1552" s="125"/>
      <c r="C1552" s="217"/>
      <c r="I1552" s="2"/>
      <c r="J1552" s="2"/>
    </row>
    <row r="1553" spans="1:10" x14ac:dyDescent="0.2">
      <c r="A1553" s="125"/>
      <c r="C1553" s="217"/>
      <c r="I1553" s="2"/>
      <c r="J1553" s="2"/>
    </row>
    <row r="1554" spans="1:10" x14ac:dyDescent="0.2">
      <c r="A1554" s="125"/>
      <c r="C1554" s="217"/>
      <c r="I1554" s="2"/>
      <c r="J1554" s="2"/>
    </row>
    <row r="1555" spans="1:10" x14ac:dyDescent="0.2">
      <c r="A1555" s="125"/>
      <c r="C1555" s="217"/>
      <c r="I1555" s="2"/>
      <c r="J1555" s="2"/>
    </row>
    <row r="1556" spans="1:10" x14ac:dyDescent="0.2">
      <c r="A1556" s="125"/>
      <c r="C1556" s="217"/>
      <c r="I1556" s="2"/>
      <c r="J1556" s="2"/>
    </row>
    <row r="1557" spans="1:10" x14ac:dyDescent="0.2">
      <c r="A1557" s="125"/>
      <c r="C1557" s="217"/>
      <c r="I1557" s="2"/>
      <c r="J1557" s="2"/>
    </row>
    <row r="1558" spans="1:10" x14ac:dyDescent="0.2">
      <c r="A1558" s="125"/>
      <c r="C1558" s="217"/>
      <c r="I1558" s="2"/>
      <c r="J1558" s="2"/>
    </row>
    <row r="1559" spans="1:10" x14ac:dyDescent="0.2">
      <c r="A1559" s="125"/>
      <c r="C1559" s="217"/>
      <c r="I1559" s="2"/>
      <c r="J1559" s="2"/>
    </row>
    <row r="1560" spans="1:10" x14ac:dyDescent="0.2">
      <c r="A1560" s="125"/>
      <c r="C1560" s="217"/>
      <c r="I1560" s="2"/>
      <c r="J1560" s="2"/>
    </row>
    <row r="1561" spans="1:10" x14ac:dyDescent="0.2">
      <c r="A1561" s="125"/>
      <c r="C1561" s="217"/>
      <c r="I1561" s="2"/>
      <c r="J1561" s="2"/>
    </row>
    <row r="1562" spans="1:10" x14ac:dyDescent="0.2">
      <c r="A1562" s="125"/>
      <c r="C1562" s="217"/>
      <c r="I1562" s="2"/>
      <c r="J1562" s="2"/>
    </row>
    <row r="1563" spans="1:10" x14ac:dyDescent="0.2">
      <c r="A1563" s="125"/>
      <c r="C1563" s="217"/>
      <c r="I1563" s="2"/>
      <c r="J1563" s="2"/>
    </row>
    <row r="1564" spans="1:10" x14ac:dyDescent="0.2">
      <c r="A1564" s="125"/>
      <c r="C1564" s="217"/>
      <c r="I1564" s="2"/>
      <c r="J1564" s="2"/>
    </row>
    <row r="1565" spans="1:10" x14ac:dyDescent="0.2">
      <c r="A1565" s="125"/>
      <c r="C1565" s="217"/>
      <c r="I1565" s="2"/>
      <c r="J1565" s="2"/>
    </row>
    <row r="1566" spans="1:10" x14ac:dyDescent="0.2">
      <c r="A1566" s="125"/>
      <c r="C1566" s="217"/>
      <c r="I1566" s="2"/>
      <c r="J1566" s="2"/>
    </row>
    <row r="1567" spans="1:10" x14ac:dyDescent="0.2">
      <c r="A1567" s="125"/>
      <c r="C1567" s="217"/>
      <c r="I1567" s="2"/>
      <c r="J1567" s="2"/>
    </row>
    <row r="1568" spans="1:10" x14ac:dyDescent="0.2">
      <c r="A1568" s="125"/>
      <c r="C1568" s="217"/>
      <c r="I1568" s="2"/>
      <c r="J1568" s="2"/>
    </row>
    <row r="1569" spans="1:10" x14ac:dyDescent="0.2">
      <c r="A1569" s="125"/>
      <c r="C1569" s="217"/>
      <c r="I1569" s="2"/>
      <c r="J1569" s="2"/>
    </row>
    <row r="1570" spans="1:10" x14ac:dyDescent="0.2">
      <c r="A1570" s="125"/>
      <c r="C1570" s="217"/>
      <c r="I1570" s="2"/>
      <c r="J1570" s="2"/>
    </row>
    <row r="1571" spans="1:10" x14ac:dyDescent="0.2">
      <c r="A1571" s="125"/>
      <c r="C1571" s="217"/>
      <c r="I1571" s="2"/>
      <c r="J1571" s="2"/>
    </row>
    <row r="1572" spans="1:10" x14ac:dyDescent="0.2">
      <c r="A1572" s="125"/>
      <c r="C1572" s="217"/>
      <c r="I1572" s="2"/>
      <c r="J1572" s="2"/>
    </row>
    <row r="1573" spans="1:10" x14ac:dyDescent="0.2">
      <c r="A1573" s="125"/>
      <c r="C1573" s="217"/>
      <c r="I1573" s="2"/>
      <c r="J1573" s="2"/>
    </row>
    <row r="1574" spans="1:10" x14ac:dyDescent="0.2">
      <c r="A1574" s="125"/>
      <c r="C1574" s="217"/>
      <c r="I1574" s="2"/>
      <c r="J1574" s="2"/>
    </row>
    <row r="1575" spans="1:10" x14ac:dyDescent="0.2">
      <c r="A1575" s="125"/>
      <c r="C1575" s="217"/>
      <c r="I1575" s="2"/>
      <c r="J1575" s="2"/>
    </row>
    <row r="1576" spans="1:10" x14ac:dyDescent="0.2">
      <c r="A1576" s="125"/>
      <c r="C1576" s="217"/>
      <c r="I1576" s="2"/>
      <c r="J1576" s="2"/>
    </row>
    <row r="1577" spans="1:10" x14ac:dyDescent="0.2">
      <c r="A1577" s="125"/>
      <c r="C1577" s="217"/>
      <c r="I1577" s="2"/>
      <c r="J1577" s="2"/>
    </row>
    <row r="1578" spans="1:10" x14ac:dyDescent="0.2">
      <c r="A1578" s="125"/>
      <c r="C1578" s="217"/>
      <c r="I1578" s="2"/>
      <c r="J1578" s="2"/>
    </row>
    <row r="1579" spans="1:10" x14ac:dyDescent="0.2">
      <c r="A1579" s="125"/>
      <c r="C1579" s="217"/>
      <c r="I1579" s="2"/>
      <c r="J1579" s="2"/>
    </row>
    <row r="1580" spans="1:10" x14ac:dyDescent="0.2">
      <c r="A1580" s="125"/>
      <c r="C1580" s="217"/>
      <c r="I1580" s="2"/>
      <c r="J1580" s="2"/>
    </row>
    <row r="1581" spans="1:10" x14ac:dyDescent="0.2">
      <c r="A1581" s="125"/>
      <c r="C1581" s="217"/>
      <c r="I1581" s="2"/>
      <c r="J1581" s="2"/>
    </row>
    <row r="1582" spans="1:10" x14ac:dyDescent="0.2">
      <c r="A1582" s="125"/>
      <c r="C1582" s="217"/>
      <c r="I1582" s="2"/>
      <c r="J1582" s="2"/>
    </row>
    <row r="1583" spans="1:10" x14ac:dyDescent="0.2">
      <c r="A1583" s="125"/>
      <c r="C1583" s="217"/>
      <c r="I1583" s="2"/>
      <c r="J1583" s="2"/>
    </row>
    <row r="1584" spans="1:10" x14ac:dyDescent="0.2">
      <c r="A1584" s="125"/>
      <c r="C1584" s="217"/>
      <c r="I1584" s="2"/>
      <c r="J1584" s="2"/>
    </row>
    <row r="1585" spans="1:10" x14ac:dyDescent="0.2">
      <c r="A1585" s="125"/>
      <c r="C1585" s="217"/>
      <c r="I1585" s="2"/>
      <c r="J1585" s="2"/>
    </row>
    <row r="1586" spans="1:10" x14ac:dyDescent="0.2">
      <c r="A1586" s="125"/>
      <c r="C1586" s="217"/>
      <c r="I1586" s="2"/>
      <c r="J1586" s="2"/>
    </row>
    <row r="1587" spans="1:10" x14ac:dyDescent="0.2">
      <c r="A1587" s="125"/>
      <c r="C1587" s="217"/>
      <c r="I1587" s="2"/>
      <c r="J1587" s="2"/>
    </row>
    <row r="1588" spans="1:10" x14ac:dyDescent="0.2">
      <c r="A1588" s="125"/>
      <c r="C1588" s="217"/>
      <c r="I1588" s="2"/>
      <c r="J1588" s="2"/>
    </row>
    <row r="1589" spans="1:10" x14ac:dyDescent="0.2">
      <c r="A1589" s="125"/>
      <c r="C1589" s="217"/>
      <c r="I1589" s="2"/>
      <c r="J1589" s="2"/>
    </row>
    <row r="1590" spans="1:10" x14ac:dyDescent="0.2">
      <c r="A1590" s="125"/>
      <c r="C1590" s="217"/>
      <c r="I1590" s="2"/>
      <c r="J1590" s="2"/>
    </row>
    <row r="1591" spans="1:10" x14ac:dyDescent="0.2">
      <c r="A1591" s="125"/>
      <c r="C1591" s="217"/>
      <c r="I1591" s="2"/>
      <c r="J1591" s="2"/>
    </row>
    <row r="1592" spans="1:10" x14ac:dyDescent="0.2">
      <c r="A1592" s="125"/>
      <c r="C1592" s="217"/>
      <c r="I1592" s="2"/>
      <c r="J1592" s="2"/>
    </row>
    <row r="1593" spans="1:10" x14ac:dyDescent="0.2">
      <c r="A1593" s="125"/>
      <c r="C1593" s="217"/>
      <c r="I1593" s="2"/>
      <c r="J1593" s="2"/>
    </row>
    <row r="1594" spans="1:10" x14ac:dyDescent="0.2">
      <c r="A1594" s="125"/>
      <c r="C1594" s="217"/>
      <c r="I1594" s="2"/>
      <c r="J1594" s="2"/>
    </row>
    <row r="1595" spans="1:10" x14ac:dyDescent="0.2">
      <c r="A1595" s="125"/>
      <c r="C1595" s="217"/>
      <c r="I1595" s="2"/>
      <c r="J1595" s="2"/>
    </row>
    <row r="1596" spans="1:10" x14ac:dyDescent="0.2">
      <c r="A1596" s="125"/>
      <c r="C1596" s="217"/>
      <c r="I1596" s="2"/>
      <c r="J1596" s="2"/>
    </row>
    <row r="1597" spans="1:10" x14ac:dyDescent="0.2">
      <c r="A1597" s="125"/>
      <c r="C1597" s="217"/>
      <c r="I1597" s="2"/>
      <c r="J1597" s="2"/>
    </row>
    <row r="1598" spans="1:10" x14ac:dyDescent="0.2">
      <c r="A1598" s="125"/>
      <c r="C1598" s="217"/>
      <c r="I1598" s="2"/>
      <c r="J1598" s="2"/>
    </row>
    <row r="1599" spans="1:10" x14ac:dyDescent="0.2">
      <c r="A1599" s="125"/>
      <c r="C1599" s="217"/>
      <c r="I1599" s="2"/>
      <c r="J1599" s="2"/>
    </row>
    <row r="1600" spans="1:10" x14ac:dyDescent="0.2">
      <c r="A1600" s="125"/>
      <c r="C1600" s="217"/>
      <c r="I1600" s="2"/>
      <c r="J1600" s="2"/>
    </row>
    <row r="1601" spans="1:10" x14ac:dyDescent="0.2">
      <c r="A1601" s="125"/>
      <c r="C1601" s="217"/>
      <c r="I1601" s="2"/>
      <c r="J1601" s="2"/>
    </row>
    <row r="1602" spans="1:10" x14ac:dyDescent="0.2">
      <c r="A1602" s="125"/>
      <c r="C1602" s="217"/>
      <c r="I1602" s="2"/>
      <c r="J1602" s="2"/>
    </row>
    <row r="1603" spans="1:10" x14ac:dyDescent="0.2">
      <c r="A1603" s="125"/>
      <c r="C1603" s="217"/>
      <c r="I1603" s="2"/>
      <c r="J1603" s="2"/>
    </row>
    <row r="1604" spans="1:10" x14ac:dyDescent="0.2">
      <c r="A1604" s="125"/>
      <c r="C1604" s="217"/>
      <c r="I1604" s="2"/>
      <c r="J1604" s="2"/>
    </row>
    <row r="1605" spans="1:10" x14ac:dyDescent="0.2">
      <c r="A1605" s="125"/>
      <c r="C1605" s="217"/>
      <c r="I1605" s="2"/>
      <c r="J1605" s="2"/>
    </row>
    <row r="1606" spans="1:10" x14ac:dyDescent="0.2">
      <c r="A1606" s="125"/>
      <c r="C1606" s="217"/>
      <c r="I1606" s="2"/>
      <c r="J1606" s="2"/>
    </row>
    <row r="1607" spans="1:10" x14ac:dyDescent="0.2">
      <c r="A1607" s="125"/>
      <c r="C1607" s="217"/>
      <c r="I1607" s="2"/>
      <c r="J1607" s="2"/>
    </row>
    <row r="1608" spans="1:10" x14ac:dyDescent="0.2">
      <c r="A1608" s="125"/>
      <c r="C1608" s="217"/>
      <c r="I1608" s="2"/>
      <c r="J1608" s="2"/>
    </row>
    <row r="1609" spans="1:10" x14ac:dyDescent="0.2">
      <c r="A1609" s="125"/>
      <c r="C1609" s="217"/>
      <c r="I1609" s="2"/>
      <c r="J1609" s="2"/>
    </row>
    <row r="1610" spans="1:10" x14ac:dyDescent="0.2">
      <c r="A1610" s="125"/>
      <c r="C1610" s="217"/>
      <c r="I1610" s="2"/>
      <c r="J1610" s="2"/>
    </row>
    <row r="1611" spans="1:10" x14ac:dyDescent="0.2">
      <c r="A1611" s="125"/>
      <c r="C1611" s="217"/>
      <c r="I1611" s="2"/>
      <c r="J1611" s="2"/>
    </row>
    <row r="1612" spans="1:10" x14ac:dyDescent="0.2">
      <c r="A1612" s="125"/>
      <c r="C1612" s="217"/>
      <c r="I1612" s="2"/>
      <c r="J1612" s="2"/>
    </row>
    <row r="1613" spans="1:10" x14ac:dyDescent="0.2">
      <c r="A1613" s="125"/>
      <c r="C1613" s="217"/>
      <c r="I1613" s="2"/>
      <c r="J1613" s="2"/>
    </row>
    <row r="1614" spans="1:10" x14ac:dyDescent="0.2">
      <c r="A1614" s="125"/>
      <c r="C1614" s="217"/>
      <c r="I1614" s="2"/>
      <c r="J1614" s="2"/>
    </row>
    <row r="1615" spans="1:10" x14ac:dyDescent="0.2">
      <c r="A1615" s="125"/>
      <c r="C1615" s="217"/>
      <c r="I1615" s="2"/>
      <c r="J1615" s="2"/>
    </row>
    <row r="1616" spans="1:10" x14ac:dyDescent="0.2">
      <c r="A1616" s="125"/>
      <c r="C1616" s="217"/>
      <c r="I1616" s="2"/>
      <c r="J1616" s="2"/>
    </row>
    <row r="1617" spans="1:10" x14ac:dyDescent="0.2">
      <c r="A1617" s="125"/>
      <c r="C1617" s="217"/>
      <c r="I1617" s="2"/>
      <c r="J1617" s="2"/>
    </row>
    <row r="1618" spans="1:10" x14ac:dyDescent="0.2">
      <c r="A1618" s="125"/>
      <c r="C1618" s="217"/>
      <c r="I1618" s="2"/>
      <c r="J1618" s="2"/>
    </row>
    <row r="1619" spans="1:10" x14ac:dyDescent="0.2">
      <c r="A1619" s="125"/>
      <c r="C1619" s="217"/>
      <c r="I1619" s="2"/>
      <c r="J1619" s="2"/>
    </row>
    <row r="1620" spans="1:10" x14ac:dyDescent="0.2">
      <c r="A1620" s="125"/>
      <c r="C1620" s="217"/>
      <c r="I1620" s="2"/>
      <c r="J1620" s="2"/>
    </row>
    <row r="1621" spans="1:10" x14ac:dyDescent="0.2">
      <c r="A1621" s="125"/>
      <c r="C1621" s="217"/>
      <c r="I1621" s="2"/>
      <c r="J1621" s="2"/>
    </row>
    <row r="1622" spans="1:10" x14ac:dyDescent="0.2">
      <c r="A1622" s="125"/>
      <c r="C1622" s="217"/>
      <c r="I1622" s="2"/>
      <c r="J1622" s="2"/>
    </row>
    <row r="1623" spans="1:10" x14ac:dyDescent="0.2">
      <c r="A1623" s="125"/>
      <c r="C1623" s="217"/>
      <c r="I1623" s="2"/>
      <c r="J1623" s="2"/>
    </row>
    <row r="1624" spans="1:10" x14ac:dyDescent="0.2">
      <c r="A1624" s="125"/>
      <c r="C1624" s="217"/>
      <c r="I1624" s="2"/>
      <c r="J1624" s="2"/>
    </row>
    <row r="1625" spans="1:10" x14ac:dyDescent="0.2">
      <c r="A1625" s="125"/>
      <c r="C1625" s="217"/>
      <c r="I1625" s="2"/>
      <c r="J1625" s="2"/>
    </row>
    <row r="1626" spans="1:10" x14ac:dyDescent="0.2">
      <c r="A1626" s="125"/>
      <c r="C1626" s="217"/>
      <c r="I1626" s="2"/>
      <c r="J1626" s="2"/>
    </row>
    <row r="1627" spans="1:10" x14ac:dyDescent="0.2">
      <c r="A1627" s="125"/>
      <c r="C1627" s="217"/>
      <c r="I1627" s="2"/>
      <c r="J1627" s="2"/>
    </row>
    <row r="1628" spans="1:10" x14ac:dyDescent="0.2">
      <c r="A1628" s="125"/>
      <c r="C1628" s="217"/>
      <c r="I1628" s="2"/>
      <c r="J1628" s="2"/>
    </row>
    <row r="1629" spans="1:10" x14ac:dyDescent="0.2">
      <c r="A1629" s="125"/>
      <c r="C1629" s="217"/>
      <c r="I1629" s="2"/>
      <c r="J1629" s="2"/>
    </row>
    <row r="1630" spans="1:10" x14ac:dyDescent="0.2">
      <c r="A1630" s="125"/>
      <c r="C1630" s="217"/>
      <c r="I1630" s="2"/>
      <c r="J1630" s="2"/>
    </row>
    <row r="1631" spans="1:10" x14ac:dyDescent="0.2">
      <c r="A1631" s="125"/>
      <c r="C1631" s="217"/>
      <c r="I1631" s="2"/>
      <c r="J1631" s="2"/>
    </row>
    <row r="1632" spans="1:10" x14ac:dyDescent="0.2">
      <c r="A1632" s="125"/>
      <c r="C1632" s="217"/>
      <c r="I1632" s="2"/>
      <c r="J1632" s="2"/>
    </row>
    <row r="1633" spans="1:10" x14ac:dyDescent="0.2">
      <c r="A1633" s="125"/>
      <c r="C1633" s="217"/>
      <c r="I1633" s="2"/>
      <c r="J1633" s="2"/>
    </row>
    <row r="1634" spans="1:10" x14ac:dyDescent="0.2">
      <c r="A1634" s="125"/>
      <c r="C1634" s="217"/>
      <c r="I1634" s="2"/>
      <c r="J1634" s="2"/>
    </row>
    <row r="1635" spans="1:10" x14ac:dyDescent="0.2">
      <c r="A1635" s="125"/>
      <c r="C1635" s="217"/>
      <c r="I1635" s="2"/>
      <c r="J1635" s="2"/>
    </row>
    <row r="1636" spans="1:10" x14ac:dyDescent="0.2">
      <c r="A1636" s="125"/>
      <c r="C1636" s="217"/>
      <c r="I1636" s="2"/>
      <c r="J1636" s="2"/>
    </row>
    <row r="1637" spans="1:10" x14ac:dyDescent="0.2">
      <c r="A1637" s="125"/>
      <c r="C1637" s="217"/>
      <c r="I1637" s="2"/>
      <c r="J1637" s="2"/>
    </row>
    <row r="1638" spans="1:10" x14ac:dyDescent="0.2">
      <c r="A1638" s="125"/>
      <c r="C1638" s="217"/>
      <c r="I1638" s="2"/>
      <c r="J1638" s="2"/>
    </row>
    <row r="1639" spans="1:10" x14ac:dyDescent="0.2">
      <c r="A1639" s="125"/>
      <c r="C1639" s="217"/>
      <c r="I1639" s="2"/>
      <c r="J1639" s="2"/>
    </row>
    <row r="1640" spans="1:10" x14ac:dyDescent="0.2">
      <c r="A1640" s="125"/>
      <c r="C1640" s="217"/>
      <c r="I1640" s="2"/>
      <c r="J1640" s="2"/>
    </row>
    <row r="1641" spans="1:10" x14ac:dyDescent="0.2">
      <c r="A1641" s="125"/>
      <c r="C1641" s="217"/>
      <c r="I1641" s="2"/>
      <c r="J1641" s="2"/>
    </row>
    <row r="1642" spans="1:10" x14ac:dyDescent="0.2">
      <c r="A1642" s="125"/>
      <c r="C1642" s="217"/>
      <c r="I1642" s="2"/>
      <c r="J1642" s="2"/>
    </row>
    <row r="1643" spans="1:10" x14ac:dyDescent="0.2">
      <c r="A1643" s="125"/>
      <c r="C1643" s="217"/>
      <c r="I1643" s="2"/>
      <c r="J1643" s="2"/>
    </row>
    <row r="1644" spans="1:10" x14ac:dyDescent="0.2">
      <c r="A1644" s="125"/>
      <c r="C1644" s="217"/>
      <c r="I1644" s="2"/>
      <c r="J1644" s="2"/>
    </row>
    <row r="1645" spans="1:10" x14ac:dyDescent="0.2">
      <c r="A1645" s="125"/>
      <c r="C1645" s="217"/>
      <c r="I1645" s="2"/>
      <c r="J1645" s="2"/>
    </row>
    <row r="1646" spans="1:10" x14ac:dyDescent="0.2">
      <c r="A1646" s="125"/>
      <c r="C1646" s="217"/>
      <c r="I1646" s="2"/>
      <c r="J1646" s="2"/>
    </row>
    <row r="1647" spans="1:10" x14ac:dyDescent="0.2">
      <c r="A1647" s="125"/>
      <c r="C1647" s="217"/>
      <c r="I1647" s="2"/>
      <c r="J1647" s="2"/>
    </row>
    <row r="1648" spans="1:10" x14ac:dyDescent="0.2">
      <c r="A1648" s="125"/>
      <c r="C1648" s="217"/>
      <c r="I1648" s="2"/>
      <c r="J1648" s="2"/>
    </row>
    <row r="1649" spans="1:10" x14ac:dyDescent="0.2">
      <c r="A1649" s="125"/>
      <c r="C1649" s="217"/>
      <c r="I1649" s="2"/>
      <c r="J1649" s="2"/>
    </row>
    <row r="1650" spans="1:10" x14ac:dyDescent="0.2">
      <c r="A1650" s="125"/>
      <c r="C1650" s="217"/>
      <c r="I1650" s="2"/>
      <c r="J1650" s="2"/>
    </row>
    <row r="1651" spans="1:10" x14ac:dyDescent="0.2">
      <c r="A1651" s="125"/>
      <c r="C1651" s="217"/>
      <c r="I1651" s="2"/>
      <c r="J1651" s="2"/>
    </row>
    <row r="1652" spans="1:10" x14ac:dyDescent="0.2">
      <c r="A1652" s="125"/>
      <c r="C1652" s="217"/>
      <c r="I1652" s="2"/>
      <c r="J1652" s="2"/>
    </row>
    <row r="1653" spans="1:10" x14ac:dyDescent="0.2">
      <c r="A1653" s="125"/>
      <c r="C1653" s="217"/>
      <c r="I1653" s="2"/>
      <c r="J1653" s="2"/>
    </row>
    <row r="1654" spans="1:10" x14ac:dyDescent="0.2">
      <c r="A1654" s="125"/>
      <c r="C1654" s="217"/>
      <c r="I1654" s="2"/>
      <c r="J1654" s="2"/>
    </row>
    <row r="1655" spans="1:10" x14ac:dyDescent="0.2">
      <c r="A1655" s="125"/>
      <c r="C1655" s="217"/>
      <c r="I1655" s="2"/>
      <c r="J1655" s="2"/>
    </row>
    <row r="1656" spans="1:10" x14ac:dyDescent="0.2">
      <c r="A1656" s="125"/>
      <c r="C1656" s="217"/>
      <c r="I1656" s="2"/>
      <c r="J1656" s="2"/>
    </row>
    <row r="1657" spans="1:10" x14ac:dyDescent="0.2">
      <c r="A1657" s="125"/>
      <c r="C1657" s="217"/>
      <c r="I1657" s="2"/>
      <c r="J1657" s="2"/>
    </row>
    <row r="1658" spans="1:10" x14ac:dyDescent="0.2">
      <c r="A1658" s="125"/>
      <c r="C1658" s="217"/>
      <c r="I1658" s="2"/>
      <c r="J1658" s="2"/>
    </row>
    <row r="1659" spans="1:10" x14ac:dyDescent="0.2">
      <c r="A1659" s="125"/>
      <c r="C1659" s="217"/>
      <c r="I1659" s="2"/>
      <c r="J1659" s="2"/>
    </row>
    <row r="1660" spans="1:10" x14ac:dyDescent="0.2">
      <c r="A1660" s="125"/>
      <c r="C1660" s="217"/>
      <c r="I1660" s="2"/>
      <c r="J1660" s="2"/>
    </row>
    <row r="1661" spans="1:10" x14ac:dyDescent="0.2">
      <c r="A1661" s="125"/>
      <c r="C1661" s="217"/>
      <c r="I1661" s="2"/>
      <c r="J1661" s="2"/>
    </row>
    <row r="1662" spans="1:10" x14ac:dyDescent="0.2">
      <c r="A1662" s="125"/>
      <c r="C1662" s="217"/>
      <c r="I1662" s="2"/>
      <c r="J1662" s="2"/>
    </row>
    <row r="1663" spans="1:10" x14ac:dyDescent="0.2">
      <c r="A1663" s="125"/>
      <c r="C1663" s="217"/>
      <c r="I1663" s="2"/>
      <c r="J1663" s="2"/>
    </row>
    <row r="1664" spans="1:10" x14ac:dyDescent="0.2">
      <c r="A1664" s="125"/>
      <c r="C1664" s="217"/>
      <c r="I1664" s="2"/>
      <c r="J1664" s="2"/>
    </row>
    <row r="1665" spans="1:10" x14ac:dyDescent="0.2">
      <c r="A1665" s="125"/>
      <c r="C1665" s="217"/>
      <c r="I1665" s="2"/>
      <c r="J1665" s="2"/>
    </row>
    <row r="1666" spans="1:10" x14ac:dyDescent="0.2">
      <c r="A1666" s="125"/>
      <c r="C1666" s="217"/>
      <c r="I1666" s="2"/>
      <c r="J1666" s="2"/>
    </row>
    <row r="1667" spans="1:10" x14ac:dyDescent="0.2">
      <c r="A1667" s="125"/>
      <c r="C1667" s="217"/>
      <c r="I1667" s="2"/>
      <c r="J1667" s="2"/>
    </row>
    <row r="1668" spans="1:10" x14ac:dyDescent="0.2">
      <c r="A1668" s="125"/>
      <c r="C1668" s="217"/>
      <c r="I1668" s="2"/>
      <c r="J1668" s="2"/>
    </row>
    <row r="1669" spans="1:10" x14ac:dyDescent="0.2">
      <c r="A1669" s="125"/>
      <c r="C1669" s="217"/>
      <c r="I1669" s="2"/>
      <c r="J1669" s="2"/>
    </row>
    <row r="1670" spans="1:10" x14ac:dyDescent="0.2">
      <c r="A1670" s="125"/>
      <c r="C1670" s="217"/>
      <c r="I1670" s="2"/>
      <c r="J1670" s="2"/>
    </row>
    <row r="1671" spans="1:10" x14ac:dyDescent="0.2">
      <c r="A1671" s="125"/>
      <c r="C1671" s="217"/>
      <c r="I1671" s="2"/>
      <c r="J1671" s="2"/>
    </row>
    <row r="1672" spans="1:10" x14ac:dyDescent="0.2">
      <c r="A1672" s="125"/>
      <c r="C1672" s="217"/>
      <c r="I1672" s="2"/>
      <c r="J1672" s="2"/>
    </row>
    <row r="1673" spans="1:10" x14ac:dyDescent="0.2">
      <c r="A1673" s="125"/>
      <c r="C1673" s="217"/>
      <c r="I1673" s="2"/>
      <c r="J1673" s="2"/>
    </row>
    <row r="1674" spans="1:10" x14ac:dyDescent="0.2">
      <c r="A1674" s="125"/>
      <c r="C1674" s="217"/>
      <c r="I1674" s="2"/>
      <c r="J1674" s="2"/>
    </row>
    <row r="1675" spans="1:10" x14ac:dyDescent="0.2">
      <c r="A1675" s="125"/>
      <c r="C1675" s="217"/>
      <c r="I1675" s="2"/>
      <c r="J1675" s="2"/>
    </row>
    <row r="1676" spans="1:10" x14ac:dyDescent="0.2">
      <c r="A1676" s="125"/>
      <c r="C1676" s="217"/>
      <c r="I1676" s="2"/>
      <c r="J1676" s="2"/>
    </row>
    <row r="1677" spans="1:10" x14ac:dyDescent="0.2">
      <c r="A1677" s="125"/>
      <c r="C1677" s="217"/>
      <c r="I1677" s="2"/>
      <c r="J1677" s="2"/>
    </row>
    <row r="1678" spans="1:10" x14ac:dyDescent="0.2">
      <c r="A1678" s="125"/>
      <c r="C1678" s="217"/>
      <c r="I1678" s="2"/>
      <c r="J1678" s="2"/>
    </row>
    <row r="1679" spans="1:10" x14ac:dyDescent="0.2">
      <c r="A1679" s="125"/>
      <c r="C1679" s="217"/>
      <c r="I1679" s="2"/>
      <c r="J1679" s="2"/>
    </row>
    <row r="1680" spans="1:10" x14ac:dyDescent="0.2">
      <c r="A1680" s="125"/>
      <c r="C1680" s="217"/>
      <c r="I1680" s="2"/>
      <c r="J1680" s="2"/>
    </row>
    <row r="1681" spans="1:10" x14ac:dyDescent="0.2">
      <c r="A1681" s="125"/>
      <c r="C1681" s="217"/>
      <c r="I1681" s="2"/>
      <c r="J1681" s="2"/>
    </row>
    <row r="1682" spans="1:10" x14ac:dyDescent="0.2">
      <c r="A1682" s="125"/>
      <c r="C1682" s="217"/>
      <c r="I1682" s="2"/>
      <c r="J1682" s="2"/>
    </row>
    <row r="1683" spans="1:10" x14ac:dyDescent="0.2">
      <c r="A1683" s="125"/>
      <c r="C1683" s="217"/>
      <c r="I1683" s="2"/>
      <c r="J1683" s="2"/>
    </row>
    <row r="1684" spans="1:10" x14ac:dyDescent="0.2">
      <c r="A1684" s="125"/>
      <c r="C1684" s="217"/>
      <c r="I1684" s="2"/>
      <c r="J1684" s="2"/>
    </row>
    <row r="1685" spans="1:10" x14ac:dyDescent="0.2">
      <c r="A1685" s="125"/>
      <c r="C1685" s="217"/>
      <c r="I1685" s="2"/>
      <c r="J1685" s="2"/>
    </row>
    <row r="1686" spans="1:10" x14ac:dyDescent="0.2">
      <c r="A1686" s="125"/>
      <c r="C1686" s="217"/>
      <c r="I1686" s="2"/>
      <c r="J1686" s="2"/>
    </row>
    <row r="1687" spans="1:10" x14ac:dyDescent="0.2">
      <c r="A1687" s="125"/>
      <c r="C1687" s="217"/>
      <c r="I1687" s="2"/>
      <c r="J1687" s="2"/>
    </row>
    <row r="1688" spans="1:10" x14ac:dyDescent="0.2">
      <c r="A1688" s="125"/>
      <c r="C1688" s="217"/>
      <c r="I1688" s="2"/>
      <c r="J1688" s="2"/>
    </row>
    <row r="1689" spans="1:10" x14ac:dyDescent="0.2">
      <c r="A1689" s="125"/>
      <c r="C1689" s="217"/>
      <c r="I1689" s="2"/>
      <c r="J1689" s="2"/>
    </row>
    <row r="1690" spans="1:10" x14ac:dyDescent="0.2">
      <c r="A1690" s="125"/>
      <c r="C1690" s="217"/>
      <c r="I1690" s="2"/>
      <c r="J1690" s="2"/>
    </row>
    <row r="1691" spans="1:10" x14ac:dyDescent="0.2">
      <c r="A1691" s="125"/>
      <c r="C1691" s="217"/>
      <c r="I1691" s="2"/>
      <c r="J1691" s="2"/>
    </row>
    <row r="1692" spans="1:10" x14ac:dyDescent="0.2">
      <c r="A1692" s="125"/>
      <c r="C1692" s="217"/>
      <c r="I1692" s="2"/>
      <c r="J1692" s="2"/>
    </row>
    <row r="1693" spans="1:10" x14ac:dyDescent="0.2">
      <c r="A1693" s="125"/>
      <c r="C1693" s="217"/>
      <c r="I1693" s="2"/>
      <c r="J1693" s="2"/>
    </row>
    <row r="1694" spans="1:10" x14ac:dyDescent="0.2">
      <c r="A1694" s="125"/>
      <c r="C1694" s="217"/>
      <c r="I1694" s="2"/>
      <c r="J1694" s="2"/>
    </row>
    <row r="1695" spans="1:10" x14ac:dyDescent="0.2">
      <c r="A1695" s="125"/>
      <c r="C1695" s="217"/>
      <c r="I1695" s="2"/>
      <c r="J1695" s="2"/>
    </row>
    <row r="1696" spans="1:10" x14ac:dyDescent="0.2">
      <c r="A1696" s="125"/>
      <c r="C1696" s="217"/>
      <c r="I1696" s="2"/>
      <c r="J1696" s="2"/>
    </row>
    <row r="1697" spans="1:10" x14ac:dyDescent="0.2">
      <c r="A1697" s="125"/>
      <c r="C1697" s="217"/>
      <c r="I1697" s="2"/>
      <c r="J1697" s="2"/>
    </row>
    <row r="1698" spans="1:10" x14ac:dyDescent="0.2">
      <c r="A1698" s="125"/>
      <c r="C1698" s="217"/>
      <c r="I1698" s="2"/>
      <c r="J1698" s="2"/>
    </row>
    <row r="1699" spans="1:10" x14ac:dyDescent="0.2">
      <c r="A1699" s="125"/>
      <c r="C1699" s="217"/>
      <c r="I1699" s="2"/>
      <c r="J1699" s="2"/>
    </row>
    <row r="1700" spans="1:10" x14ac:dyDescent="0.2">
      <c r="A1700" s="125"/>
      <c r="C1700" s="217"/>
      <c r="I1700" s="2"/>
      <c r="J1700" s="2"/>
    </row>
    <row r="1701" spans="1:10" x14ac:dyDescent="0.2">
      <c r="A1701" s="125"/>
      <c r="C1701" s="217"/>
      <c r="I1701" s="2"/>
      <c r="J1701" s="2"/>
    </row>
    <row r="1702" spans="1:10" x14ac:dyDescent="0.2">
      <c r="A1702" s="125"/>
      <c r="C1702" s="217"/>
      <c r="I1702" s="2"/>
      <c r="J1702" s="2"/>
    </row>
    <row r="1703" spans="1:10" x14ac:dyDescent="0.2">
      <c r="A1703" s="125"/>
      <c r="C1703" s="217"/>
      <c r="I1703" s="2"/>
      <c r="J1703" s="2"/>
    </row>
    <row r="1704" spans="1:10" x14ac:dyDescent="0.2">
      <c r="A1704" s="125"/>
      <c r="C1704" s="217"/>
      <c r="I1704" s="2"/>
      <c r="J1704" s="2"/>
    </row>
    <row r="1705" spans="1:10" x14ac:dyDescent="0.2">
      <c r="A1705" s="125"/>
      <c r="C1705" s="217"/>
      <c r="I1705" s="2"/>
      <c r="J1705" s="2"/>
    </row>
    <row r="1706" spans="1:10" x14ac:dyDescent="0.2">
      <c r="A1706" s="125"/>
      <c r="C1706" s="217"/>
      <c r="I1706" s="2"/>
      <c r="J1706" s="2"/>
    </row>
    <row r="1707" spans="1:10" x14ac:dyDescent="0.2">
      <c r="A1707" s="125"/>
      <c r="C1707" s="217"/>
      <c r="I1707" s="2"/>
      <c r="J1707" s="2"/>
    </row>
    <row r="1708" spans="1:10" x14ac:dyDescent="0.2">
      <c r="A1708" s="125"/>
      <c r="C1708" s="217"/>
      <c r="I1708" s="2"/>
      <c r="J1708" s="2"/>
    </row>
    <row r="1709" spans="1:10" x14ac:dyDescent="0.2">
      <c r="A1709" s="125"/>
      <c r="C1709" s="217"/>
      <c r="I1709" s="2"/>
      <c r="J1709" s="2"/>
    </row>
    <row r="1710" spans="1:10" x14ac:dyDescent="0.2">
      <c r="A1710" s="125"/>
      <c r="C1710" s="217"/>
      <c r="I1710" s="2"/>
      <c r="J1710" s="2"/>
    </row>
    <row r="1711" spans="1:10" x14ac:dyDescent="0.2">
      <c r="A1711" s="125"/>
      <c r="C1711" s="217"/>
      <c r="I1711" s="2"/>
      <c r="J1711" s="2"/>
    </row>
    <row r="1712" spans="1:10" x14ac:dyDescent="0.2">
      <c r="A1712" s="125"/>
      <c r="C1712" s="217"/>
      <c r="I1712" s="2"/>
      <c r="J1712" s="2"/>
    </row>
    <row r="1713" spans="1:10" x14ac:dyDescent="0.2">
      <c r="A1713" s="125"/>
      <c r="C1713" s="217"/>
      <c r="I1713" s="2"/>
      <c r="J1713" s="2"/>
    </row>
    <row r="1714" spans="1:10" x14ac:dyDescent="0.2">
      <c r="A1714" s="125"/>
      <c r="C1714" s="217"/>
      <c r="I1714" s="2"/>
      <c r="J1714" s="2"/>
    </row>
    <row r="1715" spans="1:10" x14ac:dyDescent="0.2">
      <c r="A1715" s="125"/>
      <c r="C1715" s="217"/>
      <c r="I1715" s="2"/>
      <c r="J1715" s="2"/>
    </row>
    <row r="1716" spans="1:10" x14ac:dyDescent="0.2">
      <c r="A1716" s="125"/>
      <c r="C1716" s="217"/>
      <c r="I1716" s="2"/>
      <c r="J1716" s="2"/>
    </row>
    <row r="1717" spans="1:10" x14ac:dyDescent="0.2">
      <c r="A1717" s="125"/>
      <c r="C1717" s="217"/>
      <c r="I1717" s="2"/>
      <c r="J1717" s="2"/>
    </row>
    <row r="1718" spans="1:10" x14ac:dyDescent="0.2">
      <c r="A1718" s="125"/>
      <c r="C1718" s="217"/>
      <c r="I1718" s="2"/>
      <c r="J1718" s="2"/>
    </row>
    <row r="1719" spans="1:10" x14ac:dyDescent="0.2">
      <c r="A1719" s="125"/>
      <c r="C1719" s="217"/>
      <c r="I1719" s="2"/>
      <c r="J1719" s="2"/>
    </row>
    <row r="1720" spans="1:10" x14ac:dyDescent="0.2">
      <c r="A1720" s="125"/>
      <c r="C1720" s="217"/>
      <c r="I1720" s="2"/>
      <c r="J1720" s="2"/>
    </row>
    <row r="1721" spans="1:10" x14ac:dyDescent="0.2">
      <c r="A1721" s="125"/>
      <c r="C1721" s="217"/>
      <c r="I1721" s="2"/>
      <c r="J1721" s="2"/>
    </row>
    <row r="1722" spans="1:10" x14ac:dyDescent="0.2">
      <c r="A1722" s="125"/>
      <c r="C1722" s="217"/>
      <c r="I1722" s="2"/>
      <c r="J1722" s="2"/>
    </row>
    <row r="1723" spans="1:10" x14ac:dyDescent="0.2">
      <c r="A1723" s="125"/>
      <c r="C1723" s="217"/>
      <c r="I1723" s="2"/>
      <c r="J1723" s="2"/>
    </row>
    <row r="1724" spans="1:10" x14ac:dyDescent="0.2">
      <c r="A1724" s="125"/>
      <c r="C1724" s="217"/>
      <c r="I1724" s="2"/>
      <c r="J1724" s="2"/>
    </row>
    <row r="1725" spans="1:10" x14ac:dyDescent="0.2">
      <c r="A1725" s="125"/>
      <c r="C1725" s="217"/>
      <c r="I1725" s="2"/>
      <c r="J1725" s="2"/>
    </row>
    <row r="1726" spans="1:10" x14ac:dyDescent="0.2">
      <c r="A1726" s="125"/>
      <c r="C1726" s="217"/>
      <c r="I1726" s="2"/>
      <c r="J1726" s="2"/>
    </row>
    <row r="1727" spans="1:10" x14ac:dyDescent="0.2">
      <c r="A1727" s="125"/>
      <c r="C1727" s="217"/>
      <c r="I1727" s="2"/>
      <c r="J1727" s="2"/>
    </row>
    <row r="1728" spans="1:10" x14ac:dyDescent="0.2">
      <c r="A1728" s="125"/>
      <c r="C1728" s="217"/>
      <c r="I1728" s="2"/>
      <c r="J1728" s="2"/>
    </row>
    <row r="1729" spans="1:10" x14ac:dyDescent="0.2">
      <c r="A1729" s="125"/>
      <c r="C1729" s="217"/>
      <c r="I1729" s="2"/>
      <c r="J1729" s="2"/>
    </row>
    <row r="1730" spans="1:10" x14ac:dyDescent="0.2">
      <c r="A1730" s="125"/>
      <c r="C1730" s="217"/>
      <c r="I1730" s="2"/>
      <c r="J1730" s="2"/>
    </row>
    <row r="1731" spans="1:10" x14ac:dyDescent="0.2">
      <c r="A1731" s="125"/>
      <c r="C1731" s="217"/>
      <c r="I1731" s="2"/>
      <c r="J1731" s="2"/>
    </row>
    <row r="1732" spans="1:10" x14ac:dyDescent="0.2">
      <c r="A1732" s="125"/>
      <c r="C1732" s="217"/>
      <c r="I1732" s="2"/>
      <c r="J1732" s="2"/>
    </row>
    <row r="1733" spans="1:10" x14ac:dyDescent="0.2">
      <c r="A1733" s="125"/>
      <c r="C1733" s="217"/>
      <c r="I1733" s="2"/>
      <c r="J1733" s="2"/>
    </row>
    <row r="1734" spans="1:10" x14ac:dyDescent="0.2">
      <c r="A1734" s="125"/>
      <c r="C1734" s="217"/>
      <c r="I1734" s="2"/>
      <c r="J1734" s="2"/>
    </row>
    <row r="1735" spans="1:10" x14ac:dyDescent="0.2">
      <c r="A1735" s="125"/>
      <c r="C1735" s="217"/>
      <c r="I1735" s="2"/>
      <c r="J1735" s="2"/>
    </row>
    <row r="1736" spans="1:10" x14ac:dyDescent="0.2">
      <c r="A1736" s="125"/>
      <c r="C1736" s="217"/>
      <c r="I1736" s="2"/>
      <c r="J1736" s="2"/>
    </row>
    <row r="1737" spans="1:10" x14ac:dyDescent="0.2">
      <c r="A1737" s="125"/>
      <c r="C1737" s="217"/>
      <c r="I1737" s="2"/>
      <c r="J1737" s="2"/>
    </row>
    <row r="1738" spans="1:10" x14ac:dyDescent="0.2">
      <c r="A1738" s="125"/>
      <c r="C1738" s="217"/>
      <c r="I1738" s="2"/>
      <c r="J1738" s="2"/>
    </row>
    <row r="1739" spans="1:10" x14ac:dyDescent="0.2">
      <c r="A1739" s="125"/>
      <c r="C1739" s="217"/>
      <c r="I1739" s="2"/>
      <c r="J1739" s="2"/>
    </row>
    <row r="1740" spans="1:10" x14ac:dyDescent="0.2">
      <c r="A1740" s="125"/>
      <c r="C1740" s="217"/>
      <c r="I1740" s="2"/>
      <c r="J1740" s="2"/>
    </row>
    <row r="1741" spans="1:10" x14ac:dyDescent="0.2">
      <c r="A1741" s="125"/>
      <c r="C1741" s="217"/>
      <c r="I1741" s="2"/>
      <c r="J1741" s="2"/>
    </row>
    <row r="1742" spans="1:10" x14ac:dyDescent="0.2">
      <c r="A1742" s="125"/>
      <c r="C1742" s="217"/>
      <c r="I1742" s="2"/>
      <c r="J1742" s="2"/>
    </row>
    <row r="1743" spans="1:10" x14ac:dyDescent="0.2">
      <c r="A1743" s="125"/>
      <c r="C1743" s="217"/>
      <c r="I1743" s="2"/>
      <c r="J1743" s="2"/>
    </row>
    <row r="1744" spans="1:10" x14ac:dyDescent="0.2">
      <c r="A1744" s="125"/>
      <c r="C1744" s="217"/>
      <c r="I1744" s="2"/>
      <c r="J1744" s="2"/>
    </row>
    <row r="1745" spans="1:10" x14ac:dyDescent="0.2">
      <c r="A1745" s="125"/>
      <c r="C1745" s="217"/>
      <c r="I1745" s="2"/>
      <c r="J1745" s="2"/>
    </row>
    <row r="1746" spans="1:10" x14ac:dyDescent="0.2">
      <c r="A1746" s="125"/>
      <c r="C1746" s="217"/>
      <c r="I1746" s="2"/>
      <c r="J1746" s="2"/>
    </row>
    <row r="1747" spans="1:10" x14ac:dyDescent="0.2">
      <c r="A1747" s="125"/>
      <c r="C1747" s="217"/>
      <c r="I1747" s="2"/>
      <c r="J1747" s="2"/>
    </row>
    <row r="1748" spans="1:10" x14ac:dyDescent="0.2">
      <c r="A1748" s="125"/>
      <c r="C1748" s="217"/>
      <c r="I1748" s="2"/>
      <c r="J1748" s="2"/>
    </row>
    <row r="1749" spans="1:10" x14ac:dyDescent="0.2">
      <c r="A1749" s="125"/>
      <c r="C1749" s="217"/>
      <c r="I1749" s="2"/>
      <c r="J1749" s="2"/>
    </row>
    <row r="1750" spans="1:10" x14ac:dyDescent="0.2">
      <c r="A1750" s="125"/>
      <c r="C1750" s="217"/>
      <c r="I1750" s="2"/>
      <c r="J1750" s="2"/>
    </row>
    <row r="1751" spans="1:10" x14ac:dyDescent="0.2">
      <c r="A1751" s="125"/>
      <c r="C1751" s="217"/>
      <c r="I1751" s="2"/>
      <c r="J1751" s="2"/>
    </row>
    <row r="1752" spans="1:10" x14ac:dyDescent="0.2">
      <c r="A1752" s="125"/>
      <c r="C1752" s="217"/>
      <c r="I1752" s="2"/>
      <c r="J1752" s="2"/>
    </row>
    <row r="1753" spans="1:10" x14ac:dyDescent="0.2">
      <c r="A1753" s="125"/>
      <c r="C1753" s="217"/>
      <c r="I1753" s="2"/>
      <c r="J1753" s="2"/>
    </row>
    <row r="1754" spans="1:10" x14ac:dyDescent="0.2">
      <c r="A1754" s="125"/>
      <c r="C1754" s="217"/>
      <c r="I1754" s="2"/>
      <c r="J1754" s="2"/>
    </row>
    <row r="1755" spans="1:10" x14ac:dyDescent="0.2">
      <c r="A1755" s="125"/>
      <c r="C1755" s="217"/>
      <c r="I1755" s="2"/>
      <c r="J1755" s="2"/>
    </row>
    <row r="1756" spans="1:10" x14ac:dyDescent="0.2">
      <c r="A1756" s="125"/>
      <c r="C1756" s="217"/>
      <c r="I1756" s="2"/>
      <c r="J1756" s="2"/>
    </row>
    <row r="1757" spans="1:10" x14ac:dyDescent="0.2">
      <c r="A1757" s="125"/>
      <c r="C1757" s="217"/>
      <c r="I1757" s="2"/>
      <c r="J1757" s="2"/>
    </row>
    <row r="1758" spans="1:10" x14ac:dyDescent="0.2">
      <c r="A1758" s="125"/>
      <c r="C1758" s="217"/>
      <c r="I1758" s="2"/>
      <c r="J1758" s="2"/>
    </row>
    <row r="1759" spans="1:10" x14ac:dyDescent="0.2">
      <c r="A1759" s="125"/>
      <c r="C1759" s="217"/>
      <c r="I1759" s="2"/>
      <c r="J1759" s="2"/>
    </row>
    <row r="1760" spans="1:10" x14ac:dyDescent="0.2">
      <c r="A1760" s="125"/>
      <c r="C1760" s="217"/>
      <c r="I1760" s="2"/>
      <c r="J1760" s="2"/>
    </row>
    <row r="1761" spans="1:10" x14ac:dyDescent="0.2">
      <c r="A1761" s="125"/>
      <c r="C1761" s="217"/>
      <c r="I1761" s="2"/>
      <c r="J1761" s="2"/>
    </row>
    <row r="1762" spans="1:10" x14ac:dyDescent="0.2">
      <c r="A1762" s="125"/>
      <c r="C1762" s="217"/>
      <c r="I1762" s="2"/>
      <c r="J1762" s="2"/>
    </row>
    <row r="1763" spans="1:10" x14ac:dyDescent="0.2">
      <c r="A1763" s="125"/>
      <c r="C1763" s="217"/>
      <c r="I1763" s="2"/>
      <c r="J1763" s="2"/>
    </row>
    <row r="1764" spans="1:10" x14ac:dyDescent="0.2">
      <c r="A1764" s="125"/>
      <c r="C1764" s="217"/>
      <c r="I1764" s="2"/>
      <c r="J1764" s="2"/>
    </row>
    <row r="1765" spans="1:10" x14ac:dyDescent="0.2">
      <c r="A1765" s="125"/>
      <c r="C1765" s="217"/>
      <c r="I1765" s="2"/>
      <c r="J1765" s="2"/>
    </row>
    <row r="1766" spans="1:10" x14ac:dyDescent="0.2">
      <c r="A1766" s="125"/>
      <c r="C1766" s="217"/>
      <c r="I1766" s="2"/>
      <c r="J1766" s="2"/>
    </row>
    <row r="1767" spans="1:10" x14ac:dyDescent="0.2">
      <c r="A1767" s="125"/>
      <c r="C1767" s="217"/>
      <c r="I1767" s="2"/>
      <c r="J1767" s="2"/>
    </row>
    <row r="1768" spans="1:10" x14ac:dyDescent="0.2">
      <c r="A1768" s="125"/>
      <c r="C1768" s="217"/>
      <c r="I1768" s="2"/>
      <c r="J1768" s="2"/>
    </row>
    <row r="1769" spans="1:10" x14ac:dyDescent="0.2">
      <c r="A1769" s="125"/>
      <c r="C1769" s="217"/>
      <c r="I1769" s="2"/>
      <c r="J1769" s="2"/>
    </row>
    <row r="1770" spans="1:10" x14ac:dyDescent="0.2">
      <c r="A1770" s="125"/>
      <c r="C1770" s="217"/>
      <c r="I1770" s="2"/>
      <c r="J1770" s="2"/>
    </row>
    <row r="1771" spans="1:10" x14ac:dyDescent="0.2">
      <c r="A1771" s="125"/>
      <c r="C1771" s="217"/>
      <c r="I1771" s="2"/>
      <c r="J1771" s="2"/>
    </row>
    <row r="1772" spans="1:10" x14ac:dyDescent="0.2">
      <c r="A1772" s="125"/>
      <c r="C1772" s="217"/>
      <c r="I1772" s="2"/>
      <c r="J1772" s="2"/>
    </row>
    <row r="1773" spans="1:10" x14ac:dyDescent="0.2">
      <c r="A1773" s="125"/>
      <c r="C1773" s="217"/>
      <c r="I1773" s="2"/>
      <c r="J1773" s="2"/>
    </row>
    <row r="1774" spans="1:10" x14ac:dyDescent="0.2">
      <c r="A1774" s="125"/>
      <c r="C1774" s="217"/>
      <c r="I1774" s="2"/>
      <c r="J1774" s="2"/>
    </row>
    <row r="1775" spans="1:10" x14ac:dyDescent="0.2">
      <c r="A1775" s="125"/>
      <c r="C1775" s="217"/>
      <c r="I1775" s="2"/>
      <c r="J1775" s="2"/>
    </row>
    <row r="1776" spans="1:10" x14ac:dyDescent="0.2">
      <c r="A1776" s="125"/>
      <c r="C1776" s="217"/>
      <c r="I1776" s="2"/>
      <c r="J1776" s="2"/>
    </row>
    <row r="1777" spans="1:10" x14ac:dyDescent="0.2">
      <c r="A1777" s="125"/>
      <c r="C1777" s="217"/>
      <c r="I1777" s="2"/>
      <c r="J1777" s="2"/>
    </row>
    <row r="1778" spans="1:10" x14ac:dyDescent="0.2">
      <c r="A1778" s="125"/>
      <c r="C1778" s="217"/>
      <c r="I1778" s="2"/>
      <c r="J1778" s="2"/>
    </row>
    <row r="1779" spans="1:10" x14ac:dyDescent="0.2">
      <c r="A1779" s="125"/>
      <c r="C1779" s="217"/>
      <c r="I1779" s="2"/>
      <c r="J1779" s="2"/>
    </row>
    <row r="1780" spans="1:10" x14ac:dyDescent="0.2">
      <c r="A1780" s="125"/>
      <c r="C1780" s="217"/>
      <c r="I1780" s="2"/>
      <c r="J1780" s="2"/>
    </row>
    <row r="1781" spans="1:10" x14ac:dyDescent="0.2">
      <c r="A1781" s="125"/>
      <c r="C1781" s="217"/>
      <c r="I1781" s="2"/>
      <c r="J1781" s="2"/>
    </row>
    <row r="1782" spans="1:10" x14ac:dyDescent="0.2">
      <c r="A1782" s="125"/>
      <c r="C1782" s="217"/>
      <c r="I1782" s="2"/>
      <c r="J1782" s="2"/>
    </row>
    <row r="1783" spans="1:10" x14ac:dyDescent="0.2">
      <c r="A1783" s="125"/>
      <c r="C1783" s="217"/>
      <c r="I1783" s="2"/>
      <c r="J1783" s="2"/>
    </row>
    <row r="1784" spans="1:10" x14ac:dyDescent="0.2">
      <c r="A1784" s="125"/>
      <c r="C1784" s="217"/>
      <c r="I1784" s="2"/>
      <c r="J1784" s="2"/>
    </row>
    <row r="1785" spans="1:10" x14ac:dyDescent="0.2">
      <c r="A1785" s="125"/>
      <c r="C1785" s="217"/>
      <c r="I1785" s="2"/>
      <c r="J1785" s="2"/>
    </row>
    <row r="1786" spans="1:10" x14ac:dyDescent="0.2">
      <c r="A1786" s="125"/>
      <c r="C1786" s="217"/>
      <c r="I1786" s="2"/>
      <c r="J1786" s="2"/>
    </row>
    <row r="1787" spans="1:10" x14ac:dyDescent="0.2">
      <c r="A1787" s="125"/>
      <c r="C1787" s="217"/>
      <c r="I1787" s="2"/>
      <c r="J1787" s="2"/>
    </row>
    <row r="1788" spans="1:10" x14ac:dyDescent="0.2">
      <c r="A1788" s="125"/>
      <c r="C1788" s="217"/>
      <c r="I1788" s="2"/>
      <c r="J1788" s="2"/>
    </row>
    <row r="1789" spans="1:10" x14ac:dyDescent="0.2">
      <c r="A1789" s="125"/>
      <c r="C1789" s="217"/>
      <c r="I1789" s="2"/>
      <c r="J1789" s="2"/>
    </row>
    <row r="1790" spans="1:10" x14ac:dyDescent="0.2">
      <c r="A1790" s="125"/>
      <c r="C1790" s="217"/>
      <c r="I1790" s="2"/>
      <c r="J1790" s="2"/>
    </row>
    <row r="1791" spans="1:10" x14ac:dyDescent="0.2">
      <c r="A1791" s="125"/>
      <c r="C1791" s="217"/>
      <c r="I1791" s="2"/>
      <c r="J1791" s="2"/>
    </row>
    <row r="1792" spans="1:10" x14ac:dyDescent="0.2">
      <c r="A1792" s="125"/>
      <c r="C1792" s="217"/>
      <c r="I1792" s="2"/>
      <c r="J1792" s="2"/>
    </row>
    <row r="1793" spans="1:10" x14ac:dyDescent="0.2">
      <c r="A1793" s="125"/>
      <c r="C1793" s="217"/>
      <c r="I1793" s="2"/>
      <c r="J1793" s="2"/>
    </row>
    <row r="1794" spans="1:10" x14ac:dyDescent="0.2">
      <c r="A1794" s="125"/>
      <c r="C1794" s="217"/>
      <c r="I1794" s="2"/>
      <c r="J1794" s="2"/>
    </row>
    <row r="1795" spans="1:10" x14ac:dyDescent="0.2">
      <c r="A1795" s="125"/>
      <c r="C1795" s="217"/>
      <c r="I1795" s="2"/>
      <c r="J1795" s="2"/>
    </row>
    <row r="1796" spans="1:10" x14ac:dyDescent="0.2">
      <c r="A1796" s="125"/>
      <c r="C1796" s="217"/>
      <c r="I1796" s="2"/>
      <c r="J1796" s="2"/>
    </row>
    <row r="1797" spans="1:10" x14ac:dyDescent="0.2">
      <c r="A1797" s="125"/>
      <c r="C1797" s="217"/>
      <c r="I1797" s="2"/>
      <c r="J1797" s="2"/>
    </row>
    <row r="1798" spans="1:10" x14ac:dyDescent="0.2">
      <c r="A1798" s="125"/>
      <c r="C1798" s="217"/>
      <c r="I1798" s="2"/>
      <c r="J1798" s="2"/>
    </row>
    <row r="1799" spans="1:10" x14ac:dyDescent="0.2">
      <c r="A1799" s="125"/>
      <c r="C1799" s="217"/>
      <c r="I1799" s="2"/>
      <c r="J1799" s="2"/>
    </row>
    <row r="1800" spans="1:10" x14ac:dyDescent="0.2">
      <c r="A1800" s="125"/>
      <c r="C1800" s="217"/>
      <c r="I1800" s="2"/>
      <c r="J1800" s="2"/>
    </row>
    <row r="1801" spans="1:10" x14ac:dyDescent="0.2">
      <c r="A1801" s="125"/>
      <c r="C1801" s="217"/>
      <c r="I1801" s="2"/>
      <c r="J1801" s="2"/>
    </row>
    <row r="1802" spans="1:10" x14ac:dyDescent="0.2">
      <c r="A1802" s="125"/>
      <c r="C1802" s="217"/>
      <c r="I1802" s="2"/>
      <c r="J1802" s="2"/>
    </row>
    <row r="1803" spans="1:10" x14ac:dyDescent="0.2">
      <c r="A1803" s="125"/>
      <c r="C1803" s="217"/>
      <c r="I1803" s="2"/>
      <c r="J1803" s="2"/>
    </row>
    <row r="1804" spans="1:10" x14ac:dyDescent="0.2">
      <c r="A1804" s="125"/>
      <c r="C1804" s="217"/>
      <c r="I1804" s="2"/>
      <c r="J1804" s="2"/>
    </row>
    <row r="1805" spans="1:10" x14ac:dyDescent="0.2">
      <c r="A1805" s="125"/>
      <c r="C1805" s="217"/>
      <c r="I1805" s="2"/>
      <c r="J1805" s="2"/>
    </row>
    <row r="1806" spans="1:10" x14ac:dyDescent="0.2">
      <c r="A1806" s="125"/>
      <c r="C1806" s="217"/>
      <c r="I1806" s="2"/>
      <c r="J1806" s="2"/>
    </row>
    <row r="1807" spans="1:10" x14ac:dyDescent="0.2">
      <c r="A1807" s="125"/>
      <c r="C1807" s="217"/>
      <c r="I1807" s="2"/>
      <c r="J1807" s="2"/>
    </row>
    <row r="1808" spans="1:10" x14ac:dyDescent="0.2">
      <c r="A1808" s="125"/>
      <c r="C1808" s="217"/>
      <c r="I1808" s="2"/>
      <c r="J1808" s="2"/>
    </row>
    <row r="1809" spans="1:10" x14ac:dyDescent="0.2">
      <c r="A1809" s="125"/>
      <c r="C1809" s="217"/>
      <c r="I1809" s="2"/>
      <c r="J1809" s="2"/>
    </row>
    <row r="1810" spans="1:10" x14ac:dyDescent="0.2">
      <c r="A1810" s="125"/>
      <c r="C1810" s="217"/>
      <c r="I1810" s="2"/>
      <c r="J1810" s="2"/>
    </row>
    <row r="1811" spans="1:10" x14ac:dyDescent="0.2">
      <c r="A1811" s="125"/>
      <c r="C1811" s="217"/>
      <c r="I1811" s="2"/>
      <c r="J1811" s="2"/>
    </row>
    <row r="1812" spans="1:10" x14ac:dyDescent="0.2">
      <c r="A1812" s="125"/>
      <c r="C1812" s="217"/>
      <c r="I1812" s="2"/>
      <c r="J1812" s="2"/>
    </row>
    <row r="1813" spans="1:10" x14ac:dyDescent="0.2">
      <c r="A1813" s="125"/>
      <c r="C1813" s="217"/>
      <c r="I1813" s="2"/>
      <c r="J1813" s="2"/>
    </row>
    <row r="1814" spans="1:10" x14ac:dyDescent="0.2">
      <c r="A1814" s="125"/>
      <c r="C1814" s="217"/>
      <c r="I1814" s="2"/>
      <c r="J1814" s="2"/>
    </row>
    <row r="1815" spans="1:10" x14ac:dyDescent="0.2">
      <c r="A1815" s="125"/>
      <c r="C1815" s="217"/>
      <c r="I1815" s="2"/>
      <c r="J1815" s="2"/>
    </row>
    <row r="1816" spans="1:10" x14ac:dyDescent="0.2">
      <c r="A1816" s="125"/>
      <c r="C1816" s="217"/>
      <c r="I1816" s="2"/>
      <c r="J1816" s="2"/>
    </row>
    <row r="1817" spans="1:10" x14ac:dyDescent="0.2">
      <c r="A1817" s="125"/>
      <c r="C1817" s="217"/>
      <c r="I1817" s="2"/>
      <c r="J1817" s="2"/>
    </row>
    <row r="1818" spans="1:10" x14ac:dyDescent="0.2">
      <c r="A1818" s="125"/>
      <c r="C1818" s="217"/>
      <c r="I1818" s="2"/>
      <c r="J1818" s="2"/>
    </row>
    <row r="1819" spans="1:10" x14ac:dyDescent="0.2">
      <c r="A1819" s="125"/>
      <c r="C1819" s="217"/>
      <c r="I1819" s="2"/>
      <c r="J1819" s="2"/>
    </row>
    <row r="1820" spans="1:10" x14ac:dyDescent="0.2">
      <c r="A1820" s="125"/>
      <c r="C1820" s="217"/>
      <c r="I1820" s="2"/>
      <c r="J1820" s="2"/>
    </row>
    <row r="1821" spans="1:10" x14ac:dyDescent="0.2">
      <c r="A1821" s="125"/>
      <c r="C1821" s="217"/>
      <c r="I1821" s="2"/>
      <c r="J1821" s="2"/>
    </row>
    <row r="1822" spans="1:10" x14ac:dyDescent="0.2">
      <c r="A1822" s="125"/>
      <c r="C1822" s="217"/>
      <c r="I1822" s="2"/>
      <c r="J1822" s="2"/>
    </row>
    <row r="1823" spans="1:10" x14ac:dyDescent="0.2">
      <c r="A1823" s="125"/>
      <c r="C1823" s="217"/>
      <c r="I1823" s="2"/>
      <c r="J1823" s="2"/>
    </row>
    <row r="1824" spans="1:10" x14ac:dyDescent="0.2">
      <c r="A1824" s="125"/>
      <c r="C1824" s="217"/>
      <c r="I1824" s="2"/>
      <c r="J1824" s="2"/>
    </row>
    <row r="1825" spans="1:10" x14ac:dyDescent="0.2">
      <c r="A1825" s="125"/>
      <c r="C1825" s="217"/>
      <c r="I1825" s="2"/>
      <c r="J1825" s="2"/>
    </row>
    <row r="1826" spans="1:10" x14ac:dyDescent="0.2">
      <c r="A1826" s="125"/>
      <c r="C1826" s="217"/>
      <c r="I1826" s="2"/>
      <c r="J1826" s="2"/>
    </row>
    <row r="1827" spans="1:10" x14ac:dyDescent="0.2">
      <c r="A1827" s="125"/>
      <c r="C1827" s="217"/>
      <c r="I1827" s="2"/>
      <c r="J1827" s="2"/>
    </row>
    <row r="1828" spans="1:10" x14ac:dyDescent="0.2">
      <c r="A1828" s="125"/>
      <c r="C1828" s="217"/>
      <c r="I1828" s="2"/>
      <c r="J1828" s="2"/>
    </row>
    <row r="1829" spans="1:10" x14ac:dyDescent="0.2">
      <c r="A1829" s="125"/>
      <c r="C1829" s="217"/>
      <c r="I1829" s="2"/>
      <c r="J1829" s="2"/>
    </row>
    <row r="1830" spans="1:10" x14ac:dyDescent="0.2">
      <c r="A1830" s="125"/>
      <c r="C1830" s="217"/>
      <c r="I1830" s="2"/>
      <c r="J1830" s="2"/>
    </row>
    <row r="1831" spans="1:10" x14ac:dyDescent="0.2">
      <c r="A1831" s="125"/>
      <c r="C1831" s="217"/>
      <c r="I1831" s="2"/>
      <c r="J1831" s="2"/>
    </row>
    <row r="1832" spans="1:10" x14ac:dyDescent="0.2">
      <c r="A1832" s="125"/>
      <c r="C1832" s="217"/>
      <c r="I1832" s="2"/>
      <c r="J1832" s="2"/>
    </row>
    <row r="1833" spans="1:10" x14ac:dyDescent="0.2">
      <c r="A1833" s="125"/>
      <c r="C1833" s="217"/>
      <c r="I1833" s="2"/>
      <c r="J1833" s="2"/>
    </row>
    <row r="1834" spans="1:10" x14ac:dyDescent="0.2">
      <c r="A1834" s="125"/>
      <c r="C1834" s="217"/>
      <c r="I1834" s="2"/>
      <c r="J1834" s="2"/>
    </row>
    <row r="1835" spans="1:10" x14ac:dyDescent="0.2">
      <c r="A1835" s="125"/>
      <c r="C1835" s="217"/>
      <c r="I1835" s="2"/>
      <c r="J1835" s="2"/>
    </row>
    <row r="1836" spans="1:10" x14ac:dyDescent="0.2">
      <c r="A1836" s="125"/>
      <c r="C1836" s="217"/>
      <c r="I1836" s="2"/>
      <c r="J1836" s="2"/>
    </row>
    <row r="1837" spans="1:10" x14ac:dyDescent="0.2">
      <c r="A1837" s="125"/>
      <c r="C1837" s="217"/>
      <c r="I1837" s="2"/>
      <c r="J1837" s="2"/>
    </row>
    <row r="1838" spans="1:10" x14ac:dyDescent="0.2">
      <c r="A1838" s="125"/>
      <c r="C1838" s="217"/>
      <c r="I1838" s="2"/>
      <c r="J1838" s="2"/>
    </row>
    <row r="1839" spans="1:10" x14ac:dyDescent="0.2">
      <c r="A1839" s="125"/>
      <c r="C1839" s="217"/>
      <c r="I1839" s="2"/>
      <c r="J1839" s="2"/>
    </row>
    <row r="1840" spans="1:10" x14ac:dyDescent="0.2">
      <c r="A1840" s="125"/>
      <c r="C1840" s="217"/>
      <c r="I1840" s="2"/>
      <c r="J1840" s="2"/>
    </row>
    <row r="1841" spans="1:10" x14ac:dyDescent="0.2">
      <c r="A1841" s="125"/>
      <c r="C1841" s="217"/>
      <c r="I1841" s="2"/>
      <c r="J1841" s="2"/>
    </row>
    <row r="1842" spans="1:10" x14ac:dyDescent="0.2">
      <c r="A1842" s="125"/>
      <c r="C1842" s="217"/>
      <c r="I1842" s="2"/>
      <c r="J1842" s="2"/>
    </row>
    <row r="1843" spans="1:10" x14ac:dyDescent="0.2">
      <c r="A1843" s="125"/>
      <c r="C1843" s="217"/>
      <c r="I1843" s="2"/>
      <c r="J1843" s="2"/>
    </row>
    <row r="1844" spans="1:10" x14ac:dyDescent="0.2">
      <c r="A1844" s="125"/>
      <c r="C1844" s="217"/>
      <c r="I1844" s="2"/>
      <c r="J1844" s="2"/>
    </row>
    <row r="1845" spans="1:10" x14ac:dyDescent="0.2">
      <c r="A1845" s="125"/>
      <c r="C1845" s="217"/>
      <c r="I1845" s="2"/>
      <c r="J1845" s="2"/>
    </row>
    <row r="1846" spans="1:10" x14ac:dyDescent="0.2">
      <c r="A1846" s="125"/>
      <c r="C1846" s="217"/>
      <c r="I1846" s="2"/>
      <c r="J1846" s="2"/>
    </row>
    <row r="1847" spans="1:10" x14ac:dyDescent="0.2">
      <c r="A1847" s="125"/>
      <c r="C1847" s="217"/>
      <c r="I1847" s="2"/>
      <c r="J1847" s="2"/>
    </row>
    <row r="1848" spans="1:10" x14ac:dyDescent="0.2">
      <c r="A1848" s="125"/>
      <c r="C1848" s="217"/>
      <c r="I1848" s="2"/>
      <c r="J1848" s="2"/>
    </row>
    <row r="1849" spans="1:10" x14ac:dyDescent="0.2">
      <c r="A1849" s="125"/>
      <c r="C1849" s="217"/>
      <c r="I1849" s="2"/>
      <c r="J1849" s="2"/>
    </row>
    <row r="1850" spans="1:10" x14ac:dyDescent="0.2">
      <c r="A1850" s="125"/>
      <c r="C1850" s="217"/>
      <c r="I1850" s="2"/>
      <c r="J1850" s="2"/>
    </row>
    <row r="1851" spans="1:10" x14ac:dyDescent="0.2">
      <c r="A1851" s="125"/>
      <c r="C1851" s="217"/>
      <c r="I1851" s="2"/>
      <c r="J1851" s="2"/>
    </row>
    <row r="1852" spans="1:10" x14ac:dyDescent="0.2">
      <c r="A1852" s="125"/>
      <c r="C1852" s="217"/>
      <c r="I1852" s="2"/>
      <c r="J1852" s="2"/>
    </row>
    <row r="1853" spans="1:10" x14ac:dyDescent="0.2">
      <c r="A1853" s="125"/>
      <c r="C1853" s="217"/>
      <c r="I1853" s="2"/>
      <c r="J1853" s="2"/>
    </row>
    <row r="1854" spans="1:10" x14ac:dyDescent="0.2">
      <c r="A1854" s="125"/>
      <c r="C1854" s="217"/>
      <c r="I1854" s="2"/>
      <c r="J1854" s="2"/>
    </row>
    <row r="1855" spans="1:10" x14ac:dyDescent="0.2">
      <c r="A1855" s="125"/>
      <c r="C1855" s="217"/>
      <c r="I1855" s="2"/>
      <c r="J1855" s="2"/>
    </row>
    <row r="1856" spans="1:10" x14ac:dyDescent="0.2">
      <c r="A1856" s="125"/>
      <c r="C1856" s="217"/>
      <c r="I1856" s="2"/>
      <c r="J1856" s="2"/>
    </row>
    <row r="1857" spans="1:10" x14ac:dyDescent="0.2">
      <c r="A1857" s="125"/>
      <c r="C1857" s="217"/>
      <c r="I1857" s="2"/>
      <c r="J1857" s="2"/>
    </row>
    <row r="1858" spans="1:10" x14ac:dyDescent="0.2">
      <c r="A1858" s="125"/>
      <c r="C1858" s="217"/>
      <c r="I1858" s="2"/>
      <c r="J1858" s="2"/>
    </row>
    <row r="1859" spans="1:10" x14ac:dyDescent="0.2">
      <c r="A1859" s="125"/>
      <c r="C1859" s="217"/>
      <c r="I1859" s="2"/>
      <c r="J1859" s="2"/>
    </row>
    <row r="1860" spans="1:10" x14ac:dyDescent="0.2">
      <c r="A1860" s="125"/>
      <c r="C1860" s="217"/>
      <c r="I1860" s="2"/>
      <c r="J1860" s="2"/>
    </row>
    <row r="1861" spans="1:10" x14ac:dyDescent="0.2">
      <c r="A1861" s="125"/>
      <c r="C1861" s="217"/>
      <c r="I1861" s="2"/>
      <c r="J1861" s="2"/>
    </row>
    <row r="1862" spans="1:10" x14ac:dyDescent="0.2">
      <c r="A1862" s="125"/>
      <c r="C1862" s="217"/>
      <c r="I1862" s="2"/>
      <c r="J1862" s="2"/>
    </row>
    <row r="1863" spans="1:10" x14ac:dyDescent="0.2">
      <c r="A1863" s="125"/>
      <c r="C1863" s="217"/>
      <c r="I1863" s="2"/>
      <c r="J1863" s="2"/>
    </row>
    <row r="1864" spans="1:10" x14ac:dyDescent="0.2">
      <c r="A1864" s="125"/>
      <c r="C1864" s="217"/>
      <c r="I1864" s="2"/>
      <c r="J1864" s="2"/>
    </row>
    <row r="1865" spans="1:10" x14ac:dyDescent="0.2">
      <c r="A1865" s="125"/>
      <c r="C1865" s="217"/>
      <c r="I1865" s="2"/>
      <c r="J1865" s="2"/>
    </row>
    <row r="1866" spans="1:10" x14ac:dyDescent="0.2">
      <c r="A1866" s="125"/>
      <c r="C1866" s="217"/>
      <c r="I1866" s="2"/>
      <c r="J1866" s="2"/>
    </row>
    <row r="1867" spans="1:10" x14ac:dyDescent="0.2">
      <c r="A1867" s="125"/>
      <c r="C1867" s="217"/>
      <c r="I1867" s="2"/>
      <c r="J1867" s="2"/>
    </row>
    <row r="1868" spans="1:10" x14ac:dyDescent="0.2">
      <c r="A1868" s="125"/>
      <c r="C1868" s="217"/>
      <c r="I1868" s="2"/>
      <c r="J1868" s="2"/>
    </row>
    <row r="1869" spans="1:10" x14ac:dyDescent="0.2">
      <c r="A1869" s="125"/>
      <c r="C1869" s="217"/>
      <c r="I1869" s="2"/>
      <c r="J1869" s="2"/>
    </row>
    <row r="1870" spans="1:10" x14ac:dyDescent="0.2">
      <c r="A1870" s="125"/>
      <c r="C1870" s="217"/>
      <c r="I1870" s="2"/>
      <c r="J1870" s="2"/>
    </row>
    <row r="1871" spans="1:10" x14ac:dyDescent="0.2">
      <c r="A1871" s="125"/>
      <c r="C1871" s="217"/>
      <c r="I1871" s="2"/>
      <c r="J1871" s="2"/>
    </row>
    <row r="1872" spans="1:10" x14ac:dyDescent="0.2">
      <c r="A1872" s="125"/>
      <c r="C1872" s="217"/>
      <c r="I1872" s="2"/>
      <c r="J1872" s="2"/>
    </row>
    <row r="1873" spans="1:10" x14ac:dyDescent="0.2">
      <c r="A1873" s="125"/>
      <c r="C1873" s="217"/>
      <c r="I1873" s="2"/>
      <c r="J1873" s="2"/>
    </row>
    <row r="1874" spans="1:10" x14ac:dyDescent="0.2">
      <c r="A1874" s="125"/>
      <c r="C1874" s="217"/>
      <c r="I1874" s="2"/>
      <c r="J1874" s="2"/>
    </row>
    <row r="1875" spans="1:10" x14ac:dyDescent="0.2">
      <c r="A1875" s="125"/>
      <c r="C1875" s="217"/>
      <c r="I1875" s="2"/>
      <c r="J1875" s="2"/>
    </row>
    <row r="1876" spans="1:10" x14ac:dyDescent="0.2">
      <c r="A1876" s="125"/>
      <c r="C1876" s="217"/>
      <c r="I1876" s="2"/>
      <c r="J1876" s="2"/>
    </row>
    <row r="1877" spans="1:10" x14ac:dyDescent="0.2">
      <c r="A1877" s="125"/>
      <c r="C1877" s="217"/>
      <c r="I1877" s="2"/>
      <c r="J1877" s="2"/>
    </row>
    <row r="1878" spans="1:10" x14ac:dyDescent="0.2">
      <c r="A1878" s="125"/>
      <c r="C1878" s="217"/>
      <c r="I1878" s="2"/>
      <c r="J1878" s="2"/>
    </row>
    <row r="1879" spans="1:10" x14ac:dyDescent="0.2">
      <c r="A1879" s="125"/>
      <c r="C1879" s="217"/>
      <c r="I1879" s="2"/>
      <c r="J1879" s="2"/>
    </row>
    <row r="1880" spans="1:10" x14ac:dyDescent="0.2">
      <c r="A1880" s="125"/>
      <c r="C1880" s="217"/>
      <c r="I1880" s="2"/>
      <c r="J1880" s="2"/>
    </row>
    <row r="1881" spans="1:10" x14ac:dyDescent="0.2">
      <c r="A1881" s="125"/>
      <c r="C1881" s="217"/>
      <c r="I1881" s="2"/>
      <c r="J1881" s="2"/>
    </row>
    <row r="1882" spans="1:10" x14ac:dyDescent="0.2">
      <c r="A1882" s="125"/>
      <c r="C1882" s="217"/>
      <c r="I1882" s="2"/>
      <c r="J1882" s="2"/>
    </row>
    <row r="1883" spans="1:10" x14ac:dyDescent="0.2">
      <c r="A1883" s="125"/>
      <c r="C1883" s="217"/>
      <c r="I1883" s="2"/>
      <c r="J1883" s="2"/>
    </row>
    <row r="1884" spans="1:10" x14ac:dyDescent="0.2">
      <c r="A1884" s="125"/>
      <c r="C1884" s="217"/>
      <c r="I1884" s="2"/>
      <c r="J1884" s="2"/>
    </row>
    <row r="1885" spans="1:10" x14ac:dyDescent="0.2">
      <c r="A1885" s="125"/>
      <c r="C1885" s="217"/>
      <c r="I1885" s="2"/>
      <c r="J1885" s="2"/>
    </row>
    <row r="1886" spans="1:10" x14ac:dyDescent="0.2">
      <c r="A1886" s="125"/>
      <c r="C1886" s="217"/>
      <c r="I1886" s="2"/>
      <c r="J1886" s="2"/>
    </row>
    <row r="1887" spans="1:10" x14ac:dyDescent="0.2">
      <c r="A1887" s="125"/>
      <c r="C1887" s="217"/>
      <c r="I1887" s="2"/>
      <c r="J1887" s="2"/>
    </row>
    <row r="1888" spans="1:10" x14ac:dyDescent="0.2">
      <c r="A1888" s="125"/>
      <c r="C1888" s="217"/>
      <c r="I1888" s="2"/>
      <c r="J1888" s="2"/>
    </row>
    <row r="1889" spans="1:10" x14ac:dyDescent="0.2">
      <c r="A1889" s="125"/>
      <c r="C1889" s="217"/>
      <c r="I1889" s="2"/>
      <c r="J1889" s="2"/>
    </row>
    <row r="1890" spans="1:10" x14ac:dyDescent="0.2">
      <c r="A1890" s="125"/>
      <c r="C1890" s="217"/>
      <c r="I1890" s="2"/>
      <c r="J1890" s="2"/>
    </row>
    <row r="1891" spans="1:10" x14ac:dyDescent="0.2">
      <c r="A1891" s="125"/>
      <c r="C1891" s="217"/>
      <c r="I1891" s="2"/>
      <c r="J1891" s="2"/>
    </row>
    <row r="1892" spans="1:10" x14ac:dyDescent="0.2">
      <c r="A1892" s="125"/>
      <c r="C1892" s="217"/>
      <c r="I1892" s="2"/>
      <c r="J1892" s="2"/>
    </row>
    <row r="1893" spans="1:10" x14ac:dyDescent="0.2">
      <c r="A1893" s="125"/>
      <c r="C1893" s="217"/>
      <c r="I1893" s="2"/>
      <c r="J1893" s="2"/>
    </row>
    <row r="1894" spans="1:10" x14ac:dyDescent="0.2">
      <c r="A1894" s="125"/>
      <c r="C1894" s="217"/>
      <c r="I1894" s="2"/>
      <c r="J1894" s="2"/>
    </row>
    <row r="1895" spans="1:10" x14ac:dyDescent="0.2">
      <c r="A1895" s="125"/>
      <c r="C1895" s="217"/>
      <c r="I1895" s="2"/>
      <c r="J1895" s="2"/>
    </row>
    <row r="1896" spans="1:10" x14ac:dyDescent="0.2">
      <c r="A1896" s="125"/>
      <c r="C1896" s="217"/>
      <c r="I1896" s="2"/>
      <c r="J1896" s="2"/>
    </row>
    <row r="1897" spans="1:10" x14ac:dyDescent="0.2">
      <c r="A1897" s="125"/>
      <c r="C1897" s="217"/>
      <c r="I1897" s="2"/>
      <c r="J1897" s="2"/>
    </row>
    <row r="1898" spans="1:10" x14ac:dyDescent="0.2">
      <c r="A1898" s="125"/>
      <c r="C1898" s="217"/>
      <c r="I1898" s="2"/>
      <c r="J1898" s="2"/>
    </row>
    <row r="1899" spans="1:10" x14ac:dyDescent="0.2">
      <c r="A1899" s="125"/>
      <c r="C1899" s="217"/>
      <c r="I1899" s="2"/>
      <c r="J1899" s="2"/>
    </row>
    <row r="1900" spans="1:10" x14ac:dyDescent="0.2">
      <c r="A1900" s="125"/>
      <c r="C1900" s="217"/>
      <c r="I1900" s="2"/>
      <c r="J1900" s="2"/>
    </row>
    <row r="1901" spans="1:10" x14ac:dyDescent="0.2">
      <c r="A1901" s="125"/>
      <c r="C1901" s="217"/>
      <c r="I1901" s="2"/>
      <c r="J1901" s="2"/>
    </row>
    <row r="1902" spans="1:10" x14ac:dyDescent="0.2">
      <c r="A1902" s="125"/>
      <c r="C1902" s="217"/>
      <c r="I1902" s="2"/>
      <c r="J1902" s="2"/>
    </row>
    <row r="1903" spans="1:10" x14ac:dyDescent="0.2">
      <c r="A1903" s="125"/>
      <c r="C1903" s="217"/>
      <c r="I1903" s="2"/>
      <c r="J1903" s="2"/>
    </row>
    <row r="1904" spans="1:10" x14ac:dyDescent="0.2">
      <c r="A1904" s="125"/>
      <c r="C1904" s="217"/>
      <c r="I1904" s="2"/>
      <c r="J1904" s="2"/>
    </row>
    <row r="1905" spans="1:10" x14ac:dyDescent="0.2">
      <c r="A1905" s="125"/>
      <c r="C1905" s="217"/>
      <c r="I1905" s="2"/>
      <c r="J1905" s="2"/>
    </row>
    <row r="1906" spans="1:10" x14ac:dyDescent="0.2">
      <c r="A1906" s="125"/>
      <c r="C1906" s="217"/>
      <c r="I1906" s="2"/>
      <c r="J1906" s="2"/>
    </row>
    <row r="1907" spans="1:10" x14ac:dyDescent="0.2">
      <c r="A1907" s="125"/>
      <c r="C1907" s="217"/>
      <c r="I1907" s="2"/>
      <c r="J1907" s="2"/>
    </row>
    <row r="1908" spans="1:10" x14ac:dyDescent="0.2">
      <c r="A1908" s="125"/>
      <c r="C1908" s="217"/>
      <c r="I1908" s="2"/>
      <c r="J1908" s="2"/>
    </row>
    <row r="1909" spans="1:10" x14ac:dyDescent="0.2">
      <c r="A1909" s="125"/>
      <c r="C1909" s="217"/>
      <c r="I1909" s="2"/>
      <c r="J1909" s="2"/>
    </row>
    <row r="1910" spans="1:10" x14ac:dyDescent="0.2">
      <c r="A1910" s="125"/>
      <c r="C1910" s="217"/>
      <c r="I1910" s="2"/>
      <c r="J1910" s="2"/>
    </row>
    <row r="1911" spans="1:10" x14ac:dyDescent="0.2">
      <c r="A1911" s="125"/>
      <c r="C1911" s="217"/>
      <c r="I1911" s="2"/>
      <c r="J1911" s="2"/>
    </row>
    <row r="1912" spans="1:10" x14ac:dyDescent="0.2">
      <c r="A1912" s="125"/>
      <c r="C1912" s="217"/>
      <c r="I1912" s="2"/>
      <c r="J1912" s="2"/>
    </row>
    <row r="1913" spans="1:10" x14ac:dyDescent="0.2">
      <c r="A1913" s="125"/>
      <c r="C1913" s="217"/>
      <c r="I1913" s="2"/>
      <c r="J1913" s="2"/>
    </row>
    <row r="1914" spans="1:10" x14ac:dyDescent="0.2">
      <c r="A1914" s="125"/>
      <c r="C1914" s="217"/>
      <c r="I1914" s="2"/>
      <c r="J1914" s="2"/>
    </row>
    <row r="1915" spans="1:10" x14ac:dyDescent="0.2">
      <c r="A1915" s="125"/>
      <c r="C1915" s="217"/>
      <c r="I1915" s="2"/>
      <c r="J1915" s="2"/>
    </row>
    <row r="1916" spans="1:10" x14ac:dyDescent="0.2">
      <c r="A1916" s="125"/>
      <c r="C1916" s="217"/>
      <c r="I1916" s="2"/>
      <c r="J1916" s="2"/>
    </row>
    <row r="1917" spans="1:10" x14ac:dyDescent="0.2">
      <c r="A1917" s="125"/>
      <c r="C1917" s="217"/>
      <c r="I1917" s="2"/>
      <c r="J1917" s="2"/>
    </row>
    <row r="1918" spans="1:10" x14ac:dyDescent="0.2">
      <c r="A1918" s="125"/>
      <c r="C1918" s="217"/>
      <c r="I1918" s="2"/>
      <c r="J1918" s="2"/>
    </row>
    <row r="1919" spans="1:10" x14ac:dyDescent="0.2">
      <c r="A1919" s="125"/>
      <c r="C1919" s="217"/>
      <c r="I1919" s="2"/>
      <c r="J1919" s="2"/>
    </row>
    <row r="1920" spans="1:10" x14ac:dyDescent="0.2">
      <c r="A1920" s="125"/>
      <c r="C1920" s="217"/>
      <c r="I1920" s="2"/>
      <c r="J1920" s="2"/>
    </row>
    <row r="1921" spans="1:10" x14ac:dyDescent="0.2">
      <c r="A1921" s="125"/>
      <c r="C1921" s="217"/>
      <c r="I1921" s="2"/>
      <c r="J1921" s="2"/>
    </row>
    <row r="1922" spans="1:10" x14ac:dyDescent="0.2">
      <c r="A1922" s="125"/>
      <c r="C1922" s="217"/>
      <c r="I1922" s="2"/>
      <c r="J1922" s="2"/>
    </row>
    <row r="1923" spans="1:10" x14ac:dyDescent="0.2">
      <c r="A1923" s="125"/>
      <c r="C1923" s="217"/>
      <c r="I1923" s="2"/>
      <c r="J1923" s="2"/>
    </row>
    <row r="1924" spans="1:10" x14ac:dyDescent="0.2">
      <c r="A1924" s="125"/>
      <c r="C1924" s="217"/>
      <c r="I1924" s="2"/>
      <c r="J1924" s="2"/>
    </row>
    <row r="1925" spans="1:10" x14ac:dyDescent="0.2">
      <c r="A1925" s="125"/>
      <c r="C1925" s="217"/>
      <c r="I1925" s="2"/>
      <c r="J1925" s="2"/>
    </row>
    <row r="1926" spans="1:10" x14ac:dyDescent="0.2">
      <c r="A1926" s="125"/>
      <c r="C1926" s="217"/>
      <c r="I1926" s="2"/>
      <c r="J1926" s="2"/>
    </row>
    <row r="1927" spans="1:10" x14ac:dyDescent="0.2">
      <c r="A1927" s="125"/>
      <c r="C1927" s="217"/>
      <c r="I1927" s="2"/>
      <c r="J1927" s="2"/>
    </row>
    <row r="1928" spans="1:10" x14ac:dyDescent="0.2">
      <c r="A1928" s="125"/>
      <c r="C1928" s="217"/>
      <c r="I1928" s="2"/>
      <c r="J1928" s="2"/>
    </row>
    <row r="1929" spans="1:10" x14ac:dyDescent="0.2">
      <c r="A1929" s="125"/>
      <c r="C1929" s="217"/>
      <c r="I1929" s="2"/>
      <c r="J1929" s="2"/>
    </row>
    <row r="1930" spans="1:10" x14ac:dyDescent="0.2">
      <c r="A1930" s="125"/>
      <c r="C1930" s="217"/>
      <c r="I1930" s="2"/>
      <c r="J1930" s="2"/>
    </row>
    <row r="1931" spans="1:10" x14ac:dyDescent="0.2">
      <c r="A1931" s="125"/>
      <c r="C1931" s="217"/>
      <c r="I1931" s="2"/>
      <c r="J1931" s="2"/>
    </row>
    <row r="1932" spans="1:10" x14ac:dyDescent="0.2">
      <c r="A1932" s="125"/>
      <c r="C1932" s="217"/>
      <c r="I1932" s="2"/>
      <c r="J1932" s="2"/>
    </row>
    <row r="1933" spans="1:10" x14ac:dyDescent="0.2">
      <c r="A1933" s="125"/>
      <c r="C1933" s="217"/>
      <c r="I1933" s="2"/>
      <c r="J1933" s="2"/>
    </row>
    <row r="1934" spans="1:10" x14ac:dyDescent="0.2">
      <c r="A1934" s="125"/>
      <c r="C1934" s="217"/>
      <c r="I1934" s="2"/>
      <c r="J1934" s="2"/>
    </row>
    <row r="1935" spans="1:10" x14ac:dyDescent="0.2">
      <c r="A1935" s="125"/>
      <c r="C1935" s="217"/>
      <c r="I1935" s="2"/>
      <c r="J1935" s="2"/>
    </row>
    <row r="1936" spans="1:10" x14ac:dyDescent="0.2">
      <c r="A1936" s="125"/>
      <c r="C1936" s="217"/>
      <c r="I1936" s="2"/>
      <c r="J1936" s="2"/>
    </row>
    <row r="1937" spans="1:10" x14ac:dyDescent="0.2">
      <c r="A1937" s="125"/>
      <c r="C1937" s="217"/>
      <c r="I1937" s="2"/>
      <c r="J1937" s="2"/>
    </row>
    <row r="1938" spans="1:10" x14ac:dyDescent="0.2">
      <c r="A1938" s="125"/>
      <c r="C1938" s="217"/>
      <c r="I1938" s="2"/>
      <c r="J1938" s="2"/>
    </row>
    <row r="1939" spans="1:10" x14ac:dyDescent="0.2">
      <c r="A1939" s="125"/>
      <c r="C1939" s="217"/>
      <c r="I1939" s="2"/>
      <c r="J1939" s="2"/>
    </row>
    <row r="1940" spans="1:10" x14ac:dyDescent="0.2">
      <c r="A1940" s="125"/>
      <c r="C1940" s="217"/>
      <c r="I1940" s="2"/>
      <c r="J1940" s="2"/>
    </row>
    <row r="1941" spans="1:10" x14ac:dyDescent="0.2">
      <c r="A1941" s="125"/>
      <c r="C1941" s="217"/>
      <c r="I1941" s="2"/>
      <c r="J1941" s="2"/>
    </row>
    <row r="1942" spans="1:10" x14ac:dyDescent="0.2">
      <c r="A1942" s="125"/>
      <c r="C1942" s="217"/>
      <c r="I1942" s="2"/>
      <c r="J1942" s="2"/>
    </row>
    <row r="1943" spans="1:10" x14ac:dyDescent="0.2">
      <c r="A1943" s="125"/>
      <c r="C1943" s="217"/>
      <c r="I1943" s="2"/>
      <c r="J1943" s="2"/>
    </row>
    <row r="1944" spans="1:10" x14ac:dyDescent="0.2">
      <c r="A1944" s="125"/>
      <c r="C1944" s="217"/>
      <c r="I1944" s="2"/>
      <c r="J1944" s="2"/>
    </row>
    <row r="1945" spans="1:10" x14ac:dyDescent="0.2">
      <c r="A1945" s="125"/>
      <c r="C1945" s="217"/>
      <c r="I1945" s="2"/>
      <c r="J1945" s="2"/>
    </row>
    <row r="1946" spans="1:10" x14ac:dyDescent="0.2">
      <c r="A1946" s="125"/>
      <c r="C1946" s="217"/>
      <c r="I1946" s="2"/>
      <c r="J1946" s="2"/>
    </row>
    <row r="1947" spans="1:10" x14ac:dyDescent="0.2">
      <c r="A1947" s="125"/>
      <c r="C1947" s="217"/>
      <c r="I1947" s="2"/>
      <c r="J1947" s="2"/>
    </row>
    <row r="1948" spans="1:10" x14ac:dyDescent="0.2">
      <c r="A1948" s="125"/>
      <c r="C1948" s="217"/>
      <c r="I1948" s="2"/>
      <c r="J1948" s="2"/>
    </row>
    <row r="1949" spans="1:10" x14ac:dyDescent="0.2">
      <c r="A1949" s="125"/>
      <c r="C1949" s="217"/>
      <c r="I1949" s="2"/>
      <c r="J1949" s="2"/>
    </row>
    <row r="1950" spans="1:10" x14ac:dyDescent="0.2">
      <c r="A1950" s="125"/>
      <c r="C1950" s="217"/>
      <c r="I1950" s="2"/>
      <c r="J1950" s="2"/>
    </row>
    <row r="1951" spans="1:10" x14ac:dyDescent="0.2">
      <c r="A1951" s="125"/>
      <c r="C1951" s="217"/>
      <c r="I1951" s="2"/>
      <c r="J1951" s="2"/>
    </row>
    <row r="1952" spans="1:10" x14ac:dyDescent="0.2">
      <c r="A1952" s="125"/>
      <c r="C1952" s="217"/>
      <c r="I1952" s="2"/>
      <c r="J1952" s="2"/>
    </row>
    <row r="1953" spans="1:10" x14ac:dyDescent="0.2">
      <c r="A1953" s="125"/>
      <c r="C1953" s="217"/>
      <c r="I1953" s="2"/>
      <c r="J1953" s="2"/>
    </row>
    <row r="1954" spans="1:10" x14ac:dyDescent="0.2">
      <c r="A1954" s="125"/>
      <c r="C1954" s="217"/>
      <c r="I1954" s="2"/>
      <c r="J1954" s="2"/>
    </row>
    <row r="1955" spans="1:10" x14ac:dyDescent="0.2">
      <c r="A1955" s="125"/>
      <c r="C1955" s="217"/>
      <c r="I1955" s="2"/>
      <c r="J1955" s="2"/>
    </row>
    <row r="1956" spans="1:10" x14ac:dyDescent="0.2">
      <c r="A1956" s="125"/>
      <c r="C1956" s="217"/>
      <c r="I1956" s="2"/>
      <c r="J1956" s="2"/>
    </row>
    <row r="1957" spans="1:10" x14ac:dyDescent="0.2">
      <c r="A1957" s="125"/>
      <c r="C1957" s="217"/>
      <c r="I1957" s="2"/>
      <c r="J1957" s="2"/>
    </row>
    <row r="1958" spans="1:10" x14ac:dyDescent="0.2">
      <c r="A1958" s="125"/>
      <c r="C1958" s="217"/>
      <c r="I1958" s="2"/>
      <c r="J1958" s="2"/>
    </row>
    <row r="1959" spans="1:10" x14ac:dyDescent="0.2">
      <c r="A1959" s="125"/>
      <c r="C1959" s="217"/>
      <c r="I1959" s="2"/>
      <c r="J1959" s="2"/>
    </row>
    <row r="1960" spans="1:10" x14ac:dyDescent="0.2">
      <c r="A1960" s="125"/>
      <c r="C1960" s="217"/>
      <c r="I1960" s="2"/>
      <c r="J1960" s="2"/>
    </row>
    <row r="1961" spans="1:10" x14ac:dyDescent="0.2">
      <c r="A1961" s="125"/>
      <c r="C1961" s="217"/>
      <c r="I1961" s="2"/>
      <c r="J1961" s="2"/>
    </row>
    <row r="1962" spans="1:10" x14ac:dyDescent="0.2">
      <c r="A1962" s="125"/>
      <c r="C1962" s="217"/>
      <c r="I1962" s="2"/>
      <c r="J1962" s="2"/>
    </row>
    <row r="1963" spans="1:10" x14ac:dyDescent="0.2">
      <c r="A1963" s="125"/>
      <c r="C1963" s="217"/>
      <c r="I1963" s="2"/>
      <c r="J1963" s="2"/>
    </row>
    <row r="1964" spans="1:10" x14ac:dyDescent="0.2">
      <c r="A1964" s="125"/>
      <c r="C1964" s="217"/>
      <c r="I1964" s="2"/>
      <c r="J1964" s="2"/>
    </row>
    <row r="1965" spans="1:10" x14ac:dyDescent="0.2">
      <c r="A1965" s="125"/>
      <c r="C1965" s="217"/>
      <c r="I1965" s="2"/>
      <c r="J1965" s="2"/>
    </row>
    <row r="1966" spans="1:10" x14ac:dyDescent="0.2">
      <c r="A1966" s="125"/>
      <c r="C1966" s="217"/>
      <c r="I1966" s="2"/>
      <c r="J1966" s="2"/>
    </row>
    <row r="1967" spans="1:10" x14ac:dyDescent="0.2">
      <c r="A1967" s="125"/>
      <c r="C1967" s="217"/>
      <c r="I1967" s="2"/>
      <c r="J1967" s="2"/>
    </row>
    <row r="1968" spans="1:10" x14ac:dyDescent="0.2">
      <c r="A1968" s="125"/>
      <c r="C1968" s="217"/>
      <c r="I1968" s="2"/>
      <c r="J1968" s="2"/>
    </row>
    <row r="1969" spans="1:10" x14ac:dyDescent="0.2">
      <c r="A1969" s="125"/>
      <c r="C1969" s="217"/>
      <c r="I1969" s="2"/>
      <c r="J1969" s="2"/>
    </row>
    <row r="1970" spans="1:10" x14ac:dyDescent="0.2">
      <c r="A1970" s="125"/>
      <c r="C1970" s="217"/>
      <c r="I1970" s="2"/>
      <c r="J1970" s="2"/>
    </row>
    <row r="1971" spans="1:10" x14ac:dyDescent="0.2">
      <c r="A1971" s="125"/>
      <c r="C1971" s="217"/>
      <c r="I1971" s="2"/>
      <c r="J1971" s="2"/>
    </row>
    <row r="1972" spans="1:10" x14ac:dyDescent="0.2">
      <c r="A1972" s="125"/>
      <c r="C1972" s="217"/>
      <c r="I1972" s="2"/>
      <c r="J1972" s="2"/>
    </row>
    <row r="1973" spans="1:10" x14ac:dyDescent="0.2">
      <c r="A1973" s="125"/>
      <c r="C1973" s="217"/>
      <c r="I1973" s="2"/>
      <c r="J1973" s="2"/>
    </row>
    <row r="1974" spans="1:10" x14ac:dyDescent="0.2">
      <c r="A1974" s="125"/>
      <c r="C1974" s="217"/>
      <c r="I1974" s="2"/>
      <c r="J1974" s="2"/>
    </row>
    <row r="1975" spans="1:10" x14ac:dyDescent="0.2">
      <c r="A1975" s="125"/>
      <c r="C1975" s="217"/>
      <c r="I1975" s="2"/>
      <c r="J1975" s="2"/>
    </row>
    <row r="1976" spans="1:10" x14ac:dyDescent="0.2">
      <c r="A1976" s="125"/>
      <c r="C1976" s="217"/>
      <c r="I1976" s="2"/>
      <c r="J1976" s="2"/>
    </row>
    <row r="1977" spans="1:10" x14ac:dyDescent="0.2">
      <c r="A1977" s="125"/>
      <c r="C1977" s="217"/>
      <c r="I1977" s="2"/>
      <c r="J1977" s="2"/>
    </row>
    <row r="1978" spans="1:10" x14ac:dyDescent="0.2">
      <c r="A1978" s="125"/>
      <c r="C1978" s="217"/>
      <c r="I1978" s="2"/>
      <c r="J1978" s="2"/>
    </row>
    <row r="1979" spans="1:10" x14ac:dyDescent="0.2">
      <c r="A1979" s="125"/>
      <c r="C1979" s="217"/>
      <c r="I1979" s="2"/>
      <c r="J1979" s="2"/>
    </row>
    <row r="1980" spans="1:10" x14ac:dyDescent="0.2">
      <c r="A1980" s="125"/>
      <c r="C1980" s="217"/>
      <c r="I1980" s="2"/>
      <c r="J1980" s="2"/>
    </row>
    <row r="1981" spans="1:10" x14ac:dyDescent="0.2">
      <c r="A1981" s="125"/>
      <c r="C1981" s="217"/>
      <c r="I1981" s="2"/>
      <c r="J1981" s="2"/>
    </row>
    <row r="1982" spans="1:10" x14ac:dyDescent="0.2">
      <c r="A1982" s="125"/>
      <c r="C1982" s="217"/>
      <c r="I1982" s="2"/>
      <c r="J1982" s="2"/>
    </row>
    <row r="1983" spans="1:10" x14ac:dyDescent="0.2">
      <c r="A1983" s="125"/>
      <c r="C1983" s="217"/>
      <c r="I1983" s="2"/>
      <c r="J1983" s="2"/>
    </row>
    <row r="1984" spans="1:10" x14ac:dyDescent="0.2">
      <c r="A1984" s="125"/>
      <c r="C1984" s="217"/>
      <c r="I1984" s="2"/>
      <c r="J1984" s="2"/>
    </row>
    <row r="1985" spans="1:10" x14ac:dyDescent="0.2">
      <c r="A1985" s="125"/>
      <c r="C1985" s="217"/>
      <c r="I1985" s="2"/>
      <c r="J1985" s="2"/>
    </row>
    <row r="1986" spans="1:10" x14ac:dyDescent="0.2">
      <c r="A1986" s="125"/>
      <c r="C1986" s="217"/>
      <c r="I1986" s="2"/>
      <c r="J1986" s="2"/>
    </row>
    <row r="1987" spans="1:10" x14ac:dyDescent="0.2">
      <c r="A1987" s="125"/>
      <c r="C1987" s="217"/>
      <c r="I1987" s="2"/>
      <c r="J1987" s="2"/>
    </row>
    <row r="1988" spans="1:10" x14ac:dyDescent="0.2">
      <c r="A1988" s="125"/>
      <c r="C1988" s="217"/>
      <c r="I1988" s="2"/>
      <c r="J1988" s="2"/>
    </row>
    <row r="1989" spans="1:10" x14ac:dyDescent="0.2">
      <c r="A1989" s="125"/>
      <c r="C1989" s="217"/>
      <c r="I1989" s="2"/>
      <c r="J1989" s="2"/>
    </row>
    <row r="1990" spans="1:10" x14ac:dyDescent="0.2">
      <c r="A1990" s="125"/>
      <c r="C1990" s="217"/>
      <c r="I1990" s="2"/>
      <c r="J1990" s="2"/>
    </row>
    <row r="1991" spans="1:10" x14ac:dyDescent="0.2">
      <c r="A1991" s="125"/>
      <c r="C1991" s="217"/>
      <c r="I1991" s="2"/>
      <c r="J1991" s="2"/>
    </row>
    <row r="1992" spans="1:10" x14ac:dyDescent="0.2">
      <c r="A1992" s="125"/>
      <c r="C1992" s="217"/>
      <c r="I1992" s="2"/>
      <c r="J1992" s="2"/>
    </row>
    <row r="1993" spans="1:10" x14ac:dyDescent="0.2">
      <c r="A1993" s="125"/>
      <c r="C1993" s="217"/>
      <c r="I1993" s="2"/>
      <c r="J1993" s="2"/>
    </row>
    <row r="1994" spans="1:10" x14ac:dyDescent="0.2">
      <c r="A1994" s="125"/>
      <c r="C1994" s="217"/>
      <c r="I1994" s="2"/>
      <c r="J1994" s="2"/>
    </row>
    <row r="1995" spans="1:10" x14ac:dyDescent="0.2">
      <c r="A1995" s="125"/>
      <c r="C1995" s="217"/>
      <c r="I1995" s="2"/>
      <c r="J1995" s="2"/>
    </row>
    <row r="1996" spans="1:10" x14ac:dyDescent="0.2">
      <c r="A1996" s="125"/>
      <c r="C1996" s="217"/>
      <c r="I1996" s="2"/>
      <c r="J1996" s="2"/>
    </row>
    <row r="1997" spans="1:10" x14ac:dyDescent="0.2">
      <c r="A1997" s="125"/>
      <c r="C1997" s="217"/>
      <c r="I1997" s="2"/>
      <c r="J1997" s="2"/>
    </row>
    <row r="1998" spans="1:10" x14ac:dyDescent="0.2">
      <c r="A1998" s="125"/>
      <c r="C1998" s="217"/>
      <c r="I1998" s="2"/>
      <c r="J1998" s="2"/>
    </row>
    <row r="1999" spans="1:10" x14ac:dyDescent="0.2">
      <c r="A1999" s="125"/>
      <c r="C1999" s="217"/>
      <c r="I1999" s="2"/>
      <c r="J1999" s="2"/>
    </row>
    <row r="2000" spans="1:10" ht="13.5" thickBot="1" x14ac:dyDescent="0.25">
      <c r="A2000" s="133"/>
      <c r="B2000" s="134"/>
      <c r="C2000" s="218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sheetPr codeName="Sheet13"/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44" t="s">
        <v>449</v>
      </c>
      <c r="B1" s="545"/>
      <c r="C1" s="545"/>
      <c r="D1" s="545"/>
      <c r="E1" s="546"/>
      <c r="F1" s="428"/>
      <c r="G1" s="428"/>
      <c r="H1" s="428"/>
      <c r="I1" s="428"/>
      <c r="J1" s="428"/>
    </row>
    <row r="2" spans="1:10" x14ac:dyDescent="0.2">
      <c r="A2" s="441"/>
      <c r="B2" s="442" t="s">
        <v>451</v>
      </c>
      <c r="C2" s="442" t="s">
        <v>363</v>
      </c>
      <c r="D2" s="442" t="s">
        <v>366</v>
      </c>
      <c r="E2" s="443" t="s">
        <v>369</v>
      </c>
      <c r="F2" s="428"/>
      <c r="G2" s="543" t="s">
        <v>469</v>
      </c>
      <c r="H2" s="543"/>
      <c r="I2" s="543"/>
      <c r="J2" s="543"/>
    </row>
    <row r="3" spans="1:10" x14ac:dyDescent="0.2">
      <c r="A3" s="429" t="s">
        <v>452</v>
      </c>
      <c r="B3" s="430"/>
      <c r="C3" s="430">
        <v>-9.9068074313650989</v>
      </c>
      <c r="D3" s="430">
        <v>6.0298026899496717</v>
      </c>
      <c r="E3" s="431">
        <v>-15.678631105387694</v>
      </c>
      <c r="F3" s="428"/>
      <c r="G3" s="428"/>
      <c r="H3" s="428" t="s">
        <v>470</v>
      </c>
      <c r="I3" s="428" t="s">
        <v>471</v>
      </c>
      <c r="J3" s="428" t="s">
        <v>472</v>
      </c>
    </row>
    <row r="4" spans="1:10" x14ac:dyDescent="0.2">
      <c r="A4" s="429" t="s">
        <v>453</v>
      </c>
      <c r="B4" s="430"/>
      <c r="C4" s="430">
        <v>2.0969274551823793</v>
      </c>
      <c r="D4" s="430">
        <v>3.348469268860764</v>
      </c>
      <c r="E4" s="431">
        <v>8.545555569299383</v>
      </c>
      <c r="F4" s="428"/>
      <c r="G4" s="428"/>
      <c r="H4" s="428" t="s">
        <v>473</v>
      </c>
      <c r="I4" s="428" t="s">
        <v>474</v>
      </c>
      <c r="J4" s="428" t="s">
        <v>475</v>
      </c>
    </row>
    <row r="5" spans="1:10" x14ac:dyDescent="0.2">
      <c r="A5" s="429" t="s">
        <v>454</v>
      </c>
      <c r="B5" s="430"/>
      <c r="C5" s="430">
        <v>10.126299335613584</v>
      </c>
      <c r="D5" s="430">
        <v>6.8971564375638996</v>
      </c>
      <c r="E5" s="431">
        <v>17.856259219859396</v>
      </c>
      <c r="F5" s="428"/>
      <c r="G5" s="428" t="s">
        <v>476</v>
      </c>
      <c r="H5" s="428">
        <f t="array" ref="H5">INDEX(C:C,COUNT($E:$E))</f>
        <v>-11.45075511932373</v>
      </c>
      <c r="I5" s="428">
        <f t="array" ref="I5">INDEX(D:D,COUNT($E:$E))</f>
        <v>-9.0947103500366211</v>
      </c>
      <c r="J5" s="428">
        <f>INDEX(E:E,COUNT($E:$E))</f>
        <v>-13.839245796203613</v>
      </c>
    </row>
    <row r="6" spans="1:10" x14ac:dyDescent="0.2">
      <c r="A6" s="429" t="s">
        <v>455</v>
      </c>
      <c r="B6" s="430"/>
      <c r="C6" s="430">
        <v>1.2782608695652176</v>
      </c>
      <c r="D6" s="430">
        <v>0.47833333333333339</v>
      </c>
      <c r="E6" s="431">
        <v>2.2727272727272729</v>
      </c>
      <c r="F6" s="428"/>
      <c r="G6" s="428" t="s">
        <v>477</v>
      </c>
      <c r="H6" s="428">
        <f t="array" ref="H6">INDEX(C:C,COUNT($E:$E)+1)</f>
        <v>-14.202207565307617</v>
      </c>
      <c r="I6" s="428">
        <f t="array" ref="I6">INDEX(D:D,COUNT($E:$E)+1)</f>
        <v>6.7196331024169922</v>
      </c>
      <c r="J6" s="428">
        <f>INDEX(E:E,COUNT($E:$E)+1)</f>
        <v>0.96234893798828125</v>
      </c>
    </row>
    <row r="7" spans="1:10" x14ac:dyDescent="0.2">
      <c r="A7" s="429" t="s">
        <v>457</v>
      </c>
      <c r="B7" s="430"/>
      <c r="C7" s="430">
        <v>0.51379310344827589</v>
      </c>
      <c r="D7" s="430">
        <v>0.23308823529411768</v>
      </c>
      <c r="E7" s="431">
        <v>0.54814814814814816</v>
      </c>
      <c r="F7" s="428"/>
      <c r="G7" s="428" t="s">
        <v>478</v>
      </c>
      <c r="H7" s="428">
        <f t="array" ref="H7">INDEX(C:C,COUNT($E:$E)+2)</f>
        <v>-0.94806951284408569</v>
      </c>
      <c r="I7" s="428">
        <f t="array" ref="I7">INDEX(D:D,COUNT($E:$E)+2)</f>
        <v>7.5793275833129883</v>
      </c>
      <c r="J7" s="428">
        <f>INDEX(E:E,COUNT($E:$E)+2)</f>
        <v>-44.423324584960938</v>
      </c>
    </row>
    <row r="8" spans="1:10" x14ac:dyDescent="0.2">
      <c r="A8" s="429" t="s">
        <v>458</v>
      </c>
      <c r="B8" s="430"/>
      <c r="C8" s="430">
        <v>4.3971047522976496</v>
      </c>
      <c r="D8" s="430">
        <v>11.21224644450494</v>
      </c>
      <c r="E8" s="431">
        <v>73.026519987983704</v>
      </c>
      <c r="F8" s="428"/>
      <c r="G8" s="428"/>
      <c r="H8" s="428"/>
      <c r="I8" s="428"/>
      <c r="J8" s="428"/>
    </row>
    <row r="9" spans="1:10" x14ac:dyDescent="0.2">
      <c r="A9" s="429" t="s">
        <v>459</v>
      </c>
      <c r="B9" s="430"/>
      <c r="C9" s="430">
        <v>2.6910875259908558</v>
      </c>
      <c r="D9" s="430">
        <v>49.003978681564391</v>
      </c>
      <c r="E9" s="431">
        <v>14.137934269673641</v>
      </c>
      <c r="F9" s="428"/>
      <c r="G9" s="428"/>
      <c r="H9" s="428"/>
      <c r="I9" s="428"/>
      <c r="J9" s="428"/>
    </row>
    <row r="10" spans="1:10" x14ac:dyDescent="0.2">
      <c r="A10" s="429" t="s">
        <v>460</v>
      </c>
      <c r="B10" s="430"/>
      <c r="C10" s="430">
        <v>10.194156161246383</v>
      </c>
      <c r="D10" s="430">
        <v>901.96697120502222</v>
      </c>
      <c r="E10" s="431">
        <v>47.053296578670945</v>
      </c>
      <c r="F10" s="428"/>
      <c r="G10" s="428"/>
      <c r="H10" s="428"/>
      <c r="I10" s="428"/>
      <c r="J10" s="428"/>
    </row>
    <row r="11" spans="1:10" x14ac:dyDescent="0.2">
      <c r="A11" s="429" t="s">
        <v>461</v>
      </c>
      <c r="B11" s="430"/>
      <c r="C11" s="430">
        <v>0.91566294054857178</v>
      </c>
      <c r="D11" s="430">
        <v>0.87323882238307471</v>
      </c>
      <c r="E11" s="431">
        <v>0.97047911180364299</v>
      </c>
      <c r="F11" s="428"/>
      <c r="G11" s="428"/>
      <c r="H11" s="428"/>
      <c r="I11" s="428"/>
      <c r="J11" s="428"/>
    </row>
    <row r="12" spans="1:10" x14ac:dyDescent="0.2">
      <c r="A12" s="432" t="s">
        <v>462</v>
      </c>
      <c r="B12" s="430">
        <v>10.8</v>
      </c>
      <c r="C12" s="433">
        <v>-0.94806951284408569</v>
      </c>
      <c r="D12" s="430">
        <v>7.5793275833129883</v>
      </c>
      <c r="E12" s="431">
        <v>-44.423324584960938</v>
      </c>
      <c r="F12" s="428"/>
      <c r="G12" s="428"/>
      <c r="H12" s="428"/>
      <c r="I12" s="428"/>
      <c r="J12" s="428"/>
    </row>
    <row r="13" spans="1:10" x14ac:dyDescent="0.2">
      <c r="A13" s="432" t="s">
        <v>463</v>
      </c>
      <c r="B13" s="430">
        <v>4.1000000000000014</v>
      </c>
      <c r="C13" s="433">
        <v>-17.287792205810547</v>
      </c>
      <c r="D13" s="430">
        <v>16.602937698364258</v>
      </c>
      <c r="E13" s="431">
        <v>-1.2747571468353271</v>
      </c>
      <c r="F13" s="428"/>
      <c r="G13" s="428"/>
      <c r="H13" s="428"/>
      <c r="I13" s="428"/>
      <c r="J13" s="428"/>
    </row>
    <row r="14" spans="1:10" x14ac:dyDescent="0.2">
      <c r="A14" s="432" t="s">
        <v>462</v>
      </c>
      <c r="B14" s="430">
        <v>1.7000000000000011</v>
      </c>
      <c r="C14" s="434">
        <v>-8.3290615081787109</v>
      </c>
      <c r="D14" s="435">
        <v>17.454275131225586</v>
      </c>
      <c r="E14" s="319">
        <v>-16.244367599487305</v>
      </c>
      <c r="F14" s="428"/>
      <c r="G14" s="428"/>
      <c r="H14" s="428"/>
      <c r="I14" s="428"/>
      <c r="J14" s="428"/>
    </row>
    <row r="15" spans="1:10" x14ac:dyDescent="0.2">
      <c r="A15" s="432" t="s">
        <v>463</v>
      </c>
      <c r="B15" s="430">
        <v>3.8000000000000007</v>
      </c>
      <c r="C15" s="434">
        <v>-11.45075511932373</v>
      </c>
      <c r="D15" s="435">
        <v>-9.0947103500366211</v>
      </c>
      <c r="E15" s="319">
        <v>-13.839245796203613</v>
      </c>
      <c r="F15" s="428"/>
      <c r="G15" s="428"/>
      <c r="H15" s="428"/>
      <c r="I15" s="428"/>
      <c r="J15" s="428"/>
    </row>
    <row r="16" spans="1:10" x14ac:dyDescent="0.2">
      <c r="A16" s="432" t="s">
        <v>462</v>
      </c>
      <c r="B16" s="430">
        <v>9</v>
      </c>
      <c r="C16" s="434">
        <v>-14.202207565307617</v>
      </c>
      <c r="D16" s="434">
        <v>6.7196331024169922</v>
      </c>
      <c r="E16" s="444">
        <v>0.96234893798828125</v>
      </c>
      <c r="F16" s="428"/>
      <c r="G16" s="428"/>
      <c r="H16" s="428"/>
      <c r="I16" s="428"/>
      <c r="J16" s="428"/>
    </row>
    <row r="17" spans="1:10" ht="13.5" thickBot="1" x14ac:dyDescent="0.25">
      <c r="A17" s="436" t="s">
        <v>463</v>
      </c>
      <c r="B17" s="437">
        <v>10.8</v>
      </c>
      <c r="C17" s="438">
        <v>-0.94806951284408569</v>
      </c>
      <c r="D17" s="438">
        <v>7.5793275833129883</v>
      </c>
      <c r="E17" s="439">
        <v>-44.423324584960938</v>
      </c>
      <c r="F17" s="428"/>
      <c r="G17" s="543"/>
      <c r="H17" s="543"/>
      <c r="I17" s="543"/>
      <c r="J17" s="543"/>
    </row>
    <row r="18" spans="1:10" x14ac:dyDescent="0.2">
      <c r="D18" s="428"/>
      <c r="E18" s="440"/>
      <c r="F18" s="428"/>
      <c r="G18" s="428"/>
      <c r="H18" s="428"/>
      <c r="I18" s="428"/>
      <c r="J18" s="428"/>
    </row>
    <row r="19" spans="1:10" x14ac:dyDescent="0.2">
      <c r="D19" s="428"/>
      <c r="E19" s="440"/>
      <c r="F19" s="428"/>
      <c r="G19" s="428"/>
      <c r="H19" s="428"/>
      <c r="I19" s="428"/>
      <c r="J19" s="428"/>
    </row>
    <row r="20" spans="1:10" x14ac:dyDescent="0.2">
      <c r="D20" s="428"/>
      <c r="E20" s="428"/>
      <c r="F20" s="428"/>
      <c r="G20" s="428"/>
      <c r="H20" s="428"/>
      <c r="I20" s="428"/>
      <c r="J20" s="428"/>
    </row>
    <row r="21" spans="1:10" x14ac:dyDescent="0.2">
      <c r="D21" s="428"/>
      <c r="E21" s="428"/>
      <c r="F21" s="428"/>
      <c r="G21" s="428"/>
      <c r="H21" s="428"/>
      <c r="I21" s="428"/>
      <c r="J21" s="428"/>
    </row>
    <row r="22" spans="1:10" x14ac:dyDescent="0.2">
      <c r="D22" s="428"/>
      <c r="E22" s="428"/>
      <c r="F22" s="428"/>
      <c r="G22" s="428"/>
      <c r="H22" s="428"/>
      <c r="I22" s="428"/>
      <c r="J22" s="428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1163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27" customWidth="1"/>
    <col min="12" max="12" width="7.42578125" style="127" customWidth="1"/>
    <col min="13" max="14" width="12" style="127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26"/>
      <c r="C1" s="126"/>
      <c r="Z1" s="230" t="s">
        <v>479</v>
      </c>
      <c r="AA1" s="209" t="s">
        <v>480</v>
      </c>
      <c r="AB1" s="394" t="s">
        <v>481</v>
      </c>
      <c r="AC1" s="393" t="s">
        <v>482</v>
      </c>
      <c r="AD1" s="556" t="s">
        <v>483</v>
      </c>
      <c r="AE1" s="557"/>
      <c r="AF1" s="557"/>
      <c r="AG1" s="557"/>
      <c r="AH1" s="557"/>
      <c r="AI1" s="557"/>
      <c r="AJ1" s="558"/>
      <c r="AK1" s="209" t="s">
        <v>480</v>
      </c>
      <c r="AL1" s="394" t="s">
        <v>481</v>
      </c>
    </row>
    <row r="2" spans="1:38" ht="13.5" thickBot="1" x14ac:dyDescent="0.25">
      <c r="B2" s="547" t="s">
        <v>484</v>
      </c>
      <c r="C2" s="548"/>
      <c r="D2" s="547" t="s">
        <v>485</v>
      </c>
      <c r="E2" s="548"/>
      <c r="F2" s="547" t="s">
        <v>486</v>
      </c>
      <c r="G2" s="549"/>
      <c r="H2" s="547" t="s">
        <v>487</v>
      </c>
      <c r="I2" s="548"/>
      <c r="J2" s="554" t="s">
        <v>488</v>
      </c>
      <c r="K2" s="554" t="s">
        <v>489</v>
      </c>
      <c r="L2" s="550" t="s">
        <v>468</v>
      </c>
      <c r="M2" s="552" t="s">
        <v>490</v>
      </c>
      <c r="N2" s="553"/>
      <c r="Z2" s="158" t="str">
        <f>IF(COUNTIF(AA:AA,"*Peso*")&gt;0,"Peso","Boia")</f>
        <v>Boia</v>
      </c>
      <c r="AA2" s="215" t="s">
        <v>491</v>
      </c>
      <c r="AB2" s="223">
        <v>3</v>
      </c>
      <c r="AC2" s="2">
        <f>IFERROR(VALUE(RIGHT(AA2,LEN(AA2)-MIN(FIND({0;1;2;3;4;5;6;7;8;9},AA2&amp;"0123456789"))+1)),"")</f>
        <v>1252</v>
      </c>
      <c r="AD2" s="125">
        <v>1</v>
      </c>
      <c r="AE2">
        <f t="shared" ref="AE2:AE33" si="0">SMALL(AB:AB,AD2)</f>
        <v>3</v>
      </c>
      <c r="AF2">
        <f>SUMIF(AB:AB,AE2,AC:AC)</f>
        <v>1825</v>
      </c>
      <c r="AG2">
        <f>IFERROR(IF(AF2=0,"",IF(AND(AE2=AE1,AF2=AF1),"",AE2)),"")</f>
        <v>3</v>
      </c>
      <c r="AH2">
        <f>IF(AF2=0,"",AF2)</f>
        <v>1825</v>
      </c>
      <c r="AI2">
        <v>1</v>
      </c>
      <c r="AJ2" s="217">
        <v>1</v>
      </c>
      <c r="AK2" s="125">
        <f>IF($Z$2="Peso",SUM(AC:AC),IFERROR(INDEX(AG2:AI51,MATCH(AJ2,AI2:AI51,0),2),""))</f>
        <v>1825</v>
      </c>
      <c r="AL2" s="217">
        <f>IF($Z$2="Peso",_xlfn.CONCAT(MIN(AG2:AG51)," : ",MAX(AG2:AG51)+0.2),IFERROR(INDEX(AG2:AI51,MATCH(AJ2,AI2:AI51,0),1),""))</f>
        <v>3</v>
      </c>
    </row>
    <row r="3" spans="1:38" ht="13.5" thickBot="1" x14ac:dyDescent="0.25">
      <c r="B3" s="129" t="s">
        <v>492</v>
      </c>
      <c r="C3" s="130" t="s">
        <v>373</v>
      </c>
      <c r="D3" s="129" t="s">
        <v>492</v>
      </c>
      <c r="E3" s="130" t="s">
        <v>358</v>
      </c>
      <c r="F3" s="129" t="s">
        <v>492</v>
      </c>
      <c r="G3" s="239" t="s">
        <v>493</v>
      </c>
      <c r="H3" s="129" t="s">
        <v>492</v>
      </c>
      <c r="I3" s="130" t="s">
        <v>493</v>
      </c>
      <c r="J3" s="555"/>
      <c r="K3" s="555"/>
      <c r="L3" s="551"/>
      <c r="M3" s="494" t="s">
        <v>492</v>
      </c>
      <c r="N3" s="146" t="s">
        <v>382</v>
      </c>
      <c r="AA3" s="215" t="s">
        <v>494</v>
      </c>
      <c r="AB3" s="223">
        <v>3</v>
      </c>
      <c r="AC3" s="2">
        <f>IFERROR(VALUE(RIGHT(AA3,LEN(AA3)-MIN(FIND({0;1;2;3;4;5;6;7;8;9},AA3&amp;"0123456789"))+1)),"")</f>
        <v>573</v>
      </c>
      <c r="AD3" s="125">
        <v>2</v>
      </c>
      <c r="AE3">
        <f t="shared" si="0"/>
        <v>3</v>
      </c>
      <c r="AF3">
        <f t="shared" ref="AF3:AF51" si="1">SUMIF(AB:AB,AE3,AC:AC)</f>
        <v>1825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17">
        <v>2</v>
      </c>
      <c r="AK3" s="125">
        <f>IF($Z$2="Peso","",IFERROR(INDEX(AG3:AI52,MATCH(AJ3,AI3:AI52,0),2),""))</f>
        <v>1033</v>
      </c>
      <c r="AL3" s="217">
        <f>IF($Z$2="Peso","",IFERROR(INDEX(AG3:AI52,MATCH(AJ3,AI3:AI52,0),1),""))</f>
        <v>6.3</v>
      </c>
    </row>
    <row r="4" spans="1:38" x14ac:dyDescent="0.2">
      <c r="B4" s="125">
        <v>0</v>
      </c>
      <c r="C4">
        <v>24.998901809330665</v>
      </c>
      <c r="D4">
        <v>0</v>
      </c>
      <c r="E4">
        <v>-5.966781929031284E-2</v>
      </c>
      <c r="F4">
        <v>0</v>
      </c>
      <c r="G4">
        <v>2300.8131321807095</v>
      </c>
      <c r="H4">
        <v>0</v>
      </c>
      <c r="I4">
        <v>1.4212716970168913</v>
      </c>
      <c r="J4">
        <f>IF(H4="","",$P$6-'Script Table'!$F$15-'Script Table'!$F$19+H4)</f>
        <v>2282.1989999999596</v>
      </c>
      <c r="K4" s="127">
        <f t="shared" ref="K4:K67" si="3">F4</f>
        <v>0</v>
      </c>
      <c r="L4" s="144">
        <v>4</v>
      </c>
      <c r="M4" s="127">
        <v>0</v>
      </c>
      <c r="N4" s="138">
        <v>179.99373967020594</v>
      </c>
      <c r="P4" s="556" t="s">
        <v>357</v>
      </c>
      <c r="Q4" s="557"/>
      <c r="R4" s="557"/>
      <c r="S4" s="557"/>
      <c r="T4" s="558"/>
      <c r="AA4" s="215" t="s">
        <v>495</v>
      </c>
      <c r="AB4" s="223">
        <v>6.3</v>
      </c>
      <c r="AC4" s="2">
        <f>IFERROR(VALUE(RIGHT(AA4,LEN(AA4)-MIN(FIND({0;1;2;3;4;5;6;7;8;9},AA4&amp;"0123456789"))+1)),"")</f>
        <v>828</v>
      </c>
      <c r="AD4" s="125">
        <v>3</v>
      </c>
      <c r="AE4">
        <f t="shared" si="0"/>
        <v>6.3</v>
      </c>
      <c r="AF4">
        <f t="shared" si="1"/>
        <v>1033</v>
      </c>
      <c r="AG4">
        <f t="shared" ref="AG4:AG51" si="4">IFERROR(IF(AF4=0,"",IF(AND(AE4=AE3,AF4=AF3),"",AE4)),"")</f>
        <v>6.3</v>
      </c>
      <c r="AH4">
        <f t="shared" si="2"/>
        <v>1033</v>
      </c>
      <c r="AI4">
        <f>IF(AG4="","",MAX($AI$2:AI3)+1)</f>
        <v>2</v>
      </c>
      <c r="AJ4" s="217">
        <v>3</v>
      </c>
      <c r="AK4" s="125" t="str">
        <f t="shared" ref="AK4:AK51" si="5">IF($Z$2="Peso","",IFERROR(INDEX(AG4:AI53,MATCH(AJ4,AI4:AI53,0),2),""))</f>
        <v/>
      </c>
      <c r="AL4" s="217" t="str">
        <f t="shared" ref="AL4:AL51" si="6">IF($Z$2="Peso","",IFERROR(INDEX(AG4:AI53,MATCH(AJ4,AI4:AI53,0),1),""))</f>
        <v/>
      </c>
    </row>
    <row r="5" spans="1:38" x14ac:dyDescent="0.2">
      <c r="B5" s="125">
        <v>4.0004040404040406</v>
      </c>
      <c r="C5">
        <v>24.998461819751235</v>
      </c>
      <c r="D5">
        <v>4.0004040404040406</v>
      </c>
      <c r="E5">
        <v>-4.0865396711040525</v>
      </c>
      <c r="F5">
        <v>4.0004040404040406</v>
      </c>
      <c r="G5">
        <v>2296.7862603288959</v>
      </c>
      <c r="H5">
        <v>0.10023809523809524</v>
      </c>
      <c r="I5">
        <v>1.444829945204674</v>
      </c>
      <c r="J5">
        <f>IF(H5="","",$P$6-'Script Table'!$F$15-'Script Table'!$F$19+H5)</f>
        <v>2282.2992380951978</v>
      </c>
      <c r="K5" s="127">
        <f t="shared" si="3"/>
        <v>4.0004040404040406</v>
      </c>
      <c r="L5" s="127">
        <f>L4+1</f>
        <v>5</v>
      </c>
      <c r="M5" s="127">
        <v>2.0002020202020203</v>
      </c>
      <c r="N5" s="138">
        <v>179.99373967020594</v>
      </c>
      <c r="P5" s="131" t="s">
        <v>496</v>
      </c>
      <c r="Q5" s="128" t="s">
        <v>373</v>
      </c>
      <c r="R5" s="128" t="s">
        <v>358</v>
      </c>
      <c r="S5" s="157" t="s">
        <v>497</v>
      </c>
      <c r="T5" s="132" t="s">
        <v>468</v>
      </c>
      <c r="AA5" s="215" t="s">
        <v>498</v>
      </c>
      <c r="AB5" s="223">
        <v>6.3</v>
      </c>
      <c r="AC5" s="2">
        <f>IFERROR(VALUE(RIGHT(AA5,LEN(AA5)-MIN(FIND({0;1;2;3;4;5;6;7;8;9},AA5&amp;"0123456789"))+1)),"")</f>
        <v>205</v>
      </c>
      <c r="AD5" s="125">
        <v>4</v>
      </c>
      <c r="AE5">
        <f t="shared" si="0"/>
        <v>6.3</v>
      </c>
      <c r="AF5">
        <f t="shared" si="1"/>
        <v>1033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17">
        <v>4</v>
      </c>
      <c r="AK5" s="125" t="str">
        <f t="shared" si="5"/>
        <v/>
      </c>
      <c r="AL5" s="217" t="str">
        <f t="shared" si="6"/>
        <v/>
      </c>
    </row>
    <row r="6" spans="1:38" ht="13.5" thickBot="1" x14ac:dyDescent="0.25">
      <c r="B6" s="125">
        <v>8.0008080808080813</v>
      </c>
      <c r="C6">
        <v>24.998021067510201</v>
      </c>
      <c r="D6">
        <v>8.0008080808080813</v>
      </c>
      <c r="E6">
        <v>-8.1133653234049685</v>
      </c>
      <c r="F6">
        <v>8.0008080808080813</v>
      </c>
      <c r="G6">
        <v>2292.759434676595</v>
      </c>
      <c r="H6">
        <v>0.20047619047619047</v>
      </c>
      <c r="I6">
        <v>1.4679123133355461</v>
      </c>
      <c r="J6">
        <f>IF(H6="","",$P$6-'Script Table'!$F$15-'Script Table'!$F$19+H6)</f>
        <v>2282.399476190436</v>
      </c>
      <c r="K6" s="127">
        <f t="shared" si="3"/>
        <v>8.0008080808080813</v>
      </c>
      <c r="L6" s="127">
        <f t="shared" ref="L6:L69" si="7">L5+1</f>
        <v>6</v>
      </c>
      <c r="M6" s="127">
        <v>6.0006060606060609</v>
      </c>
      <c r="N6" s="138">
        <v>179.99372874683391</v>
      </c>
      <c r="P6" s="135">
        <f>MAX(B4:B999)</f>
        <v>2288.1999999999598</v>
      </c>
      <c r="Q6" s="136">
        <f>VLOOKUP(P6,B:C,2,FALSE)</f>
        <v>22.879872090390165</v>
      </c>
      <c r="R6" s="136">
        <f>VLOOKUP(P6,D:E,2,FALSE)</f>
        <v>-2295.7909124116463</v>
      </c>
      <c r="S6" s="136">
        <f>VLOOKUP(P6,F:G,2,FALSE)</f>
        <v>5.0818875883537658</v>
      </c>
      <c r="T6" s="137">
        <f>VLOOKUP(P6,F:L,7,FALSE)</f>
        <v>999</v>
      </c>
      <c r="AA6" s="215"/>
      <c r="AB6" s="223"/>
      <c r="AC6" s="2" t="str">
        <f>IFERROR(VALUE(RIGHT(AA6,LEN(AA6)-MIN(FIND({0;1;2;3;4;5;6;7;8;9},AA6&amp;"0123456789"))+1)),"")</f>
        <v/>
      </c>
      <c r="AD6" s="125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17">
        <v>5</v>
      </c>
      <c r="AK6" s="125" t="str">
        <f t="shared" si="5"/>
        <v/>
      </c>
      <c r="AL6" s="217" t="str">
        <f t="shared" si="6"/>
        <v/>
      </c>
    </row>
    <row r="7" spans="1:38" ht="13.5" thickBot="1" x14ac:dyDescent="0.25">
      <c r="B7" s="125">
        <v>12.001212121212122</v>
      </c>
      <c r="C7">
        <v>24.997579548312938</v>
      </c>
      <c r="D7">
        <v>12.001212121212122</v>
      </c>
      <c r="E7">
        <v>-12.140144776192443</v>
      </c>
      <c r="F7">
        <v>12.001212121212122</v>
      </c>
      <c r="G7">
        <v>2288.7326552238073</v>
      </c>
      <c r="H7">
        <v>0.30071428571428571</v>
      </c>
      <c r="I7">
        <v>1.4906411201782248</v>
      </c>
      <c r="J7">
        <f>IF(H7="","",$P$6-'Script Table'!$F$15-'Script Table'!$F$19+H7)</f>
        <v>2282.4997142856737</v>
      </c>
      <c r="K7" s="127">
        <f t="shared" si="3"/>
        <v>12.001212121212122</v>
      </c>
      <c r="L7" s="127">
        <f t="shared" si="7"/>
        <v>7</v>
      </c>
      <c r="M7" s="127">
        <v>10.001010101010102</v>
      </c>
      <c r="N7" s="138">
        <v>179.99371776210432</v>
      </c>
      <c r="AA7" s="215"/>
      <c r="AB7" s="141"/>
      <c r="AC7" s="2" t="str">
        <f>IFERROR(VALUE(RIGHT(AA7,LEN(AA7)-MIN(FIND({0;1;2;3;4;5;6;7;8;9},AA7&amp;"0123456789"))+1)),"")</f>
        <v/>
      </c>
      <c r="AD7" s="125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17">
        <v>6</v>
      </c>
      <c r="AK7" s="125" t="str">
        <f t="shared" si="5"/>
        <v/>
      </c>
      <c r="AL7" s="217" t="str">
        <f t="shared" si="6"/>
        <v/>
      </c>
    </row>
    <row r="8" spans="1:38" x14ac:dyDescent="0.2">
      <c r="B8" s="125">
        <v>16.001616161616163</v>
      </c>
      <c r="C8">
        <v>24.997137259464481</v>
      </c>
      <c r="D8">
        <v>16.001616161616163</v>
      </c>
      <c r="E8">
        <v>-16.166878029466034</v>
      </c>
      <c r="F8">
        <v>16.001616161616163</v>
      </c>
      <c r="G8">
        <v>2284.7059219705338</v>
      </c>
      <c r="H8">
        <v>0.40095238095238095</v>
      </c>
      <c r="I8">
        <v>1.5131311658215054</v>
      </c>
      <c r="J8">
        <f>IF(H8="","",$P$6-'Script Table'!$F$15-'Script Table'!$F$19+H8)</f>
        <v>2282.5999523809119</v>
      </c>
      <c r="K8" s="127">
        <f t="shared" si="3"/>
        <v>16.001616161616163</v>
      </c>
      <c r="L8" s="127">
        <f t="shared" si="7"/>
        <v>8</v>
      </c>
      <c r="M8" s="127">
        <v>14.001414141414141</v>
      </c>
      <c r="N8" s="138">
        <v>179.99370673877647</v>
      </c>
      <c r="P8" s="556" t="s">
        <v>499</v>
      </c>
      <c r="Q8" s="557"/>
      <c r="R8" s="557"/>
      <c r="S8" s="557"/>
      <c r="T8" s="558"/>
      <c r="AA8" s="215"/>
      <c r="AB8" s="141"/>
      <c r="AC8" s="2" t="str">
        <f>IFERROR(VALUE(RIGHT(AA8,LEN(AA8)-MIN(FIND({0;1;2;3;4;5;6;7;8;9},AA8&amp;"0123456789"))+1)),"")</f>
        <v/>
      </c>
      <c r="AD8" s="125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17">
        <v>7</v>
      </c>
      <c r="AK8" s="125" t="str">
        <f t="shared" si="5"/>
        <v/>
      </c>
      <c r="AL8" s="217" t="str">
        <f t="shared" si="6"/>
        <v/>
      </c>
    </row>
    <row r="9" spans="1:38" x14ac:dyDescent="0.2">
      <c r="B9" s="125">
        <v>20.002020202020205</v>
      </c>
      <c r="C9">
        <v>24.996694198259085</v>
      </c>
      <c r="D9">
        <v>20.002020202020205</v>
      </c>
      <c r="E9">
        <v>-20.193565083225302</v>
      </c>
      <c r="F9">
        <v>20.002020202020205</v>
      </c>
      <c r="G9">
        <v>2280.6792349167745</v>
      </c>
      <c r="H9">
        <v>0.50119047619047619</v>
      </c>
      <c r="I9">
        <v>1.5354902424105603</v>
      </c>
      <c r="J9">
        <f>IF(H9="","",$P$6-'Script Table'!$F$15-'Script Table'!$F$19+H9)</f>
        <v>2282.7001904761501</v>
      </c>
      <c r="K9" s="127">
        <f t="shared" si="3"/>
        <v>20.002020202020205</v>
      </c>
      <c r="L9" s="127">
        <f t="shared" si="7"/>
        <v>9</v>
      </c>
      <c r="M9" s="127">
        <v>18.001818181818184</v>
      </c>
      <c r="N9" s="138">
        <v>179.99369567669558</v>
      </c>
      <c r="P9" s="131" t="s">
        <v>496</v>
      </c>
      <c r="Q9" s="128" t="s">
        <v>373</v>
      </c>
      <c r="R9" s="128" t="s">
        <v>358</v>
      </c>
      <c r="S9" s="157" t="s">
        <v>497</v>
      </c>
      <c r="T9" s="132" t="s">
        <v>468</v>
      </c>
      <c r="AA9" s="215"/>
      <c r="AB9" s="141"/>
      <c r="AC9" s="2" t="str">
        <f>IFERROR(VALUE(RIGHT(AA9,LEN(AA9)-MIN(FIND({0;1;2;3;4;5;6;7;8;9},AA9&amp;"0123456789"))+1)),"")</f>
        <v/>
      </c>
      <c r="AD9" s="125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17">
        <v>8</v>
      </c>
      <c r="AK9" s="125" t="str">
        <f t="shared" si="5"/>
        <v/>
      </c>
      <c r="AL9" s="217" t="str">
        <f t="shared" si="6"/>
        <v/>
      </c>
    </row>
    <row r="10" spans="1:38" ht="13.5" thickBot="1" x14ac:dyDescent="0.25">
      <c r="B10" s="125">
        <v>24.002424242424247</v>
      </c>
      <c r="C10">
        <v>24.996250361976728</v>
      </c>
      <c r="D10">
        <v>24.002424242424247</v>
      </c>
      <c r="E10">
        <v>-24.220205937469785</v>
      </c>
      <c r="F10">
        <v>24.002424242424247</v>
      </c>
      <c r="G10">
        <v>2276.6525940625302</v>
      </c>
      <c r="H10">
        <v>0.60142857142857142</v>
      </c>
      <c r="I10">
        <v>1.5578062758154374</v>
      </c>
      <c r="J10">
        <f>IF(H10="","",$P$6-'Script Table'!$F$15-'Script Table'!$F$19+H10)</f>
        <v>2282.8004285713882</v>
      </c>
      <c r="K10" s="127">
        <f t="shared" si="3"/>
        <v>24.002424242424247</v>
      </c>
      <c r="L10" s="127">
        <f t="shared" si="7"/>
        <v>10</v>
      </c>
      <c r="M10" s="127">
        <v>22.002222222222226</v>
      </c>
      <c r="N10" s="138">
        <v>179.99368457565711</v>
      </c>
      <c r="P10" s="135">
        <f>IF($P$22&lt;$R$22,VLOOKUP(P22,G:K,5,FALSE),VLOOKUP(R22,I:J,2,FALSE))</f>
        <v>0</v>
      </c>
      <c r="Q10" s="135">
        <f ca="1">IF($P$22&lt;$R$22,VLOOKUP(P10,B:C,2,FALSE),TREND(INDIRECT("C"&amp;T10&amp;":C"&amp;T10+1),INDIRECT("B"&amp;T10&amp;":B"&amp;T10+1),P10))</f>
        <v>24.998901809330665</v>
      </c>
      <c r="R10" s="135">
        <f ca="1">IF($P$22&lt;$R$22,VLOOKUP(P10,D:E,2,FALSE),TREND(INDIRECT("E"&amp;T10&amp;":E"&amp;T10+1),INDIRECT("D"&amp;T10&amp;":D"&amp;T10+1),P10))</f>
        <v>-5.966781929031284E-2</v>
      </c>
      <c r="S10" s="135">
        <f>IF(P22&lt;R22,P22,R22)</f>
        <v>0.51776565937370833</v>
      </c>
      <c r="T10" s="137">
        <f>IF(P22&lt;R22,MATCH(P10,B1:B2000,0),MATCH(P10,B1:B2000,1))</f>
        <v>4</v>
      </c>
      <c r="AA10" s="215"/>
      <c r="AB10" s="141"/>
      <c r="AC10" s="2" t="str">
        <f>IFERROR(VALUE(RIGHT(AA10,LEN(AA10)-MIN(FIND({0;1;2;3;4;5;6;7;8;9},AA10&amp;"0123456789"))+1)),"")</f>
        <v/>
      </c>
      <c r="AD10" s="125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17">
        <v>9</v>
      </c>
      <c r="AK10" s="125" t="str">
        <f t="shared" si="5"/>
        <v/>
      </c>
      <c r="AL10" s="217" t="str">
        <f t="shared" si="6"/>
        <v/>
      </c>
    </row>
    <row r="11" spans="1:38" ht="13.5" thickBot="1" x14ac:dyDescent="0.25">
      <c r="B11" s="125">
        <v>28.00282828282829</v>
      </c>
      <c r="C11">
        <v>24.99580574788299</v>
      </c>
      <c r="D11">
        <v>28.00282828282829</v>
      </c>
      <c r="E11">
        <v>-28.246800592199037</v>
      </c>
      <c r="F11">
        <v>28.00282828282829</v>
      </c>
      <c r="G11">
        <v>2272.6259994078009</v>
      </c>
      <c r="H11">
        <v>0.70166666666666666</v>
      </c>
      <c r="I11">
        <v>1.5801434135701129</v>
      </c>
      <c r="J11">
        <f>IF(H11="","",$P$6-'Script Table'!$F$15-'Script Table'!$F$19+H11)</f>
        <v>2282.9006666666264</v>
      </c>
      <c r="K11" s="127">
        <f t="shared" si="3"/>
        <v>28.00282828282829</v>
      </c>
      <c r="L11" s="127">
        <f t="shared" si="7"/>
        <v>11</v>
      </c>
      <c r="M11" s="127">
        <v>26.002626262626269</v>
      </c>
      <c r="N11" s="138">
        <v>179.99367343545501</v>
      </c>
      <c r="AA11" s="215"/>
      <c r="AB11" s="141"/>
      <c r="AC11" s="2" t="str">
        <f>IFERROR(VALUE(RIGHT(AA11,LEN(AA11)-MIN(FIND({0;1;2;3;4;5;6;7;8;9},AA11&amp;"0123456789"))+1)),"")</f>
        <v/>
      </c>
      <c r="AD11" s="125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17">
        <v>10</v>
      </c>
      <c r="AK11" s="125" t="str">
        <f t="shared" si="5"/>
        <v/>
      </c>
      <c r="AL11" s="217" t="str">
        <f t="shared" si="6"/>
        <v/>
      </c>
    </row>
    <row r="12" spans="1:38" x14ac:dyDescent="0.2">
      <c r="B12" s="125">
        <v>32.003232323232332</v>
      </c>
      <c r="C12">
        <v>24.995360353228946</v>
      </c>
      <c r="D12">
        <v>32.003232323232332</v>
      </c>
      <c r="E12">
        <v>-32.273349047412609</v>
      </c>
      <c r="F12">
        <v>32.003232323232332</v>
      </c>
      <c r="G12">
        <v>2268.5994509525872</v>
      </c>
      <c r="H12">
        <v>0.8019047619047619</v>
      </c>
      <c r="I12">
        <v>1.6025647627425315</v>
      </c>
      <c r="J12">
        <f>IF(H12="","",$P$6-'Script Table'!$F$15-'Script Table'!$F$19+H12)</f>
        <v>2283.0009047618641</v>
      </c>
      <c r="K12" s="127">
        <f t="shared" si="3"/>
        <v>32.003232323232332</v>
      </c>
      <c r="L12" s="127">
        <f t="shared" si="7"/>
        <v>12</v>
      </c>
      <c r="M12" s="127">
        <v>30.003030303030311</v>
      </c>
      <c r="N12" s="138">
        <v>179.99366225588139</v>
      </c>
      <c r="P12" s="556" t="s">
        <v>500</v>
      </c>
      <c r="Q12" s="557"/>
      <c r="R12" s="557"/>
      <c r="S12" s="557"/>
      <c r="T12" s="558"/>
      <c r="AA12" s="215"/>
      <c r="AB12" s="141"/>
      <c r="AC12" s="2" t="str">
        <f>IFERROR(VALUE(RIGHT(AA12,LEN(AA12)-MIN(FIND({0;1;2;3;4;5;6;7;8;9},AA12&amp;"0123456789"))+1)),"")</f>
        <v/>
      </c>
      <c r="AD12" s="125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17">
        <v>11</v>
      </c>
      <c r="AK12" s="125" t="str">
        <f t="shared" si="5"/>
        <v/>
      </c>
      <c r="AL12" s="217" t="str">
        <f t="shared" si="6"/>
        <v/>
      </c>
    </row>
    <row r="13" spans="1:38" x14ac:dyDescent="0.2">
      <c r="B13" s="125">
        <v>36.003636363636375</v>
      </c>
      <c r="C13">
        <v>24.994914175251086</v>
      </c>
      <c r="D13">
        <v>36.003636363636375</v>
      </c>
      <c r="E13">
        <v>-36.299851303110039</v>
      </c>
      <c r="F13">
        <v>36.003636363636375</v>
      </c>
      <c r="G13">
        <v>2264.5729486968899</v>
      </c>
      <c r="H13">
        <v>0.90214285714285714</v>
      </c>
      <c r="I13">
        <v>1.6251477511873418</v>
      </c>
      <c r="J13">
        <f>IF(H13="","",$P$6-'Script Table'!$F$15-'Script Table'!$F$19+H13)</f>
        <v>2283.1011428571023</v>
      </c>
      <c r="K13" s="127">
        <f t="shared" si="3"/>
        <v>36.003636363636375</v>
      </c>
      <c r="L13" s="127">
        <f t="shared" si="7"/>
        <v>13</v>
      </c>
      <c r="M13" s="127">
        <v>34.00343434343435</v>
      </c>
      <c r="N13" s="138">
        <v>179.99365103672739</v>
      </c>
      <c r="P13" s="131" t="s">
        <v>496</v>
      </c>
      <c r="Q13" s="128" t="s">
        <v>373</v>
      </c>
      <c r="R13" s="128" t="s">
        <v>358</v>
      </c>
      <c r="S13" s="157" t="s">
        <v>497</v>
      </c>
      <c r="T13" s="132" t="s">
        <v>468</v>
      </c>
      <c r="AA13" s="215"/>
      <c r="AB13" s="141"/>
      <c r="AC13" s="2" t="str">
        <f>IFERROR(VALUE(RIGHT(AA13,LEN(AA13)-MIN(FIND({0;1;2;3;4;5;6;7;8;9},AA13&amp;"0123456789"))+1)),"")</f>
        <v/>
      </c>
      <c r="AD13" s="125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17">
        <v>12</v>
      </c>
      <c r="AK13" s="125" t="str">
        <f t="shared" si="5"/>
        <v/>
      </c>
      <c r="AL13" s="217" t="str">
        <f t="shared" si="6"/>
        <v/>
      </c>
    </row>
    <row r="14" spans="1:38" ht="13.5" thickBot="1" x14ac:dyDescent="0.25">
      <c r="B14" s="125">
        <v>40.004040404040417</v>
      </c>
      <c r="C14">
        <v>24.994467211171198</v>
      </c>
      <c r="D14">
        <v>40.004040404040417</v>
      </c>
      <c r="E14">
        <v>-40.326307359290851</v>
      </c>
      <c r="F14">
        <v>40.004040404040417</v>
      </c>
      <c r="G14">
        <v>2260.5464926407089</v>
      </c>
      <c r="H14">
        <v>1.0023809523809524</v>
      </c>
      <c r="I14">
        <v>1.6479623532827645</v>
      </c>
      <c r="J14">
        <f>IF(H14="","",$P$6-'Script Table'!$F$15-'Script Table'!$F$19+H14)</f>
        <v>2283.2013809523405</v>
      </c>
      <c r="K14" s="127">
        <f t="shared" si="3"/>
        <v>40.004040404040417</v>
      </c>
      <c r="L14" s="127">
        <f t="shared" si="7"/>
        <v>14</v>
      </c>
      <c r="M14" s="127">
        <v>38.003838383838399</v>
      </c>
      <c r="N14" s="138">
        <v>179.99363977778251</v>
      </c>
      <c r="P14" s="135">
        <f ca="1">TREND((INDIRECT("D"&amp;T14&amp;":D"&amp;T14+1)),INDIRECT("E"&amp;T14&amp;":E"&amp;(T14+1)),R14)</f>
        <v>2280.6418690509281</v>
      </c>
      <c r="Q14" s="147">
        <f ca="1">TREND((INDIRECT("C"&amp;T14&amp;":C"&amp;T14+1)),INDIRECT("E"&amp;T14&amp;":E"&amp;(T14+1)),R14)</f>
        <v>24.748062482437852</v>
      </c>
      <c r="R14" s="136">
        <f>R6</f>
        <v>-2295.7909124116463</v>
      </c>
      <c r="S14" s="147">
        <f ca="1">TREND(INDIRECT("G"&amp;T14&amp;":G"&amp;(T14+1)),INDIRECT("F"&amp;T14&amp;":F"&amp;(T14+1)),P14)</f>
        <v>5.0818875883942383</v>
      </c>
      <c r="T14" s="137">
        <f ca="1">MATCH(R14,INDIRECT("E1:E"&amp;T10),-1)</f>
        <v>4</v>
      </c>
      <c r="AA14" s="215"/>
      <c r="AB14" s="141"/>
      <c r="AC14" s="2" t="str">
        <f>IFERROR(VALUE(RIGHT(AA14,LEN(AA14)-MIN(FIND({0;1;2;3;4;5;6;7;8;9},AA14&amp;"0123456789"))+1)),"")</f>
        <v/>
      </c>
      <c r="AD14" s="125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17">
        <v>13</v>
      </c>
      <c r="AK14" s="125" t="str">
        <f t="shared" si="5"/>
        <v/>
      </c>
      <c r="AL14" s="217" t="str">
        <f t="shared" si="6"/>
        <v/>
      </c>
    </row>
    <row r="15" spans="1:38" ht="13.5" thickBot="1" x14ac:dyDescent="0.25">
      <c r="B15" s="125">
        <v>44.004444444444459</v>
      </c>
      <c r="C15">
        <v>24.994019458196245</v>
      </c>
      <c r="D15">
        <v>44.004444444444459</v>
      </c>
      <c r="E15">
        <v>-44.352717215954598</v>
      </c>
      <c r="F15">
        <v>44.004444444444459</v>
      </c>
      <c r="G15">
        <v>2256.5200827840454</v>
      </c>
      <c r="H15">
        <v>1.1026190476190476</v>
      </c>
      <c r="I15">
        <v>1.6710706923968246</v>
      </c>
      <c r="J15">
        <f>IF(H15="","",$P$6-'Script Table'!$F$15-'Script Table'!$F$19+H15)</f>
        <v>2283.3016190475787</v>
      </c>
      <c r="K15" s="127">
        <f t="shared" si="3"/>
        <v>44.004444444444459</v>
      </c>
      <c r="L15" s="127">
        <f t="shared" si="7"/>
        <v>15</v>
      </c>
      <c r="M15" s="127">
        <v>42.004242424242435</v>
      </c>
      <c r="N15" s="138">
        <v>179.9936284788343</v>
      </c>
      <c r="AA15" s="215"/>
      <c r="AB15" s="141"/>
      <c r="AC15" s="2" t="str">
        <f>IFERROR(VALUE(RIGHT(AA15,LEN(AA15)-MIN(FIND({0;1;2;3;4;5;6;7;8;9},AA15&amp;"0123456789"))+1)),"")</f>
        <v/>
      </c>
      <c r="AD15" s="125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17">
        <v>14</v>
      </c>
      <c r="AK15" s="125" t="str">
        <f t="shared" si="5"/>
        <v/>
      </c>
      <c r="AL15" s="217" t="str">
        <f t="shared" si="6"/>
        <v/>
      </c>
    </row>
    <row r="16" spans="1:38" x14ac:dyDescent="0.2">
      <c r="B16" s="125">
        <v>48.004848484848502</v>
      </c>
      <c r="C16">
        <v>24.993570913518308</v>
      </c>
      <c r="D16">
        <v>48.004848484848502</v>
      </c>
      <c r="E16">
        <v>-48.379080873100818</v>
      </c>
      <c r="F16">
        <v>48.004848484848502</v>
      </c>
      <c r="G16">
        <v>2252.4937191268991</v>
      </c>
      <c r="H16">
        <v>1.2028571428571428</v>
      </c>
      <c r="I16">
        <v>1.6945271141894409</v>
      </c>
      <c r="J16">
        <f>IF(H16="","",$P$6-'Script Table'!$F$15-'Script Table'!$F$19+H16)</f>
        <v>2283.4018571428169</v>
      </c>
      <c r="K16" s="127">
        <f t="shared" si="3"/>
        <v>48.004848484848502</v>
      </c>
      <c r="L16" s="127">
        <f t="shared" si="7"/>
        <v>16</v>
      </c>
      <c r="M16" s="127">
        <v>46.004646464646484</v>
      </c>
      <c r="N16" s="138">
        <v>179.99361713966971</v>
      </c>
      <c r="P16" s="556" t="s">
        <v>501</v>
      </c>
      <c r="Q16" s="557"/>
      <c r="R16" s="557"/>
      <c r="S16" s="557"/>
      <c r="T16" s="558"/>
      <c r="AA16" s="215"/>
      <c r="AB16" s="141"/>
      <c r="AC16" s="2" t="str">
        <f>IFERROR(VALUE(RIGHT(AA16,LEN(AA16)-MIN(FIND({0;1;2;3;4;5;6;7;8;9},AA16&amp;"0123456789"))+1)),"")</f>
        <v/>
      </c>
      <c r="AD16" s="125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17">
        <v>15</v>
      </c>
      <c r="AK16" s="125" t="str">
        <f t="shared" si="5"/>
        <v/>
      </c>
      <c r="AL16" s="217" t="str">
        <f t="shared" si="6"/>
        <v/>
      </c>
    </row>
    <row r="17" spans="2:38" x14ac:dyDescent="0.2">
      <c r="B17" s="125">
        <v>52.005252525252544</v>
      </c>
      <c r="C17">
        <v>24.993121574314415</v>
      </c>
      <c r="D17">
        <v>52.005252525252544</v>
      </c>
      <c r="E17">
        <v>-52.405398330729014</v>
      </c>
      <c r="F17">
        <v>52.005252525252544</v>
      </c>
      <c r="G17">
        <v>2248.4674016692711</v>
      </c>
      <c r="H17">
        <v>1.3030952380952381</v>
      </c>
      <c r="I17">
        <v>1.7183783949526514</v>
      </c>
      <c r="J17">
        <f>IF(H17="","",$P$6-'Script Table'!$F$15-'Script Table'!$F$19+H17)</f>
        <v>2283.5020952380546</v>
      </c>
      <c r="K17" s="127">
        <f t="shared" si="3"/>
        <v>52.005252525252544</v>
      </c>
      <c r="L17" s="127">
        <f t="shared" si="7"/>
        <v>17</v>
      </c>
      <c r="M17" s="127">
        <v>50.005050505050519</v>
      </c>
      <c r="N17" s="138">
        <v>179.99360576007311</v>
      </c>
      <c r="P17" s="131" t="s">
        <v>496</v>
      </c>
      <c r="Q17" s="128" t="s">
        <v>373</v>
      </c>
      <c r="R17" s="128" t="s">
        <v>358</v>
      </c>
      <c r="S17" s="157" t="s">
        <v>497</v>
      </c>
      <c r="T17" s="132" t="s">
        <v>468</v>
      </c>
      <c r="AA17" s="215"/>
      <c r="AB17" s="141"/>
      <c r="AC17" s="2" t="str">
        <f>IFERROR(VALUE(RIGHT(AA17,LEN(AA17)-MIN(FIND({0;1;2;3;4;5;6;7;8;9},AA17&amp;"0123456789"))+1)),"")</f>
        <v/>
      </c>
      <c r="AD17" s="125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17">
        <v>16</v>
      </c>
      <c r="AK17" s="125" t="str">
        <f t="shared" si="5"/>
        <v/>
      </c>
      <c r="AL17" s="217" t="str">
        <f t="shared" si="6"/>
        <v/>
      </c>
    </row>
    <row r="18" spans="2:38" ht="13.5" thickBot="1" x14ac:dyDescent="0.25">
      <c r="B18" s="125">
        <v>56.005656565656587</v>
      </c>
      <c r="C18">
        <v>24.992671437746502</v>
      </c>
      <c r="D18">
        <v>56.005656565656587</v>
      </c>
      <c r="E18">
        <v>-56.43166958883873</v>
      </c>
      <c r="F18">
        <v>56.005656565656587</v>
      </c>
      <c r="G18">
        <v>2244.4411304111613</v>
      </c>
      <c r="H18">
        <v>1.4033333333333333</v>
      </c>
      <c r="I18">
        <v>1.7426637231378663</v>
      </c>
      <c r="J18">
        <f>IF(H18="","",$P$6-'Script Table'!$F$15-'Script Table'!$F$19+H18)</f>
        <v>2283.6023333332928</v>
      </c>
      <c r="K18" s="127">
        <f t="shared" si="3"/>
        <v>56.005656565656587</v>
      </c>
      <c r="L18" s="127">
        <f t="shared" si="7"/>
        <v>18</v>
      </c>
      <c r="M18" s="127">
        <v>54.005454545454569</v>
      </c>
      <c r="N18" s="138">
        <v>179.99359433982829</v>
      </c>
      <c r="P18" s="135">
        <f ca="1">TREND((INDIRECT("D"&amp;T18&amp;":D"&amp;T18+1)),INDIRECT("E"&amp;T18&amp;":E"&amp;(T18+1)),R18)</f>
        <v>4561.4101020420721</v>
      </c>
      <c r="Q18" s="147">
        <f ca="1">TREND((INDIRECT("C"&amp;T18&amp;":C"&amp;T18+1)),INDIRECT("E"&amp;T18&amp;":E"&amp;(T18+1)),R18)</f>
        <v>24.49720925724468</v>
      </c>
      <c r="R18" s="148">
        <f ca="1">R14+Q25</f>
        <v>-4591.649357004002</v>
      </c>
      <c r="S18" s="148">
        <f ca="1">TREND(INDIRECT("G"&amp;T18&amp;":G"&amp;(T18+1)),INDIRECT("F"&amp;T18&amp;":F"&amp;(T18+1)),P18)</f>
        <v>-2290.7765570039219</v>
      </c>
      <c r="T18" s="137">
        <f ca="1">MATCH(R18,INDIRECT("E1:E"&amp;T14),-1)</f>
        <v>4</v>
      </c>
      <c r="AA18" s="215"/>
      <c r="AB18" s="141"/>
      <c r="AC18" s="2" t="str">
        <f>IFERROR(VALUE(RIGHT(AA18,LEN(AA18)-MIN(FIND({0;1;2;3;4;5;6;7;8;9},AA18&amp;"0123456789"))+1)),"")</f>
        <v/>
      </c>
      <c r="AD18" s="125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17">
        <v>17</v>
      </c>
      <c r="AK18" s="125" t="str">
        <f t="shared" si="5"/>
        <v/>
      </c>
      <c r="AL18" s="217" t="str">
        <f t="shared" si="6"/>
        <v/>
      </c>
    </row>
    <row r="19" spans="2:38" ht="13.5" thickBot="1" x14ac:dyDescent="0.25">
      <c r="B19" s="125">
        <v>60.006060606060629</v>
      </c>
      <c r="C19">
        <v>24.992220500961245</v>
      </c>
      <c r="D19">
        <v>60.006060606060629</v>
      </c>
      <c r="E19">
        <v>-60.457894647429484</v>
      </c>
      <c r="F19">
        <v>60.006060606060629</v>
      </c>
      <c r="G19">
        <v>2240.4149053525707</v>
      </c>
      <c r="H19">
        <v>1.5035714285714286</v>
      </c>
      <c r="I19">
        <v>1.7674146251401908</v>
      </c>
      <c r="J19">
        <f>IF(H19="","",$P$6-'Script Table'!$F$15-'Script Table'!$F$19+H19)</f>
        <v>2283.702571428531</v>
      </c>
      <c r="K19" s="127">
        <f t="shared" si="3"/>
        <v>60.006060606060629</v>
      </c>
      <c r="L19" s="127">
        <f t="shared" si="7"/>
        <v>19</v>
      </c>
      <c r="M19" s="127">
        <v>58.005858585858604</v>
      </c>
      <c r="N19" s="138">
        <v>179.99358287871681</v>
      </c>
      <c r="AA19" s="215"/>
      <c r="AB19" s="141"/>
      <c r="AC19" s="2" t="str">
        <f>IFERROR(VALUE(RIGHT(AA19,LEN(AA19)-MIN(FIND({0;1;2;3;4;5;6;7;8;9},AA19&amp;"0123456789"))+1)),"")</f>
        <v/>
      </c>
      <c r="AD19" s="125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17">
        <v>18</v>
      </c>
      <c r="AK19" s="125" t="str">
        <f t="shared" si="5"/>
        <v/>
      </c>
      <c r="AL19" s="217" t="str">
        <f t="shared" si="6"/>
        <v/>
      </c>
    </row>
    <row r="20" spans="2:38" x14ac:dyDescent="0.2">
      <c r="B20" s="125">
        <v>64.006464646464664</v>
      </c>
      <c r="C20">
        <v>24.991768761089993</v>
      </c>
      <c r="D20">
        <v>64.006464646464664</v>
      </c>
      <c r="E20">
        <v>-64.484073506500792</v>
      </c>
      <c r="F20">
        <v>64.006464646464664</v>
      </c>
      <c r="G20">
        <v>2236.3887264934992</v>
      </c>
      <c r="H20">
        <v>1.6038095238095238</v>
      </c>
      <c r="I20">
        <v>1.7926550035335822</v>
      </c>
      <c r="J20">
        <f>IF(H20="","",$P$6-'Script Table'!$F$15-'Script Table'!$F$19+H20)</f>
        <v>2283.8028095237692</v>
      </c>
      <c r="K20" s="127">
        <f t="shared" si="3"/>
        <v>64.006464646464664</v>
      </c>
      <c r="L20" s="127">
        <f t="shared" si="7"/>
        <v>20</v>
      </c>
      <c r="M20" s="127">
        <v>62.006262626262647</v>
      </c>
      <c r="N20" s="138">
        <v>179.99357137651904</v>
      </c>
      <c r="P20" s="547" t="s">
        <v>468</v>
      </c>
      <c r="Q20" s="549"/>
      <c r="R20" s="556" t="s">
        <v>253</v>
      </c>
      <c r="S20" s="559"/>
      <c r="AA20" s="215"/>
      <c r="AB20" s="141"/>
      <c r="AC20" s="2" t="str">
        <f>IFERROR(VALUE(RIGHT(AA20,LEN(AA20)-MIN(FIND({0;1;2;3;4;5;6;7;8;9},AA20&amp;"0123456789"))+1)),"")</f>
        <v/>
      </c>
      <c r="AD20" s="125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17">
        <v>19</v>
      </c>
      <c r="AK20" s="125" t="str">
        <f t="shared" si="5"/>
        <v/>
      </c>
      <c r="AL20" s="217" t="str">
        <f t="shared" si="6"/>
        <v/>
      </c>
    </row>
    <row r="21" spans="2:38" x14ac:dyDescent="0.2">
      <c r="B21" s="125">
        <v>68.0068686868687</v>
      </c>
      <c r="C21">
        <v>24.991316215248631</v>
      </c>
      <c r="D21">
        <v>68.0068686868687</v>
      </c>
      <c r="E21">
        <v>-68.510206166052143</v>
      </c>
      <c r="F21">
        <v>68.0068686868687</v>
      </c>
      <c r="G21">
        <v>2232.3625938339478</v>
      </c>
      <c r="H21">
        <v>1.704047619047619</v>
      </c>
      <c r="I21">
        <v>1.8184011952480432</v>
      </c>
      <c r="J21">
        <f>IF(H21="","",$P$6-'Script Table'!$F$15-'Script Table'!$F$19+H21)</f>
        <v>2283.9030476190073</v>
      </c>
      <c r="K21" s="127">
        <f t="shared" si="3"/>
        <v>68.0068686868687</v>
      </c>
      <c r="L21" s="127">
        <f t="shared" si="7"/>
        <v>21</v>
      </c>
      <c r="M21" s="127">
        <v>66.006666666666689</v>
      </c>
      <c r="N21" s="138">
        <v>179.99355983301356</v>
      </c>
      <c r="P21" s="131" t="s">
        <v>497</v>
      </c>
      <c r="Q21" s="157" t="s">
        <v>502</v>
      </c>
      <c r="R21" s="131" t="s">
        <v>497</v>
      </c>
      <c r="S21" s="128" t="s">
        <v>502</v>
      </c>
      <c r="AA21" s="215"/>
      <c r="AB21" s="141"/>
      <c r="AC21" s="2" t="str">
        <f>IFERROR(VALUE(RIGHT(AA21,LEN(AA21)-MIN(FIND({0;1;2;3;4;5;6;7;8;9},AA21&amp;"0123456789"))+1)),"")</f>
        <v/>
      </c>
      <c r="AD21" s="125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17">
        <v>20</v>
      </c>
      <c r="AK21" s="125" t="str">
        <f t="shared" si="5"/>
        <v/>
      </c>
      <c r="AL21" s="217" t="str">
        <f t="shared" si="6"/>
        <v/>
      </c>
    </row>
    <row r="22" spans="2:38" ht="13.5" thickBot="1" x14ac:dyDescent="0.25">
      <c r="B22" s="125">
        <v>72.007272727272735</v>
      </c>
      <c r="C22">
        <v>24.990862860537494</v>
      </c>
      <c r="D22">
        <v>72.007272727272735</v>
      </c>
      <c r="E22">
        <v>-72.536292626083096</v>
      </c>
      <c r="F22">
        <v>72.007272727272735</v>
      </c>
      <c r="G22">
        <v>2228.3365073739169</v>
      </c>
      <c r="H22">
        <v>1.8042857142857143</v>
      </c>
      <c r="I22">
        <v>1.8446620202989834</v>
      </c>
      <c r="J22">
        <f>IF(H22="","",$P$6-'Script Table'!$F$15-'Script Table'!$F$19+H22)</f>
        <v>2284.0032857142455</v>
      </c>
      <c r="K22" s="127">
        <f t="shared" si="3"/>
        <v>72.007272727272735</v>
      </c>
      <c r="L22" s="127">
        <f t="shared" si="7"/>
        <v>22</v>
      </c>
      <c r="M22" s="127">
        <v>70.00707070707071</v>
      </c>
      <c r="N22" s="138">
        <v>179.99354824797763</v>
      </c>
      <c r="P22" s="135">
        <f>Results!B16</f>
        <v>0.51776565937370833</v>
      </c>
      <c r="Q22" s="148">
        <f>'Script Table'!F11</f>
        <v>0.25440000000000002</v>
      </c>
      <c r="R22" s="135">
        <f>Results!B17</f>
        <v>1.4212716970168913</v>
      </c>
      <c r="S22" s="136">
        <f>'Script Table'!F34</f>
        <v>0.54400000000000004</v>
      </c>
      <c r="AA22" s="215"/>
      <c r="AB22" s="141"/>
      <c r="AC22" s="2" t="str">
        <f>IFERROR(VALUE(RIGHT(AA22,LEN(AA22)-MIN(FIND({0;1;2;3;4;5;6;7;8;9},AA22&amp;"0123456789"))+1)),"")</f>
        <v/>
      </c>
      <c r="AD22" s="125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17">
        <v>21</v>
      </c>
      <c r="AK22" s="125" t="str">
        <f t="shared" si="5"/>
        <v/>
      </c>
      <c r="AL22" s="217" t="str">
        <f t="shared" si="6"/>
        <v/>
      </c>
    </row>
    <row r="23" spans="2:38" ht="13.5" thickBot="1" x14ac:dyDescent="0.25">
      <c r="B23" s="125">
        <v>76.00767676767677</v>
      </c>
      <c r="C23">
        <v>24.990408694041214</v>
      </c>
      <c r="D23">
        <v>76.00767676767677</v>
      </c>
      <c r="E23">
        <v>-76.56233288659314</v>
      </c>
      <c r="F23">
        <v>76.00767676767677</v>
      </c>
      <c r="G23">
        <v>2224.310467113407</v>
      </c>
      <c r="H23">
        <v>1.9045238095238095</v>
      </c>
      <c r="I23">
        <v>1.8714388230105214</v>
      </c>
      <c r="J23">
        <f>IF(H23="","",$P$6-'Script Table'!$F$15-'Script Table'!$F$19+H23)</f>
        <v>2284.1035238094832</v>
      </c>
      <c r="K23" s="127">
        <f t="shared" si="3"/>
        <v>76.00767676767677</v>
      </c>
      <c r="L23" s="127">
        <f t="shared" si="7"/>
        <v>23</v>
      </c>
      <c r="M23" s="127">
        <v>74.00747474747476</v>
      </c>
      <c r="N23" s="138">
        <v>179.99353662118637</v>
      </c>
      <c r="AA23" s="215"/>
      <c r="AB23" s="141"/>
      <c r="AC23" s="2" t="str">
        <f>IFERROR(VALUE(RIGHT(AA23,LEN(AA23)-MIN(FIND({0;1;2;3;4;5;6;7;8;9},AA23&amp;"0123456789"))+1)),"")</f>
        <v/>
      </c>
      <c r="AD23" s="125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17">
        <v>22</v>
      </c>
      <c r="AK23" s="125" t="str">
        <f t="shared" si="5"/>
        <v/>
      </c>
      <c r="AL23" s="217" t="str">
        <f t="shared" si="6"/>
        <v/>
      </c>
    </row>
    <row r="24" spans="2:38" ht="13.5" thickBot="1" x14ac:dyDescent="0.25">
      <c r="B24" s="125">
        <v>80.008080808080805</v>
      </c>
      <c r="C24">
        <v>24.989953712828669</v>
      </c>
      <c r="D24">
        <v>80.008080808080805</v>
      </c>
      <c r="E24">
        <v>-80.588326947581777</v>
      </c>
      <c r="F24">
        <v>80.008080808080805</v>
      </c>
      <c r="G24">
        <v>2220.2844730524184</v>
      </c>
      <c r="H24">
        <v>2.0047619047619047</v>
      </c>
      <c r="I24">
        <v>1.8987255359425035</v>
      </c>
      <c r="J24">
        <f>IF(H24="","",$P$6-'Script Table'!$F$15-'Script Table'!$F$19+H24)</f>
        <v>2284.2037619047214</v>
      </c>
      <c r="K24" s="127">
        <f t="shared" si="3"/>
        <v>80.008080808080805</v>
      </c>
      <c r="L24" s="127">
        <f t="shared" si="7"/>
        <v>24</v>
      </c>
      <c r="M24" s="127">
        <v>78.007878787878781</v>
      </c>
      <c r="N24" s="138">
        <v>179.99352495241405</v>
      </c>
      <c r="P24" s="142" t="s">
        <v>503</v>
      </c>
      <c r="Q24" s="140">
        <f>Results!C19</f>
        <v>3.8145492226858551</v>
      </c>
      <c r="AA24" s="215"/>
      <c r="AB24" s="141"/>
      <c r="AC24" s="2" t="str">
        <f>IFERROR(VALUE(RIGHT(AA24,LEN(AA24)-MIN(FIND({0;1;2;3;4;5;6;7;8;9},AA24&amp;"0123456789"))+1)),"")</f>
        <v/>
      </c>
      <c r="AD24" s="125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17">
        <v>23</v>
      </c>
      <c r="AK24" s="125" t="str">
        <f t="shared" si="5"/>
        <v/>
      </c>
      <c r="AL24" s="217" t="str">
        <f t="shared" si="6"/>
        <v/>
      </c>
    </row>
    <row r="25" spans="2:38" ht="13.5" thickBot="1" x14ac:dyDescent="0.25">
      <c r="B25" s="125">
        <v>84.008484848484841</v>
      </c>
      <c r="C25">
        <v>24.98949791395281</v>
      </c>
      <c r="D25">
        <v>84.008484848484841</v>
      </c>
      <c r="E25">
        <v>-84.614274809048482</v>
      </c>
      <c r="F25">
        <v>84.008484848484841</v>
      </c>
      <c r="G25">
        <v>2216.2585251909513</v>
      </c>
      <c r="H25">
        <v>2.105</v>
      </c>
      <c r="I25">
        <v>1.9265087456988113</v>
      </c>
      <c r="J25">
        <f>IF(H25="","",$P$6-'Script Table'!$F$15-'Script Table'!$F$19+H25)</f>
        <v>2284.3039999999596</v>
      </c>
      <c r="K25" s="127">
        <f t="shared" si="3"/>
        <v>84.008484848484841</v>
      </c>
      <c r="L25" s="127">
        <f t="shared" si="7"/>
        <v>25</v>
      </c>
      <c r="M25" s="127">
        <v>82.00828282828283</v>
      </c>
      <c r="N25" s="138">
        <v>179.99351324143268</v>
      </c>
      <c r="P25" s="143" t="s">
        <v>504</v>
      </c>
      <c r="Q25" s="141">
        <f ca="1">R6-R10-IF(P22&lt;R22,Q22/2,S22/2)</f>
        <v>-2295.8584445923561</v>
      </c>
      <c r="T25" s="2"/>
      <c r="AA25" s="215"/>
      <c r="AB25" s="141"/>
      <c r="AC25" s="2" t="str">
        <f>IFERROR(VALUE(RIGHT(AA25,LEN(AA25)-MIN(FIND({0;1;2;3;4;5;6;7;8;9},AA25&amp;"0123456789"))+1)),"")</f>
        <v/>
      </c>
      <c r="AD25" s="125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17">
        <v>24</v>
      </c>
      <c r="AK25" s="125" t="str">
        <f t="shared" si="5"/>
        <v/>
      </c>
      <c r="AL25" s="217" t="str">
        <f t="shared" si="6"/>
        <v/>
      </c>
    </row>
    <row r="26" spans="2:38" ht="13.5" thickBot="1" x14ac:dyDescent="0.25">
      <c r="B26" s="125">
        <v>88.008888888888876</v>
      </c>
      <c r="C26">
        <v>24.989041294450566</v>
      </c>
      <c r="D26">
        <v>88.008888888888876</v>
      </c>
      <c r="E26">
        <v>-88.640176470992799</v>
      </c>
      <c r="F26">
        <v>88.008888888888876</v>
      </c>
      <c r="G26">
        <v>2212.232623529007</v>
      </c>
      <c r="H26">
        <v>2.2052380952380952</v>
      </c>
      <c r="I26">
        <v>1.9547677928107987</v>
      </c>
      <c r="J26">
        <f>IF(H26="","",$P$6-'Script Table'!$F$15-'Script Table'!$F$19+H26)</f>
        <v>2284.4042380951978</v>
      </c>
      <c r="K26" s="127">
        <f t="shared" si="3"/>
        <v>88.008888888888876</v>
      </c>
      <c r="L26" s="127">
        <f t="shared" si="7"/>
        <v>26</v>
      </c>
      <c r="M26" s="127">
        <v>86.008686868686851</v>
      </c>
      <c r="N26" s="138">
        <v>179.9935014880127</v>
      </c>
      <c r="P26" s="142" t="s">
        <v>505</v>
      </c>
      <c r="Q26" s="140">
        <f>P6-P10</f>
        <v>2288.1999999999598</v>
      </c>
      <c r="AA26" s="215"/>
      <c r="AB26" s="141"/>
      <c r="AC26" s="2" t="str">
        <f>IFERROR(VALUE(RIGHT(AA26,LEN(AA26)-MIN(FIND({0;1;2;3;4;5;6;7;8;9},AA26&amp;"0123456789"))+1)),"")</f>
        <v/>
      </c>
      <c r="AD26" s="125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17">
        <v>25</v>
      </c>
      <c r="AK26" s="125" t="str">
        <f t="shared" si="5"/>
        <v/>
      </c>
      <c r="AL26" s="217" t="str">
        <f t="shared" si="6"/>
        <v/>
      </c>
    </row>
    <row r="27" spans="2:38" ht="13.5" thickBot="1" x14ac:dyDescent="0.25">
      <c r="B27" s="125">
        <v>92.009292929292911</v>
      </c>
      <c r="C27">
        <v>24.988583851342742</v>
      </c>
      <c r="D27">
        <v>92.009292929292911</v>
      </c>
      <c r="E27">
        <v>-92.666031933414175</v>
      </c>
      <c r="F27">
        <v>92.009292929292911</v>
      </c>
      <c r="G27">
        <v>2208.2067680665859</v>
      </c>
      <c r="H27">
        <v>2.3054761904761905</v>
      </c>
      <c r="I27">
        <v>1.9834748111120462</v>
      </c>
      <c r="J27">
        <f>IF(H27="","",$P$6-'Script Table'!$F$15-'Script Table'!$F$19+H27)</f>
        <v>2284.504476190436</v>
      </c>
      <c r="K27" s="127">
        <f t="shared" si="3"/>
        <v>92.009292929292911</v>
      </c>
      <c r="L27" s="127">
        <f t="shared" si="7"/>
        <v>27</v>
      </c>
      <c r="M27" s="127">
        <v>90.009090909090901</v>
      </c>
      <c r="N27" s="138">
        <v>179.99348969192326</v>
      </c>
      <c r="P27" s="142" t="s">
        <v>506</v>
      </c>
      <c r="Q27" s="140">
        <f ca="1">P10-P14</f>
        <v>-2280.6418690509281</v>
      </c>
      <c r="AA27" s="215"/>
      <c r="AB27" s="141"/>
      <c r="AC27" s="2" t="str">
        <f>IFERROR(VALUE(RIGHT(AA27,LEN(AA27)-MIN(FIND({0;1;2;3;4;5;6;7;8;9},AA27&amp;"0123456789"))+1)),"")</f>
        <v/>
      </c>
      <c r="AD27" s="125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17">
        <v>26</v>
      </c>
      <c r="AK27" s="125" t="str">
        <f t="shared" si="5"/>
        <v/>
      </c>
      <c r="AL27" s="217" t="str">
        <f t="shared" si="6"/>
        <v/>
      </c>
    </row>
    <row r="28" spans="2:38" ht="13.5" thickBot="1" x14ac:dyDescent="0.25">
      <c r="B28" s="125">
        <v>96.009696969696947</v>
      </c>
      <c r="C28">
        <v>24.988125581633884</v>
      </c>
      <c r="D28">
        <v>96.009696969696947</v>
      </c>
      <c r="E28">
        <v>-96.69184119631214</v>
      </c>
      <c r="F28">
        <v>96.009696969696947</v>
      </c>
      <c r="G28">
        <v>2204.1809588036876</v>
      </c>
      <c r="H28">
        <v>2.4057142857142857</v>
      </c>
      <c r="I28">
        <v>2.0125947833316786</v>
      </c>
      <c r="J28">
        <f>IF(H28="","",$P$6-'Script Table'!$F$15-'Script Table'!$F$19+H28)</f>
        <v>2284.6047142856737</v>
      </c>
      <c r="K28" s="127">
        <f t="shared" si="3"/>
        <v>96.009696969696947</v>
      </c>
      <c r="L28" s="127">
        <f t="shared" si="7"/>
        <v>28</v>
      </c>
      <c r="M28" s="127">
        <v>94.009494949494922</v>
      </c>
      <c r="N28" s="138">
        <v>179.99347785293139</v>
      </c>
      <c r="P28" s="142" t="s">
        <v>507</v>
      </c>
      <c r="Q28" s="140">
        <f ca="1">P14-P18</f>
        <v>-2280.768232991144</v>
      </c>
      <c r="AA28" s="215"/>
      <c r="AB28" s="141"/>
      <c r="AC28" s="2" t="str">
        <f>IFERROR(VALUE(RIGHT(AA28,LEN(AA28)-MIN(FIND({0;1;2;3;4;5;6;7;8;9},AA28&amp;"0123456789"))+1)),"")</f>
        <v/>
      </c>
      <c r="AD28" s="125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17">
        <v>27</v>
      </c>
      <c r="AK28" s="125" t="str">
        <f t="shared" si="5"/>
        <v/>
      </c>
      <c r="AL28" s="217" t="str">
        <f t="shared" si="6"/>
        <v/>
      </c>
    </row>
    <row r="29" spans="2:38" ht="13.5" thickBot="1" x14ac:dyDescent="0.25">
      <c r="B29" s="125">
        <v>100.01010101010098</v>
      </c>
      <c r="C29">
        <v>24.987666482312168</v>
      </c>
      <c r="D29">
        <v>100.01010101010098</v>
      </c>
      <c r="E29">
        <v>-100.71760425968615</v>
      </c>
      <c r="F29">
        <v>100.01010101010098</v>
      </c>
      <c r="G29">
        <v>2200.155195740314</v>
      </c>
      <c r="H29">
        <v>2.5059523809523809</v>
      </c>
      <c r="I29">
        <v>2.0420855877323447</v>
      </c>
      <c r="J29">
        <f>IF(H29="","",$P$6-'Script Table'!$F$15-'Script Table'!$F$19+H29)</f>
        <v>2284.7049523809119</v>
      </c>
      <c r="K29" s="127">
        <f t="shared" si="3"/>
        <v>100.01010101010098</v>
      </c>
      <c r="L29" s="127">
        <f t="shared" si="7"/>
        <v>29</v>
      </c>
      <c r="M29" s="127">
        <v>98.009898989898971</v>
      </c>
      <c r="N29" s="138">
        <v>179.99346597080267</v>
      </c>
      <c r="P29" s="142" t="s">
        <v>508</v>
      </c>
      <c r="Q29" s="149">
        <f ca="1">Q18-Q6-R29</f>
        <v>1.6813741477673585</v>
      </c>
      <c r="R29" s="150">
        <f ca="1">0.5*Q22*COS(RADIANS(180-VLOOKUP(P18,M:N,2)))</f>
        <v>-6.4036980912843419E-2</v>
      </c>
      <c r="AA29" s="215"/>
      <c r="AB29" s="141"/>
      <c r="AC29" s="2" t="str">
        <f>IFERROR(VALUE(RIGHT(AA29,LEN(AA29)-MIN(FIND({0;1;2;3;4;5;6;7;8;9},AA29&amp;"0123456789"))+1)),"")</f>
        <v/>
      </c>
      <c r="AD29" s="125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17">
        <v>28</v>
      </c>
      <c r="AK29" s="125" t="str">
        <f t="shared" si="5"/>
        <v/>
      </c>
      <c r="AL29" s="217" t="str">
        <f t="shared" si="6"/>
        <v/>
      </c>
    </row>
    <row r="30" spans="2:38" ht="13.5" thickBot="1" x14ac:dyDescent="0.25">
      <c r="B30" s="125">
        <v>104.01050505050502</v>
      </c>
      <c r="C30">
        <v>24.987206550349281</v>
      </c>
      <c r="D30">
        <v>104.01050505050502</v>
      </c>
      <c r="E30">
        <v>-104.74332112353571</v>
      </c>
      <c r="F30">
        <v>104.01050505050502</v>
      </c>
      <c r="G30">
        <v>2196.1294788764644</v>
      </c>
      <c r="H30">
        <v>2.6061904761904762</v>
      </c>
      <c r="I30">
        <v>2.0718982211933508</v>
      </c>
      <c r="J30">
        <f>IF(H30="","",$P$6-'Script Table'!$F$15-'Script Table'!$F$19+H30)</f>
        <v>2284.8051904761501</v>
      </c>
      <c r="K30" s="127">
        <f t="shared" si="3"/>
        <v>104.01050505050502</v>
      </c>
      <c r="L30" s="127">
        <f t="shared" si="7"/>
        <v>30</v>
      </c>
      <c r="M30" s="127">
        <v>102.01030303030299</v>
      </c>
      <c r="N30" s="138">
        <v>179.99345404530095</v>
      </c>
      <c r="P30" s="142" t="s">
        <v>509</v>
      </c>
      <c r="Q30" s="149">
        <f ca="1">Q14-Q6-R30</f>
        <v>1.7410466531321909</v>
      </c>
      <c r="R30" s="151">
        <f ca="1">0.5*Q22*COS(RADIANS(180-VLOOKUP(P14,M:N,2)))</f>
        <v>0.12714373891549616</v>
      </c>
      <c r="AA30" s="215"/>
      <c r="AB30" s="141"/>
      <c r="AC30" s="2" t="str">
        <f>IFERROR(VALUE(RIGHT(AA30,LEN(AA30)-MIN(FIND({0;1;2;3;4;5;6;7;8;9},AA30&amp;"0123456789"))+1)),"")</f>
        <v/>
      </c>
      <c r="AD30" s="125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17">
        <v>29</v>
      </c>
      <c r="AK30" s="125" t="str">
        <f t="shared" si="5"/>
        <v/>
      </c>
      <c r="AL30" s="217" t="str">
        <f t="shared" si="6"/>
        <v/>
      </c>
    </row>
    <row r="31" spans="2:38" ht="13.5" thickBot="1" x14ac:dyDescent="0.25">
      <c r="B31" s="125">
        <v>108.01090909090905</v>
      </c>
      <c r="C31">
        <v>24.986745782700293</v>
      </c>
      <c r="D31">
        <v>108.01090909090905</v>
      </c>
      <c r="E31">
        <v>-108.76899178786029</v>
      </c>
      <c r="F31">
        <v>108.01090909090905</v>
      </c>
      <c r="G31">
        <v>2192.1038082121395</v>
      </c>
      <c r="H31">
        <v>2.7064285714285714</v>
      </c>
      <c r="I31">
        <v>2.1019766861436437</v>
      </c>
      <c r="J31">
        <f>IF(H31="","",$P$6-'Script Table'!$F$15-'Script Table'!$F$19+H31)</f>
        <v>2284.9054285713883</v>
      </c>
      <c r="K31" s="127">
        <f t="shared" si="3"/>
        <v>108.01090909090905</v>
      </c>
      <c r="L31" s="127">
        <f t="shared" si="7"/>
        <v>31</v>
      </c>
      <c r="M31" s="127">
        <v>106.01070707070704</v>
      </c>
      <c r="N31" s="138">
        <v>179.99344207618824</v>
      </c>
      <c r="P31" s="142" t="s">
        <v>510</v>
      </c>
      <c r="Q31" s="140">
        <f>IF(P22&lt;R22,P22,R22)</f>
        <v>0.51776565937370833</v>
      </c>
      <c r="AA31" s="215"/>
      <c r="AB31" s="141"/>
      <c r="AC31" s="2" t="str">
        <f>IFERROR(VALUE(RIGHT(AA31,LEN(AA31)-MIN(FIND({0;1;2;3;4;5;6;7;8;9},AA31&amp;"0123456789"))+1)),"")</f>
        <v/>
      </c>
      <c r="AD31" s="125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17">
        <v>30</v>
      </c>
      <c r="AK31" s="125" t="str">
        <f t="shared" si="5"/>
        <v/>
      </c>
      <c r="AL31" s="217" t="str">
        <f t="shared" si="6"/>
        <v/>
      </c>
    </row>
    <row r="32" spans="2:38" x14ac:dyDescent="0.2">
      <c r="B32" s="125">
        <v>112.01131313131309</v>
      </c>
      <c r="C32">
        <v>24.986284176303542</v>
      </c>
      <c r="D32">
        <v>112.01131313131309</v>
      </c>
      <c r="E32">
        <v>-112.79461625265935</v>
      </c>
      <c r="F32">
        <v>112.01131313131309</v>
      </c>
      <c r="G32">
        <v>2188.0781837473405</v>
      </c>
      <c r="H32">
        <v>2.8066666666666666</v>
      </c>
      <c r="I32">
        <v>2.1322577731421006</v>
      </c>
      <c r="J32">
        <f>IF(H32="","",$P$6-'Script Table'!$F$15-'Script Table'!$F$19+H32)</f>
        <v>2285.0056666666264</v>
      </c>
      <c r="K32" s="127">
        <f t="shared" si="3"/>
        <v>112.01131313131309</v>
      </c>
      <c r="L32" s="127">
        <f t="shared" si="7"/>
        <v>32</v>
      </c>
      <c r="M32" s="127">
        <v>110.01111111111106</v>
      </c>
      <c r="N32" s="138">
        <v>179.99343006322488</v>
      </c>
      <c r="AA32" s="215"/>
      <c r="AB32" s="141"/>
      <c r="AC32" s="2" t="str">
        <f>IFERROR(VALUE(RIGHT(AA32,LEN(AA32)-MIN(FIND({0;1;2;3;4;5;6;7;8;9},AA32&amp;"0123456789"))+1)),"")</f>
        <v/>
      </c>
      <c r="AD32" s="125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17">
        <v>31</v>
      </c>
      <c r="AK32" s="125" t="str">
        <f t="shared" si="5"/>
        <v/>
      </c>
      <c r="AL32" s="217" t="str">
        <f t="shared" si="6"/>
        <v/>
      </c>
    </row>
    <row r="33" spans="2:38" x14ac:dyDescent="0.2">
      <c r="B33" s="125">
        <v>116.01171717171712</v>
      </c>
      <c r="C33">
        <v>24.985821728080516</v>
      </c>
      <c r="D33">
        <v>116.01171717171712</v>
      </c>
      <c r="E33">
        <v>-116.82019451793236</v>
      </c>
      <c r="F33">
        <v>116.01171717171712</v>
      </c>
      <c r="G33">
        <v>2184.0526054820675</v>
      </c>
      <c r="H33">
        <v>2.9069047619047619</v>
      </c>
      <c r="I33">
        <v>2.1626712103352475</v>
      </c>
      <c r="J33">
        <f>IF(H33="","",$P$6-'Script Table'!$F$15-'Script Table'!$F$19+H33)</f>
        <v>2285.1059047618642</v>
      </c>
      <c r="K33" s="127">
        <f t="shared" si="3"/>
        <v>116.01171717171712</v>
      </c>
      <c r="L33" s="127">
        <f t="shared" si="7"/>
        <v>33</v>
      </c>
      <c r="M33" s="127">
        <v>114.01151515151511</v>
      </c>
      <c r="N33" s="138">
        <v>179.99341800616952</v>
      </c>
      <c r="AA33" s="215"/>
      <c r="AB33" s="141"/>
      <c r="AC33" s="2" t="str">
        <f>IFERROR(VALUE(RIGHT(AA33,LEN(AA33)-MIN(FIND({0;1;2;3;4;5;6;7;8;9},AA33&amp;"0123456789"))+1)),"")</f>
        <v/>
      </c>
      <c r="AD33" s="125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17">
        <v>32</v>
      </c>
      <c r="AK33" s="125" t="str">
        <f t="shared" si="5"/>
        <v/>
      </c>
      <c r="AL33" s="217" t="str">
        <f t="shared" si="6"/>
        <v/>
      </c>
    </row>
    <row r="34" spans="2:38" x14ac:dyDescent="0.2">
      <c r="B34" s="125">
        <v>120.01212121212116</v>
      </c>
      <c r="C34">
        <v>24.985358434935723</v>
      </c>
      <c r="D34">
        <v>120.01212121212116</v>
      </c>
      <c r="E34">
        <v>-120.84572658367884</v>
      </c>
      <c r="F34">
        <v>120.01212121212116</v>
      </c>
      <c r="G34">
        <v>2180.0270734163209</v>
      </c>
      <c r="H34">
        <v>3.0071428571428571</v>
      </c>
      <c r="I34">
        <v>2.1931440307444063</v>
      </c>
      <c r="J34">
        <f>IF(H34="","",$P$6-'Script Table'!$F$15-'Script Table'!$F$19+H34)</f>
        <v>2285.2061428571023</v>
      </c>
      <c r="K34" s="127">
        <f t="shared" si="3"/>
        <v>120.01212121212116</v>
      </c>
      <c r="L34" s="127">
        <f t="shared" si="7"/>
        <v>34</v>
      </c>
      <c r="M34" s="127">
        <v>118.01191919191913</v>
      </c>
      <c r="N34" s="138">
        <v>179.99340590477897</v>
      </c>
      <c r="AA34" s="215"/>
      <c r="AB34" s="141"/>
      <c r="AC34" s="2" t="str">
        <f>IFERROR(VALUE(RIGHT(AA34,LEN(AA34)-MIN(FIND({0;1;2;3;4;5;6;7;8;9},AA34&amp;"0123456789"))+1)),"")</f>
        <v/>
      </c>
      <c r="AD34" s="125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17">
        <v>33</v>
      </c>
      <c r="AK34" s="125" t="str">
        <f t="shared" si="5"/>
        <v/>
      </c>
      <c r="AL34" s="217" t="str">
        <f t="shared" si="6"/>
        <v/>
      </c>
    </row>
    <row r="35" spans="2:38" x14ac:dyDescent="0.2">
      <c r="B35" s="125">
        <v>124.01252525252519</v>
      </c>
      <c r="C35">
        <v>24.984894293756547</v>
      </c>
      <c r="D35">
        <v>124.01252525252519</v>
      </c>
      <c r="E35">
        <v>-124.87121244989817</v>
      </c>
      <c r="F35">
        <v>124.01252525252519</v>
      </c>
      <c r="G35">
        <v>2176.0015875501017</v>
      </c>
      <c r="H35">
        <v>3.1073809523809524</v>
      </c>
      <c r="I35">
        <v>2.2236171311433282</v>
      </c>
      <c r="J35">
        <f>IF(H35="","",$P$6-'Script Table'!$F$15-'Script Table'!$F$19+H35)</f>
        <v>2285.3063809523405</v>
      </c>
      <c r="K35" s="127">
        <f t="shared" si="3"/>
        <v>124.01252525252519</v>
      </c>
      <c r="L35" s="127">
        <f t="shared" si="7"/>
        <v>35</v>
      </c>
      <c r="M35" s="127">
        <v>122.01232323232318</v>
      </c>
      <c r="N35" s="138">
        <v>179.993393758808</v>
      </c>
      <c r="AA35" s="215"/>
      <c r="AB35" s="141"/>
      <c r="AC35" s="2" t="str">
        <f>IFERROR(VALUE(RIGHT(AA35,LEN(AA35)-MIN(FIND({0;1;2;3;4;5;6;7;8;9},AA35&amp;"0123456789"))+1)),"")</f>
        <v/>
      </c>
      <c r="AD35" s="125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17">
        <v>34</v>
      </c>
      <c r="AK35" s="125" t="str">
        <f t="shared" si="5"/>
        <v/>
      </c>
      <c r="AL35" s="217" t="str">
        <f t="shared" si="6"/>
        <v/>
      </c>
    </row>
    <row r="36" spans="2:38" x14ac:dyDescent="0.2">
      <c r="B36" s="125">
        <v>128.01292929292924</v>
      </c>
      <c r="C36">
        <v>24.984429301413172</v>
      </c>
      <c r="D36">
        <v>128.01292929292924</v>
      </c>
      <c r="E36">
        <v>-128.89665211658985</v>
      </c>
      <c r="F36">
        <v>128.01292929292924</v>
      </c>
      <c r="G36">
        <v>2171.9761478834102</v>
      </c>
      <c r="H36">
        <v>3.2076190476190476</v>
      </c>
      <c r="I36">
        <v>2.2543830092577082</v>
      </c>
      <c r="J36">
        <f>IF(H36="","",$P$6-'Script Table'!$F$15-'Script Table'!$F$19+H36)</f>
        <v>2285.4066190475787</v>
      </c>
      <c r="K36" s="127">
        <f t="shared" si="3"/>
        <v>128.01292929292924</v>
      </c>
      <c r="L36" s="127">
        <f t="shared" si="7"/>
        <v>36</v>
      </c>
      <c r="M36" s="127">
        <v>126.01272727272722</v>
      </c>
      <c r="N36" s="138">
        <v>179.99338156801028</v>
      </c>
      <c r="AA36" s="215"/>
      <c r="AB36" s="141"/>
      <c r="AC36" s="2" t="str">
        <f>IFERROR(VALUE(RIGHT(AA36,LEN(AA36)-MIN(FIND({0;1;2;3;4;5;6;7;8;9},AA36&amp;"0123456789"))+1)),"")</f>
        <v/>
      </c>
      <c r="AD36" s="125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17">
        <v>35</v>
      </c>
      <c r="AK36" s="125" t="str">
        <f t="shared" si="5"/>
        <v/>
      </c>
      <c r="AL36" s="217" t="str">
        <f t="shared" si="6"/>
        <v/>
      </c>
    </row>
    <row r="37" spans="2:38" x14ac:dyDescent="0.2">
      <c r="B37" s="125">
        <v>132.01333333333329</v>
      </c>
      <c r="C37">
        <v>24.983963454758392</v>
      </c>
      <c r="D37">
        <v>132.01333333333329</v>
      </c>
      <c r="E37">
        <v>-132.92204558375334</v>
      </c>
      <c r="F37">
        <v>132.01333333333329</v>
      </c>
      <c r="G37">
        <v>2167.9507544162466</v>
      </c>
      <c r="H37">
        <v>3.3078571428571428</v>
      </c>
      <c r="I37">
        <v>2.2857559230806146</v>
      </c>
      <c r="J37">
        <f>IF(H37="","",$P$6-'Script Table'!$F$15-'Script Table'!$F$19+H37)</f>
        <v>2285.5068571428169</v>
      </c>
      <c r="K37" s="127">
        <f t="shared" si="3"/>
        <v>132.01333333333329</v>
      </c>
      <c r="L37" s="127">
        <f t="shared" si="7"/>
        <v>37</v>
      </c>
      <c r="M37" s="127">
        <v>130.01313131313128</v>
      </c>
      <c r="N37" s="138">
        <v>179.99336933213667</v>
      </c>
      <c r="AA37" s="215"/>
      <c r="AB37" s="141"/>
      <c r="AC37" s="2" t="str">
        <f>IFERROR(VALUE(RIGHT(AA37,LEN(AA37)-MIN(FIND({0;1;2;3;4;5;6;7;8;9},AA37&amp;"0123456789"))+1)),"")</f>
        <v/>
      </c>
      <c r="AD37" s="125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17">
        <v>36</v>
      </c>
      <c r="AK37" s="125" t="str">
        <f t="shared" si="5"/>
        <v/>
      </c>
      <c r="AL37" s="217" t="str">
        <f t="shared" si="6"/>
        <v/>
      </c>
    </row>
    <row r="38" spans="2:38" x14ac:dyDescent="0.2">
      <c r="B38" s="125">
        <v>136.01373737373734</v>
      </c>
      <c r="C38">
        <v>24.983496750627541</v>
      </c>
      <c r="D38">
        <v>136.01373737373734</v>
      </c>
      <c r="E38">
        <v>-136.94739285138812</v>
      </c>
      <c r="F38">
        <v>136.01373737373734</v>
      </c>
      <c r="G38">
        <v>2163.9254071486121</v>
      </c>
      <c r="H38">
        <v>3.4080952380952381</v>
      </c>
      <c r="I38">
        <v>2.3180403238970939</v>
      </c>
      <c r="J38">
        <f>IF(H38="","",$P$6-'Script Table'!$F$15-'Script Table'!$F$19+H38)</f>
        <v>2285.6070952380546</v>
      </c>
      <c r="K38" s="127">
        <f t="shared" si="3"/>
        <v>136.01373737373734</v>
      </c>
      <c r="L38" s="127">
        <f t="shared" si="7"/>
        <v>38</v>
      </c>
      <c r="M38" s="127">
        <v>134.0135353535353</v>
      </c>
      <c r="N38" s="138">
        <v>179.99335705093713</v>
      </c>
      <c r="AA38" s="215"/>
      <c r="AB38" s="141"/>
      <c r="AC38" s="2" t="str">
        <f>IFERROR(VALUE(RIGHT(AA38,LEN(AA38)-MIN(FIND({0;1;2;3;4;5;6;7;8;9},AA38&amp;"0123456789"))+1)),"")</f>
        <v/>
      </c>
      <c r="AD38" s="125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17">
        <v>37</v>
      </c>
      <c r="AK38" s="125" t="str">
        <f t="shared" si="5"/>
        <v/>
      </c>
      <c r="AL38" s="217" t="str">
        <f t="shared" si="6"/>
        <v/>
      </c>
    </row>
    <row r="39" spans="2:38" x14ac:dyDescent="0.2">
      <c r="B39" s="125">
        <v>140.01414141414139</v>
      </c>
      <c r="C39">
        <v>24.983029185838305</v>
      </c>
      <c r="D39">
        <v>140.01414141414139</v>
      </c>
      <c r="E39">
        <v>-140.97269391949357</v>
      </c>
      <c r="F39">
        <v>140.01414141414139</v>
      </c>
      <c r="G39">
        <v>2159.9001060805062</v>
      </c>
      <c r="H39">
        <v>3.5083333333333333</v>
      </c>
      <c r="I39">
        <v>2.3515301958896089</v>
      </c>
      <c r="J39">
        <f>IF(H39="","",$P$6-'Script Table'!$F$15-'Script Table'!$F$19+H39)</f>
        <v>2285.7073333332928</v>
      </c>
      <c r="K39" s="127">
        <f t="shared" si="3"/>
        <v>140.01414141414139</v>
      </c>
      <c r="L39" s="127">
        <f t="shared" si="7"/>
        <v>39</v>
      </c>
      <c r="M39" s="127">
        <v>138.01393939393938</v>
      </c>
      <c r="N39" s="138">
        <v>179.9933447241589</v>
      </c>
      <c r="AA39" s="215"/>
      <c r="AB39" s="141"/>
      <c r="AC39" s="2" t="str">
        <f>IFERROR(VALUE(RIGHT(AA39,LEN(AA39)-MIN(FIND({0;1;2;3;4;5;6;7;8;9},AA39&amp;"0123456789"))+1)),"")</f>
        <v/>
      </c>
      <c r="AD39" s="125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17">
        <v>38</v>
      </c>
      <c r="AK39" s="125" t="str">
        <f t="shared" si="5"/>
        <v/>
      </c>
      <c r="AL39" s="217" t="str">
        <f t="shared" si="6"/>
        <v/>
      </c>
    </row>
    <row r="40" spans="2:38" x14ac:dyDescent="0.2">
      <c r="B40" s="125">
        <v>144.01454545454544</v>
      </c>
      <c r="C40">
        <v>24.982560757190651</v>
      </c>
      <c r="D40">
        <v>144.01454545454544</v>
      </c>
      <c r="E40">
        <v>-144.99794878806915</v>
      </c>
      <c r="F40">
        <v>144.01454545454544</v>
      </c>
      <c r="G40">
        <v>2155.8748512119309</v>
      </c>
      <c r="H40">
        <v>3.6085714285714285</v>
      </c>
      <c r="I40">
        <v>2.3865060507673661</v>
      </c>
      <c r="J40">
        <f>IF(H40="","",$P$6-'Script Table'!$F$15-'Script Table'!$F$19+H40)</f>
        <v>2285.807571428531</v>
      </c>
      <c r="K40" s="127">
        <f t="shared" si="3"/>
        <v>144.01454545454544</v>
      </c>
      <c r="L40" s="127">
        <f t="shared" si="7"/>
        <v>40</v>
      </c>
      <c r="M40" s="127">
        <v>142.0143434343434</v>
      </c>
      <c r="N40" s="138">
        <v>179.99333235154822</v>
      </c>
      <c r="AA40" s="215"/>
      <c r="AB40" s="141"/>
      <c r="AC40" s="2" t="str">
        <f>IFERROR(VALUE(RIGHT(AA40,LEN(AA40)-MIN(FIND({0;1;2;3;4;5;6;7;8;9},AA40&amp;"0123456789"))+1)),"")</f>
        <v/>
      </c>
      <c r="AD40" s="125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17">
        <v>39</v>
      </c>
      <c r="AK40" s="125" t="str">
        <f t="shared" si="5"/>
        <v/>
      </c>
      <c r="AL40" s="217" t="str">
        <f t="shared" si="6"/>
        <v/>
      </c>
    </row>
    <row r="41" spans="2:38" x14ac:dyDescent="0.2">
      <c r="B41" s="125">
        <v>148.01494949494949</v>
      </c>
      <c r="C41">
        <v>24.982091461466652</v>
      </c>
      <c r="D41">
        <v>148.01494949494949</v>
      </c>
      <c r="E41">
        <v>-149.02315745711431</v>
      </c>
      <c r="F41">
        <v>148.01494949494949</v>
      </c>
      <c r="G41">
        <v>2151.8496425428857</v>
      </c>
      <c r="H41">
        <v>3.7088095238095238</v>
      </c>
      <c r="I41">
        <v>2.4232354298242171</v>
      </c>
      <c r="J41">
        <f>IF(H41="","",$P$6-'Script Table'!$F$15-'Script Table'!$F$19+H41)</f>
        <v>2285.9078095237692</v>
      </c>
      <c r="K41" s="127">
        <f t="shared" si="3"/>
        <v>148.01494949494949</v>
      </c>
      <c r="L41" s="127">
        <f t="shared" si="7"/>
        <v>41</v>
      </c>
      <c r="M41" s="127">
        <v>146.01474747474748</v>
      </c>
      <c r="N41" s="138">
        <v>179.99331993284878</v>
      </c>
      <c r="AA41" s="215"/>
      <c r="AB41" s="141"/>
      <c r="AC41" s="2" t="str">
        <f>IFERROR(VALUE(RIGHT(AA41,LEN(AA41)-MIN(FIND({0;1;2;3;4;5;6;7;8;9},AA41&amp;"0123456789"))+1)),"")</f>
        <v/>
      </c>
      <c r="AD41" s="125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17">
        <v>40</v>
      </c>
      <c r="AK41" s="125" t="str">
        <f t="shared" si="5"/>
        <v/>
      </c>
      <c r="AL41" s="217" t="str">
        <f t="shared" si="6"/>
        <v/>
      </c>
    </row>
    <row r="42" spans="2:38" x14ac:dyDescent="0.2">
      <c r="B42" s="125">
        <v>152.01535353535354</v>
      </c>
      <c r="C42">
        <v>24.981621295430369</v>
      </c>
      <c r="D42">
        <v>152.01535353535354</v>
      </c>
      <c r="E42">
        <v>-153.04831992662852</v>
      </c>
      <c r="F42">
        <v>152.01535353535354</v>
      </c>
      <c r="G42">
        <v>2147.8244800733714</v>
      </c>
      <c r="H42">
        <v>3.809047619047619</v>
      </c>
      <c r="I42">
        <v>2.4619694888915546</v>
      </c>
      <c r="J42">
        <f>IF(H42="","",$P$6-'Script Table'!$F$15-'Script Table'!$F$19+H42)</f>
        <v>2286.0080476190074</v>
      </c>
      <c r="K42" s="127">
        <f t="shared" si="3"/>
        <v>152.01535353535354</v>
      </c>
      <c r="L42" s="127">
        <f t="shared" si="7"/>
        <v>42</v>
      </c>
      <c r="M42" s="127">
        <v>150.0151515151515</v>
      </c>
      <c r="N42" s="138">
        <v>179.99330746780262</v>
      </c>
      <c r="AA42" s="215"/>
      <c r="AB42" s="141"/>
      <c r="AC42" s="2" t="str">
        <f>IFERROR(VALUE(RIGHT(AA42,LEN(AA42)-MIN(FIND({0;1;2;3;4;5;6;7;8;9},AA42&amp;"0123456789"))+1)),"")</f>
        <v/>
      </c>
      <c r="AD42" s="125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17">
        <v>41</v>
      </c>
      <c r="AK42" s="125" t="str">
        <f t="shared" si="5"/>
        <v/>
      </c>
      <c r="AL42" s="217" t="str">
        <f t="shared" si="6"/>
        <v/>
      </c>
    </row>
    <row r="43" spans="2:38" x14ac:dyDescent="0.2">
      <c r="B43" s="125">
        <v>156.01575757575759</v>
      </c>
      <c r="C43">
        <v>24.981150255827714</v>
      </c>
      <c r="D43">
        <v>156.01575757575759</v>
      </c>
      <c r="E43">
        <v>-157.07343619661117</v>
      </c>
      <c r="F43">
        <v>156.01575757575759</v>
      </c>
      <c r="G43">
        <v>2143.799363803389</v>
      </c>
      <c r="H43">
        <v>3.9092857142857143</v>
      </c>
      <c r="I43">
        <v>2.5029438640985973</v>
      </c>
      <c r="J43">
        <f>IF(H43="","",$P$6-'Script Table'!$F$15-'Script Table'!$F$19+H43)</f>
        <v>2286.1082857142451</v>
      </c>
      <c r="K43" s="127">
        <f t="shared" si="3"/>
        <v>156.01575757575759</v>
      </c>
      <c r="L43" s="127">
        <f t="shared" si="7"/>
        <v>43</v>
      </c>
      <c r="M43" s="127">
        <v>154.01555555555558</v>
      </c>
      <c r="N43" s="138">
        <v>179.99329495614978</v>
      </c>
      <c r="AA43" s="215"/>
      <c r="AB43" s="141"/>
      <c r="AC43" s="2" t="str">
        <f>IFERROR(VALUE(RIGHT(AA43,LEN(AA43)-MIN(FIND({0;1;2;3;4;5;6;7;8;9},AA43&amp;"0123456789"))+1)),"")</f>
        <v/>
      </c>
      <c r="AD43" s="125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17">
        <v>42</v>
      </c>
      <c r="AK43" s="125" t="str">
        <f t="shared" si="5"/>
        <v/>
      </c>
      <c r="AL43" s="217" t="str">
        <f t="shared" si="6"/>
        <v/>
      </c>
    </row>
    <row r="44" spans="2:38" x14ac:dyDescent="0.2">
      <c r="B44" s="125">
        <v>160.01616161616164</v>
      </c>
      <c r="C44">
        <v>24.980678339386309</v>
      </c>
      <c r="D44">
        <v>160.01616161616164</v>
      </c>
      <c r="E44">
        <v>-161.09850626706168</v>
      </c>
      <c r="F44">
        <v>160.01616161616164</v>
      </c>
      <c r="G44">
        <v>2139.7742937329385</v>
      </c>
      <c r="H44">
        <v>4.0095238095238095</v>
      </c>
      <c r="I44">
        <v>2.5463750475764755</v>
      </c>
      <c r="J44">
        <f>IF(H44="","",$P$6-'Script Table'!$F$15-'Script Table'!$F$19+H44)</f>
        <v>2286.2085238094833</v>
      </c>
      <c r="K44" s="127">
        <f t="shared" si="3"/>
        <v>160.01616161616164</v>
      </c>
      <c r="L44" s="127">
        <f t="shared" si="7"/>
        <v>44</v>
      </c>
      <c r="M44" s="127">
        <v>158.0159595959596</v>
      </c>
      <c r="N44" s="138">
        <v>179.99328239762832</v>
      </c>
      <c r="AA44" s="215"/>
      <c r="AB44" s="141"/>
      <c r="AC44" s="2" t="str">
        <f>IFERROR(VALUE(RIGHT(AA44,LEN(AA44)-MIN(FIND({0;1;2;3;4;5;6;7;8;9},AA44&amp;"0123456789"))+1)),"")</f>
        <v/>
      </c>
      <c r="AD44" s="125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17">
        <v>43</v>
      </c>
      <c r="AK44" s="125" t="str">
        <f t="shared" si="5"/>
        <v/>
      </c>
      <c r="AL44" s="217" t="str">
        <f t="shared" si="6"/>
        <v/>
      </c>
    </row>
    <row r="45" spans="2:38" x14ac:dyDescent="0.2">
      <c r="B45" s="125">
        <v>164.01656565656569</v>
      </c>
      <c r="C45">
        <v>24.980205542815362</v>
      </c>
      <c r="D45">
        <v>164.01656565656569</v>
      </c>
      <c r="E45">
        <v>-165.12353013797949</v>
      </c>
      <c r="F45">
        <v>164.01656565656569</v>
      </c>
      <c r="G45">
        <v>2135.7492698620204</v>
      </c>
      <c r="H45">
        <v>4.1097619047619052</v>
      </c>
      <c r="I45">
        <v>2.5924588745624533</v>
      </c>
      <c r="J45">
        <f>IF(H45="","",$P$6-'Script Table'!$F$15-'Script Table'!$F$19+H45)</f>
        <v>2286.3087619047215</v>
      </c>
      <c r="K45" s="127">
        <f t="shared" si="3"/>
        <v>164.01656565656569</v>
      </c>
      <c r="L45" s="127">
        <f t="shared" si="7"/>
        <v>45</v>
      </c>
      <c r="M45" s="127">
        <v>162.01636363636368</v>
      </c>
      <c r="N45" s="138">
        <v>179.99326979197448</v>
      </c>
      <c r="AA45" s="214"/>
      <c r="AB45" s="141"/>
      <c r="AC45" s="2" t="str">
        <f>IFERROR(VALUE(RIGHT(AA45,LEN(AA45)-MIN(FIND({0;1;2;3;4;5;6;7;8;9},AA45&amp;"0123456789"))+1)),"")</f>
        <v/>
      </c>
      <c r="AD45" s="125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17">
        <v>44</v>
      </c>
      <c r="AK45" s="125" t="str">
        <f t="shared" si="5"/>
        <v/>
      </c>
      <c r="AL45" s="217" t="str">
        <f t="shared" si="6"/>
        <v/>
      </c>
    </row>
    <row r="46" spans="2:38" x14ac:dyDescent="0.2">
      <c r="B46" s="125">
        <v>168.01696969696974</v>
      </c>
      <c r="C46">
        <v>24.979731862805515</v>
      </c>
      <c r="D46">
        <v>168.01696969696974</v>
      </c>
      <c r="E46">
        <v>-169.14850780936399</v>
      </c>
      <c r="F46">
        <v>168.01696969696974</v>
      </c>
      <c r="G46">
        <v>2131.7242921906359</v>
      </c>
      <c r="H46">
        <v>4.2100000000000009</v>
      </c>
      <c r="I46">
        <v>2.6413696170739058</v>
      </c>
      <c r="J46">
        <f>IF(H46="","",$P$6-'Script Table'!$F$15-'Script Table'!$F$19+H46)</f>
        <v>2286.4089999999596</v>
      </c>
      <c r="K46" s="127">
        <f t="shared" si="3"/>
        <v>168.01696969696974</v>
      </c>
      <c r="L46" s="127">
        <f t="shared" si="7"/>
        <v>46</v>
      </c>
      <c r="M46" s="127">
        <v>166.0167676767677</v>
      </c>
      <c r="N46" s="138">
        <v>179.99325713892239</v>
      </c>
      <c r="AA46" s="214"/>
      <c r="AB46" s="141"/>
      <c r="AC46" s="2" t="str">
        <f>IFERROR(VALUE(RIGHT(AA46,LEN(AA46)-MIN(FIND({0;1;2;3;4;5;6;7;8;9},AA46&amp;"0123456789"))+1)),"")</f>
        <v/>
      </c>
      <c r="AD46" s="125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17">
        <v>45</v>
      </c>
      <c r="AK46" s="125" t="str">
        <f t="shared" si="5"/>
        <v/>
      </c>
      <c r="AL46" s="217" t="str">
        <f t="shared" si="6"/>
        <v/>
      </c>
    </row>
    <row r="47" spans="2:38" x14ac:dyDescent="0.2">
      <c r="B47" s="125">
        <v>172.01737373737379</v>
      </c>
      <c r="C47">
        <v>24.979257296028717</v>
      </c>
      <c r="D47">
        <v>172.01737373737379</v>
      </c>
      <c r="E47">
        <v>-173.17343928121463</v>
      </c>
      <c r="F47">
        <v>172.01737373737379</v>
      </c>
      <c r="G47">
        <v>2127.6993607187856</v>
      </c>
      <c r="J47" t="str">
        <f>IF(H47="","",$P$6-'Script Table'!$F$15-'Script Table'!$F$19+H47)</f>
        <v/>
      </c>
      <c r="K47" s="127">
        <f t="shared" si="3"/>
        <v>172.01737373737379</v>
      </c>
      <c r="L47" s="127">
        <f t="shared" si="7"/>
        <v>47</v>
      </c>
      <c r="M47" s="127">
        <v>170.01717171717178</v>
      </c>
      <c r="N47" s="138">
        <v>179.99324443820427</v>
      </c>
      <c r="AA47" s="214"/>
      <c r="AB47" s="141"/>
      <c r="AC47" s="2" t="str">
        <f>IFERROR(VALUE(RIGHT(AA47,LEN(AA47)-MIN(FIND({0;1;2;3;4;5;6;7;8;9},AA47&amp;"0123456789"))+1)),"")</f>
        <v/>
      </c>
      <c r="AD47" s="125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17">
        <v>46</v>
      </c>
      <c r="AK47" s="125" t="str">
        <f t="shared" si="5"/>
        <v/>
      </c>
      <c r="AL47" s="217" t="str">
        <f t="shared" si="6"/>
        <v/>
      </c>
    </row>
    <row r="48" spans="2:38" x14ac:dyDescent="0.2">
      <c r="B48" s="125">
        <v>176.01777777777784</v>
      </c>
      <c r="C48">
        <v>24.978781839138072</v>
      </c>
      <c r="D48">
        <v>176.01777777777784</v>
      </c>
      <c r="E48">
        <v>-177.19832455353077</v>
      </c>
      <c r="F48">
        <v>176.01777777777784</v>
      </c>
      <c r="G48">
        <v>2123.6744754464694</v>
      </c>
      <c r="J48" t="str">
        <f>IF(H48="","",$P$6-'Script Table'!$F$15-'Script Table'!$F$19+H48)</f>
        <v/>
      </c>
      <c r="K48" s="127">
        <f t="shared" si="3"/>
        <v>176.01777777777784</v>
      </c>
      <c r="L48" s="127">
        <f t="shared" si="7"/>
        <v>48</v>
      </c>
      <c r="M48" s="127">
        <v>174.0175757575758</v>
      </c>
      <c r="N48" s="138">
        <v>179.99323168955024</v>
      </c>
      <c r="AA48" s="214"/>
      <c r="AB48" s="141"/>
      <c r="AC48" s="2" t="str">
        <f>IFERROR(VALUE(RIGHT(AA48,LEN(AA48)-MIN(FIND({0;1;2;3;4;5;6;7;8;9},AA48&amp;"0123456789"))+1)),"")</f>
        <v/>
      </c>
      <c r="AD48" s="125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17">
        <v>47</v>
      </c>
      <c r="AK48" s="125" t="str">
        <f t="shared" si="5"/>
        <v/>
      </c>
      <c r="AL48" s="217" t="str">
        <f t="shared" si="6"/>
        <v/>
      </c>
    </row>
    <row r="49" spans="2:38" x14ac:dyDescent="0.2">
      <c r="B49" s="125">
        <v>180.01818181818189</v>
      </c>
      <c r="C49">
        <v>24.978305488767688</v>
      </c>
      <c r="D49">
        <v>180.01818181818189</v>
      </c>
      <c r="E49">
        <v>-181.22316362631193</v>
      </c>
      <c r="F49">
        <v>180.01818181818189</v>
      </c>
      <c r="G49">
        <v>2119.6496363736883</v>
      </c>
      <c r="J49" t="str">
        <f>IF(H49="","",$P$6-'Script Table'!$F$15-'Script Table'!$F$19+H49)</f>
        <v/>
      </c>
      <c r="K49" s="127">
        <f t="shared" si="3"/>
        <v>180.01818181818189</v>
      </c>
      <c r="L49" s="127">
        <f t="shared" si="7"/>
        <v>49</v>
      </c>
      <c r="M49" s="127">
        <v>178.01797979797988</v>
      </c>
      <c r="N49" s="138">
        <v>179.99321889268825</v>
      </c>
      <c r="AA49" s="214"/>
      <c r="AB49" s="141"/>
      <c r="AC49" s="2" t="str">
        <f>IFERROR(VALUE(RIGHT(AA49,LEN(AA49)-MIN(FIND({0;1;2;3;4;5;6;7;8;9},AA49&amp;"0123456789"))+1)),"")</f>
        <v/>
      </c>
      <c r="AD49" s="125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17">
        <v>48</v>
      </c>
      <c r="AK49" s="125" t="str">
        <f t="shared" si="5"/>
        <v/>
      </c>
      <c r="AL49" s="217" t="str">
        <f t="shared" si="6"/>
        <v/>
      </c>
    </row>
    <row r="50" spans="2:38" x14ac:dyDescent="0.2">
      <c r="B50" s="125">
        <v>184.01858585858594</v>
      </c>
      <c r="C50">
        <v>24.977828241532567</v>
      </c>
      <c r="D50">
        <v>184.01858585858594</v>
      </c>
      <c r="E50">
        <v>-185.24795649955735</v>
      </c>
      <c r="F50">
        <v>184.01858585858594</v>
      </c>
      <c r="G50">
        <v>2115.6248435004427</v>
      </c>
      <c r="J50" t="str">
        <f>IF(H50="","",$P$6-'Script Table'!$F$15-'Script Table'!$F$19+H50)</f>
        <v/>
      </c>
      <c r="K50" s="127">
        <f t="shared" si="3"/>
        <v>184.01858585858594</v>
      </c>
      <c r="L50" s="127">
        <f t="shared" si="7"/>
        <v>50</v>
      </c>
      <c r="M50" s="127">
        <v>182.0183838383839</v>
      </c>
      <c r="N50" s="138">
        <v>179.99320604734461</v>
      </c>
      <c r="AA50" s="214"/>
      <c r="AB50" s="141"/>
      <c r="AC50" s="2" t="str">
        <f>IFERROR(VALUE(RIGHT(AA50,LEN(AA50)-MIN(FIND({0;1;2;3;4;5;6;7;8;9},AA50&amp;"0123456789"))+1)),"")</f>
        <v/>
      </c>
      <c r="AD50" s="125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17">
        <v>49</v>
      </c>
      <c r="AK50" s="125" t="str">
        <f t="shared" si="5"/>
        <v/>
      </c>
      <c r="AL50" s="217" t="str">
        <f t="shared" si="6"/>
        <v/>
      </c>
    </row>
    <row r="51" spans="2:38" ht="13.5" thickBot="1" x14ac:dyDescent="0.25">
      <c r="B51" s="125">
        <v>188.01898989898999</v>
      </c>
      <c r="C51">
        <v>24.977350094028424</v>
      </c>
      <c r="D51">
        <v>188.01898989898999</v>
      </c>
      <c r="E51">
        <v>-189.27270317326648</v>
      </c>
      <c r="F51">
        <v>188.01898989898999</v>
      </c>
      <c r="G51">
        <v>2111.6000968267335</v>
      </c>
      <c r="J51" t="str">
        <f>IF(H51="","",$P$6-'Script Table'!$F$15-'Script Table'!$F$19+H51)</f>
        <v/>
      </c>
      <c r="K51" s="127">
        <f t="shared" si="3"/>
        <v>188.01898989898999</v>
      </c>
      <c r="L51" s="127">
        <f t="shared" si="7"/>
        <v>51</v>
      </c>
      <c r="M51" s="127">
        <v>186.01878787878798</v>
      </c>
      <c r="N51" s="138">
        <v>179.99319315324311</v>
      </c>
      <c r="AA51" s="216"/>
      <c r="AB51" s="162"/>
      <c r="AC51" s="2" t="str">
        <f>IFERROR(VALUE(RIGHT(AA51,LEN(AA51)-MIN(FIND({0;1;2;3;4;5;6;7;8;9},AA51&amp;"0123456789"))+1)),"")</f>
        <v/>
      </c>
      <c r="AD51" s="133">
        <v>50</v>
      </c>
      <c r="AE51" s="134" t="e">
        <f t="shared" si="8"/>
        <v>#NUM!</v>
      </c>
      <c r="AF51" s="134">
        <f t="shared" si="1"/>
        <v>0</v>
      </c>
      <c r="AG51" s="134" t="str">
        <f t="shared" si="4"/>
        <v/>
      </c>
      <c r="AH51" s="134" t="str">
        <f t="shared" si="9"/>
        <v/>
      </c>
      <c r="AI51" s="134" t="str">
        <f>IF(AG51="","",MAX($AI$2:AI50)+1)</f>
        <v/>
      </c>
      <c r="AJ51" s="218">
        <v>50</v>
      </c>
      <c r="AK51" s="133" t="str">
        <f t="shared" si="5"/>
        <v/>
      </c>
      <c r="AL51" s="218" t="str">
        <f t="shared" si="6"/>
        <v/>
      </c>
    </row>
    <row r="52" spans="2:38" x14ac:dyDescent="0.2">
      <c r="B52" s="125">
        <v>192.01939393939404</v>
      </c>
      <c r="C52">
        <v>24.976871042831554</v>
      </c>
      <c r="D52">
        <v>192.01939393939404</v>
      </c>
      <c r="E52">
        <v>-193.29740364743876</v>
      </c>
      <c r="F52">
        <v>192.01939393939404</v>
      </c>
      <c r="G52">
        <v>2107.5753963525613</v>
      </c>
      <c r="J52" t="str">
        <f>IF(H52="","",$P$6-'Script Table'!$F$15-'Script Table'!$F$19+H52)</f>
        <v/>
      </c>
      <c r="K52" s="127">
        <f t="shared" si="3"/>
        <v>192.01939393939404</v>
      </c>
      <c r="L52" s="127">
        <f t="shared" si="7"/>
        <v>52</v>
      </c>
      <c r="M52" s="127">
        <v>190.019191919192</v>
      </c>
      <c r="N52" s="138">
        <v>179.99318021010561</v>
      </c>
    </row>
    <row r="53" spans="2:38" x14ac:dyDescent="0.2">
      <c r="B53" s="125">
        <v>196.01979797979808</v>
      </c>
      <c r="C53">
        <v>24.976391084498694</v>
      </c>
      <c r="D53">
        <v>196.01979797979808</v>
      </c>
      <c r="E53">
        <v>-197.32205792207355</v>
      </c>
      <c r="F53">
        <v>196.01979797979808</v>
      </c>
      <c r="G53">
        <v>2103.5507420779263</v>
      </c>
      <c r="J53" t="str">
        <f>IF(H53="","",$P$6-'Script Table'!$F$15-'Script Table'!$F$19+H53)</f>
        <v/>
      </c>
      <c r="K53" s="127">
        <f t="shared" si="3"/>
        <v>196.01979797979808</v>
      </c>
      <c r="L53" s="127">
        <f t="shared" si="7"/>
        <v>53</v>
      </c>
      <c r="M53" s="127">
        <v>194.01959595959607</v>
      </c>
      <c r="N53" s="138">
        <v>179.99316721765197</v>
      </c>
    </row>
    <row r="54" spans="2:38" x14ac:dyDescent="0.2">
      <c r="B54" s="125">
        <v>200.02020202020213</v>
      </c>
      <c r="C54">
        <v>24.975910215566849</v>
      </c>
      <c r="D54">
        <v>200.02020202020213</v>
      </c>
      <c r="E54">
        <v>-201.34666599717022</v>
      </c>
      <c r="F54">
        <v>200.02020202020213</v>
      </c>
      <c r="G54">
        <v>2099.5261340028296</v>
      </c>
      <c r="J54" t="str">
        <f>IF(H54="","",$P$6-'Script Table'!$F$15-'Script Table'!$F$19+H54)</f>
        <v/>
      </c>
      <c r="K54" s="127">
        <f t="shared" si="3"/>
        <v>200.02020202020213</v>
      </c>
      <c r="L54" s="127">
        <f t="shared" si="7"/>
        <v>54</v>
      </c>
      <c r="M54" s="127">
        <v>198.0200000000001</v>
      </c>
      <c r="N54" s="138">
        <v>179.99315417559959</v>
      </c>
    </row>
    <row r="55" spans="2:38" x14ac:dyDescent="0.2">
      <c r="B55" s="125">
        <v>204.02060606060618</v>
      </c>
      <c r="C55">
        <v>24.975428432553173</v>
      </c>
      <c r="D55">
        <v>204.02060606060618</v>
      </c>
      <c r="E55">
        <v>-205.37122787272813</v>
      </c>
      <c r="F55">
        <v>204.02060606060618</v>
      </c>
      <c r="G55">
        <v>2095.5015721272721</v>
      </c>
      <c r="J55" t="str">
        <f>IF(H55="","",$P$6-'Script Table'!$F$15-'Script Table'!$F$19+H55)</f>
        <v/>
      </c>
      <c r="K55" s="127">
        <f t="shared" si="3"/>
        <v>204.02060606060618</v>
      </c>
      <c r="L55" s="127">
        <f t="shared" si="7"/>
        <v>55</v>
      </c>
      <c r="M55" s="127">
        <v>202.02040404040417</v>
      </c>
      <c r="N55" s="138">
        <v>179.99314108366417</v>
      </c>
    </row>
    <row r="56" spans="2:38" x14ac:dyDescent="0.2">
      <c r="B56" s="125">
        <v>208.02101010101023</v>
      </c>
      <c r="C56">
        <v>24.974945731954787</v>
      </c>
      <c r="D56">
        <v>208.02101010101023</v>
      </c>
      <c r="E56">
        <v>-209.39574354874668</v>
      </c>
      <c r="F56">
        <v>208.02101010101023</v>
      </c>
      <c r="G56">
        <v>2091.4770564512532</v>
      </c>
      <c r="J56" t="str">
        <f>IF(H56="","",$P$6-'Script Table'!$F$15-'Script Table'!$F$19+H56)</f>
        <v/>
      </c>
      <c r="K56" s="127">
        <f t="shared" si="3"/>
        <v>208.02101010101023</v>
      </c>
      <c r="L56" s="127">
        <f t="shared" si="7"/>
        <v>56</v>
      </c>
      <c r="M56" s="127">
        <v>206.02080808080819</v>
      </c>
      <c r="N56" s="138">
        <v>179.99312794155875</v>
      </c>
    </row>
    <row r="57" spans="2:38" x14ac:dyDescent="0.2">
      <c r="B57" s="125">
        <v>212.02141414141428</v>
      </c>
      <c r="C57">
        <v>24.974462110248645</v>
      </c>
      <c r="D57">
        <v>212.02141414141428</v>
      </c>
      <c r="E57">
        <v>-213.42021302522522</v>
      </c>
      <c r="F57">
        <v>212.02141414141428</v>
      </c>
      <c r="G57">
        <v>2087.4525869747749</v>
      </c>
      <c r="J57" t="str">
        <f>IF(H57="","",$P$6-'Script Table'!$F$15-'Script Table'!$F$19+H57)</f>
        <v/>
      </c>
      <c r="K57" s="127">
        <f t="shared" si="3"/>
        <v>212.02141414141428</v>
      </c>
      <c r="L57" s="127">
        <f t="shared" si="7"/>
        <v>57</v>
      </c>
      <c r="M57" s="127">
        <v>210.02121212121227</v>
      </c>
      <c r="N57" s="138">
        <v>179.99311474899451</v>
      </c>
    </row>
    <row r="58" spans="2:38" x14ac:dyDescent="0.2">
      <c r="B58" s="125">
        <v>216.02181818181833</v>
      </c>
      <c r="C58">
        <v>24.973977563891374</v>
      </c>
      <c r="D58">
        <v>216.02181818181833</v>
      </c>
      <c r="E58">
        <v>-217.44463630216316</v>
      </c>
      <c r="F58">
        <v>216.02181818181833</v>
      </c>
      <c r="G58">
        <v>2083.4281636978367</v>
      </c>
      <c r="J58" t="str">
        <f>IF(H58="","",$P$6-'Script Table'!$F$15-'Script Table'!$F$19+H58)</f>
        <v/>
      </c>
      <c r="K58" s="127">
        <f t="shared" si="3"/>
        <v>216.02181818181833</v>
      </c>
      <c r="L58" s="127">
        <f t="shared" si="7"/>
        <v>58</v>
      </c>
      <c r="M58" s="127">
        <v>214.02161616161629</v>
      </c>
      <c r="N58" s="138">
        <v>179.99310150568033</v>
      </c>
    </row>
    <row r="59" spans="2:38" x14ac:dyDescent="0.2">
      <c r="B59" s="125">
        <v>220.02222222222238</v>
      </c>
      <c r="C59">
        <v>24.973492089319105</v>
      </c>
      <c r="D59">
        <v>220.02222222222238</v>
      </c>
      <c r="E59">
        <v>-221.46901337955975</v>
      </c>
      <c r="F59">
        <v>220.02222222222238</v>
      </c>
      <c r="G59">
        <v>2079.4037866204403</v>
      </c>
      <c r="J59" t="str">
        <f>IF(H59="","",$P$6-'Script Table'!$F$15-'Script Table'!$F$19+H59)</f>
        <v/>
      </c>
      <c r="K59" s="127">
        <f t="shared" si="3"/>
        <v>220.02222222222238</v>
      </c>
      <c r="L59" s="127">
        <f t="shared" si="7"/>
        <v>59</v>
      </c>
      <c r="M59" s="127">
        <v>218.02202020202037</v>
      </c>
      <c r="N59" s="138">
        <v>179.99308821132263</v>
      </c>
    </row>
    <row r="60" spans="2:38" x14ac:dyDescent="0.2">
      <c r="B60" s="125">
        <v>224.02262626262643</v>
      </c>
      <c r="C60">
        <v>24.973005682947331</v>
      </c>
      <c r="D60">
        <v>224.02262626262643</v>
      </c>
      <c r="E60">
        <v>-225.49334425741444</v>
      </c>
      <c r="F60">
        <v>224.02262626262643</v>
      </c>
      <c r="G60">
        <v>2075.3794557425854</v>
      </c>
      <c r="J60" t="str">
        <f>IF(H60="","",$P$6-'Script Table'!$F$15-'Script Table'!$F$19+H60)</f>
        <v/>
      </c>
      <c r="K60" s="127">
        <f t="shared" si="3"/>
        <v>224.02262626262643</v>
      </c>
      <c r="L60" s="127">
        <f t="shared" si="7"/>
        <v>60</v>
      </c>
      <c r="M60" s="127">
        <v>222.02242424242439</v>
      </c>
      <c r="N60" s="138">
        <v>179.99307486562586</v>
      </c>
    </row>
    <row r="61" spans="2:38" x14ac:dyDescent="0.2">
      <c r="B61" s="125">
        <v>228.02303030303048</v>
      </c>
      <c r="C61">
        <v>24.972518341170748</v>
      </c>
      <c r="D61">
        <v>228.02303030303048</v>
      </c>
      <c r="E61">
        <v>-229.51762893572652</v>
      </c>
      <c r="F61">
        <v>228.02303030303048</v>
      </c>
      <c r="G61">
        <v>2071.3551710642737</v>
      </c>
      <c r="J61" t="str">
        <f>IF(H61="","",$P$6-'Script Table'!$F$15-'Script Table'!$F$19+H61)</f>
        <v/>
      </c>
      <c r="K61" s="127">
        <f t="shared" si="3"/>
        <v>228.02303030303048</v>
      </c>
      <c r="L61" s="127">
        <f t="shared" si="7"/>
        <v>61</v>
      </c>
      <c r="M61" s="127">
        <v>226.02282828282847</v>
      </c>
      <c r="N61" s="138">
        <v>179.9930614682921</v>
      </c>
    </row>
    <row r="62" spans="2:38" x14ac:dyDescent="0.2">
      <c r="B62" s="125">
        <v>232.02343434343453</v>
      </c>
      <c r="C62">
        <v>24.972030060363075</v>
      </c>
      <c r="D62">
        <v>232.02343434343453</v>
      </c>
      <c r="E62">
        <v>-233.54186741449539</v>
      </c>
      <c r="F62">
        <v>232.02343434343453</v>
      </c>
      <c r="G62">
        <v>2067.3309325855048</v>
      </c>
      <c r="J62" t="str">
        <f>IF(H62="","",$P$6-'Script Table'!$F$15-'Script Table'!$F$19+H62)</f>
        <v/>
      </c>
      <c r="K62" s="127">
        <f t="shared" si="3"/>
        <v>232.02343434343453</v>
      </c>
      <c r="L62" s="127">
        <f t="shared" si="7"/>
        <v>62</v>
      </c>
      <c r="M62" s="127">
        <v>230.02323232323249</v>
      </c>
      <c r="N62" s="138">
        <v>179.99304801902096</v>
      </c>
    </row>
    <row r="63" spans="2:38" x14ac:dyDescent="0.2">
      <c r="B63" s="125">
        <v>236.02383838383858</v>
      </c>
      <c r="C63">
        <v>24.971540836876908</v>
      </c>
      <c r="D63">
        <v>236.02383838383858</v>
      </c>
      <c r="E63">
        <v>-237.56605969372029</v>
      </c>
      <c r="F63">
        <v>236.02383838383858</v>
      </c>
      <c r="G63">
        <v>2063.3067403062796</v>
      </c>
      <c r="J63" t="str">
        <f>IF(H63="","",$P$6-'Script Table'!$F$15-'Script Table'!$F$19+H63)</f>
        <v/>
      </c>
      <c r="K63" s="127">
        <f t="shared" si="3"/>
        <v>236.02383838383858</v>
      </c>
      <c r="L63" s="127">
        <f t="shared" si="7"/>
        <v>63</v>
      </c>
      <c r="M63" s="127">
        <v>234.02363636363657</v>
      </c>
      <c r="N63" s="138">
        <v>179.99303451750987</v>
      </c>
    </row>
    <row r="64" spans="2:38" x14ac:dyDescent="0.2">
      <c r="B64" s="125">
        <v>240.02424242424263</v>
      </c>
      <c r="C64">
        <v>24.97105066704356</v>
      </c>
      <c r="D64">
        <v>240.02424242424263</v>
      </c>
      <c r="E64">
        <v>-241.59020577340067</v>
      </c>
      <c r="F64">
        <v>240.02424242424263</v>
      </c>
      <c r="G64">
        <v>2059.2825942265995</v>
      </c>
      <c r="J64" t="str">
        <f>IF(H64="","",$P$6-'Script Table'!$F$15-'Script Table'!$F$19+H64)</f>
        <v/>
      </c>
      <c r="K64" s="127">
        <f t="shared" si="3"/>
        <v>240.02424242424263</v>
      </c>
      <c r="L64" s="127">
        <f t="shared" si="7"/>
        <v>64</v>
      </c>
      <c r="M64" s="127">
        <v>238.02404040404059</v>
      </c>
      <c r="N64" s="138">
        <v>179.99302096345397</v>
      </c>
    </row>
    <row r="65" spans="2:14" x14ac:dyDescent="0.2">
      <c r="B65" s="125">
        <v>244.02464646464668</v>
      </c>
      <c r="C65">
        <v>24.970559547172861</v>
      </c>
      <c r="D65">
        <v>244.02464646464668</v>
      </c>
      <c r="E65">
        <v>-245.61430565353578</v>
      </c>
      <c r="F65">
        <v>244.02464646464668</v>
      </c>
      <c r="G65">
        <v>2055.2584943464644</v>
      </c>
      <c r="J65" t="str">
        <f>IF(H65="","",$P$6-'Script Table'!$F$15-'Script Table'!$F$19+H65)</f>
        <v/>
      </c>
      <c r="K65" s="127">
        <f t="shared" si="3"/>
        <v>244.02464646464668</v>
      </c>
      <c r="L65" s="127">
        <f t="shared" si="7"/>
        <v>65</v>
      </c>
      <c r="M65" s="127">
        <v>242.02444444444467</v>
      </c>
      <c r="N65" s="138">
        <v>179.99300735654569</v>
      </c>
    </row>
    <row r="66" spans="2:14" x14ac:dyDescent="0.2">
      <c r="B66" s="125">
        <v>248.02505050505073</v>
      </c>
      <c r="C66">
        <v>24.970067473553051</v>
      </c>
      <c r="D66">
        <v>248.02505050505073</v>
      </c>
      <c r="E66">
        <v>-249.63835933412497</v>
      </c>
      <c r="F66">
        <v>248.02505050505073</v>
      </c>
      <c r="G66">
        <v>2051.2344406658749</v>
      </c>
      <c r="J66" t="str">
        <f>IF(H66="","",$P$6-'Script Table'!$F$15-'Script Table'!$F$19+H66)</f>
        <v/>
      </c>
      <c r="K66" s="127">
        <f t="shared" si="3"/>
        <v>248.02505050505073</v>
      </c>
      <c r="L66" s="127">
        <f t="shared" si="7"/>
        <v>66</v>
      </c>
      <c r="M66" s="127">
        <v>246.02484848484869</v>
      </c>
      <c r="N66" s="138">
        <v>179.99299369647571</v>
      </c>
    </row>
    <row r="67" spans="2:14" x14ac:dyDescent="0.2">
      <c r="B67" s="125">
        <v>252.02545454545478</v>
      </c>
      <c r="C67">
        <v>24.96957444245054</v>
      </c>
      <c r="D67">
        <v>252.02545454545478</v>
      </c>
      <c r="E67">
        <v>-253.6623668151675</v>
      </c>
      <c r="F67">
        <v>252.02545454545478</v>
      </c>
      <c r="G67">
        <v>2047.2104331848325</v>
      </c>
      <c r="J67" t="str">
        <f>IF(H67="","",$P$6-'Script Table'!$F$15-'Script Table'!$F$19+H67)</f>
        <v/>
      </c>
      <c r="K67" s="127">
        <f t="shared" si="3"/>
        <v>252.02545454545478</v>
      </c>
      <c r="L67" s="127">
        <f t="shared" si="7"/>
        <v>67</v>
      </c>
      <c r="M67" s="127">
        <v>250.02525252525277</v>
      </c>
      <c r="N67" s="138">
        <v>179.99297998293136</v>
      </c>
    </row>
    <row r="68" spans="2:14" x14ac:dyDescent="0.2">
      <c r="B68" s="125">
        <v>256.02585858585883</v>
      </c>
      <c r="C68">
        <v>24.969080450109793</v>
      </c>
      <c r="D68">
        <v>256.02585858585883</v>
      </c>
      <c r="E68">
        <v>-257.68632809666281</v>
      </c>
      <c r="F68">
        <v>256.02585858585883</v>
      </c>
      <c r="G68">
        <v>2043.1864719033372</v>
      </c>
      <c r="J68" t="str">
        <f>IF(H68="","",$P$6-'Script Table'!$F$15-'Script Table'!$F$19+H68)</f>
        <v/>
      </c>
      <c r="K68" s="127">
        <f t="shared" ref="K68:K131" si="10">F68</f>
        <v>256.02585858585883</v>
      </c>
      <c r="L68" s="127">
        <f t="shared" si="7"/>
        <v>68</v>
      </c>
      <c r="M68" s="127">
        <v>254.02565656565679</v>
      </c>
      <c r="N68" s="138">
        <v>179.99296621559839</v>
      </c>
    </row>
    <row r="69" spans="2:14" x14ac:dyDescent="0.2">
      <c r="B69" s="125">
        <v>260.02626262626285</v>
      </c>
      <c r="C69">
        <v>24.968585492753125</v>
      </c>
      <c r="D69">
        <v>260.02626262626285</v>
      </c>
      <c r="E69">
        <v>-261.71024317861003</v>
      </c>
      <c r="F69">
        <v>260.02626262626285</v>
      </c>
      <c r="G69">
        <v>2039.1625568213899</v>
      </c>
      <c r="J69" t="str">
        <f>IF(H69="","",$P$6-'Script Table'!$F$15-'Script Table'!$F$19+H69)</f>
        <v/>
      </c>
      <c r="K69" s="127">
        <f t="shared" si="10"/>
        <v>260.02626262626285</v>
      </c>
      <c r="L69" s="127">
        <f t="shared" si="7"/>
        <v>69</v>
      </c>
      <c r="M69" s="127">
        <v>258.02606060606081</v>
      </c>
      <c r="N69" s="138">
        <v>179.99295239415954</v>
      </c>
    </row>
    <row r="70" spans="2:14" x14ac:dyDescent="0.2">
      <c r="B70" s="125">
        <v>264.02666666666687</v>
      </c>
      <c r="C70">
        <v>24.968089566580545</v>
      </c>
      <c r="D70">
        <v>264.02666666666687</v>
      </c>
      <c r="E70">
        <v>-265.73411206100855</v>
      </c>
      <c r="F70">
        <v>264.02666666666687</v>
      </c>
      <c r="G70">
        <v>2035.1386879389916</v>
      </c>
      <c r="J70" t="str">
        <f>IF(H70="","",$P$6-'Script Table'!$F$15-'Script Table'!$F$19+H70)</f>
        <v/>
      </c>
      <c r="K70" s="127">
        <f t="shared" si="10"/>
        <v>264.02666666666687</v>
      </c>
      <c r="L70" s="127">
        <f t="shared" ref="L70:L133" si="11">L69+1</f>
        <v>70</v>
      </c>
      <c r="M70" s="127">
        <v>262.02646464646489</v>
      </c>
      <c r="N70" s="138">
        <v>179.99293851829535</v>
      </c>
    </row>
    <row r="71" spans="2:14" x14ac:dyDescent="0.2">
      <c r="B71" s="125">
        <v>268.02707070707089</v>
      </c>
      <c r="C71">
        <v>24.967592667769562</v>
      </c>
      <c r="D71">
        <v>268.02707070707089</v>
      </c>
      <c r="E71">
        <v>-269.75793474385762</v>
      </c>
      <c r="F71">
        <v>268.02707070707089</v>
      </c>
      <c r="G71">
        <v>2031.1148652561424</v>
      </c>
      <c r="J71" t="str">
        <f>IF(H71="","",$P$6-'Script Table'!$F$15-'Script Table'!$F$19+H71)</f>
        <v/>
      </c>
      <c r="K71" s="127">
        <f t="shared" si="10"/>
        <v>268.02707070707089</v>
      </c>
      <c r="L71" s="127">
        <f t="shared" si="11"/>
        <v>71</v>
      </c>
      <c r="M71" s="127">
        <v>266.02686868686885</v>
      </c>
      <c r="N71" s="138">
        <v>179.99292458768349</v>
      </c>
    </row>
    <row r="72" spans="2:14" x14ac:dyDescent="0.2">
      <c r="B72" s="125">
        <v>272.02747474747491</v>
      </c>
      <c r="C72">
        <v>24.967094792475034</v>
      </c>
      <c r="D72">
        <v>272.02747474747491</v>
      </c>
      <c r="E72">
        <v>-273.78171122715662</v>
      </c>
      <c r="F72">
        <v>272.02747474747491</v>
      </c>
      <c r="G72">
        <v>2027.0910887728432</v>
      </c>
      <c r="J72" t="str">
        <f>IF(H72="","",$P$6-'Script Table'!$F$15-'Script Table'!$F$19+H72)</f>
        <v/>
      </c>
      <c r="K72" s="127">
        <f t="shared" si="10"/>
        <v>272.02747474747491</v>
      </c>
      <c r="L72" s="127">
        <f t="shared" si="11"/>
        <v>72</v>
      </c>
      <c r="M72" s="127">
        <v>270.02727272727293</v>
      </c>
      <c r="N72" s="138">
        <v>179.99291060199963</v>
      </c>
    </row>
    <row r="73" spans="2:14" x14ac:dyDescent="0.2">
      <c r="B73" s="125">
        <v>276.02787878787893</v>
      </c>
      <c r="C73">
        <v>24.966595936828966</v>
      </c>
      <c r="D73">
        <v>276.02787878787893</v>
      </c>
      <c r="E73">
        <v>-277.80544151090476</v>
      </c>
      <c r="F73">
        <v>276.02787878787893</v>
      </c>
      <c r="G73">
        <v>2023.0673584890951</v>
      </c>
      <c r="J73" t="str">
        <f>IF(H73="","",$P$6-'Script Table'!$F$15-'Script Table'!$F$19+H73)</f>
        <v/>
      </c>
      <c r="K73" s="127">
        <f t="shared" si="10"/>
        <v>276.02787878787893</v>
      </c>
      <c r="L73" s="127">
        <f t="shared" si="11"/>
        <v>73</v>
      </c>
      <c r="M73" s="127">
        <v>274.02767676767689</v>
      </c>
      <c r="N73" s="138">
        <v>179.99289656091639</v>
      </c>
    </row>
    <row r="74" spans="2:14" x14ac:dyDescent="0.2">
      <c r="B74" s="125">
        <v>280.02828282828295</v>
      </c>
      <c r="C74">
        <v>24.966096096940326</v>
      </c>
      <c r="D74">
        <v>280.02828282828295</v>
      </c>
      <c r="E74">
        <v>-281.82912559510135</v>
      </c>
      <c r="F74">
        <v>280.02828282828295</v>
      </c>
      <c r="G74">
        <v>2019.0436744048986</v>
      </c>
      <c r="J74" t="str">
        <f>IF(H74="","",$P$6-'Script Table'!$F$15-'Script Table'!$F$19+H74)</f>
        <v/>
      </c>
      <c r="K74" s="127">
        <f t="shared" si="10"/>
        <v>280.02828282828295</v>
      </c>
      <c r="L74" s="127">
        <f t="shared" si="11"/>
        <v>74</v>
      </c>
      <c r="M74" s="127">
        <v>278.02808080808097</v>
      </c>
      <c r="N74" s="138">
        <v>179.99288246410387</v>
      </c>
    </row>
    <row r="75" spans="2:14" x14ac:dyDescent="0.2">
      <c r="B75" s="125">
        <v>284.02868686868698</v>
      </c>
      <c r="C75">
        <v>24.965595268894873</v>
      </c>
      <c r="D75">
        <v>284.02868686868698</v>
      </c>
      <c r="E75">
        <v>-285.85276347974565</v>
      </c>
      <c r="F75">
        <v>284.02868686868698</v>
      </c>
      <c r="G75">
        <v>2015.0200365202543</v>
      </c>
      <c r="J75" t="str">
        <f>IF(H75="","",$P$6-'Script Table'!$F$15-'Script Table'!$F$19+H75)</f>
        <v/>
      </c>
      <c r="K75" s="127">
        <f t="shared" si="10"/>
        <v>284.02868686868698</v>
      </c>
      <c r="L75" s="127">
        <f t="shared" si="11"/>
        <v>75</v>
      </c>
      <c r="M75" s="127">
        <v>282.02848484848494</v>
      </c>
      <c r="N75" s="138">
        <v>179.99286831122961</v>
      </c>
    </row>
    <row r="76" spans="2:14" x14ac:dyDescent="0.2">
      <c r="B76" s="125">
        <v>288.029090909091</v>
      </c>
      <c r="C76">
        <v>24.965093448754978</v>
      </c>
      <c r="D76">
        <v>288.029090909091</v>
      </c>
      <c r="E76">
        <v>-289.87635516483692</v>
      </c>
      <c r="F76">
        <v>288.029090909091</v>
      </c>
      <c r="G76">
        <v>2010.9964448351629</v>
      </c>
      <c r="J76" t="str">
        <f>IF(H76="","",$P$6-'Script Table'!$F$15-'Script Table'!$F$19+H76)</f>
        <v/>
      </c>
      <c r="K76" s="127">
        <f t="shared" si="10"/>
        <v>288.029090909091</v>
      </c>
      <c r="L76" s="127">
        <f t="shared" si="11"/>
        <v>76</v>
      </c>
      <c r="M76" s="127">
        <v>286.02888888888901</v>
      </c>
      <c r="N76" s="138">
        <v>179.99285410195867</v>
      </c>
    </row>
    <row r="77" spans="2:14" x14ac:dyDescent="0.2">
      <c r="B77" s="125">
        <v>292.02949494949502</v>
      </c>
      <c r="C77">
        <v>24.964590632559428</v>
      </c>
      <c r="D77">
        <v>292.02949494949502</v>
      </c>
      <c r="E77">
        <v>-293.89990065037438</v>
      </c>
      <c r="F77">
        <v>292.02949494949502</v>
      </c>
      <c r="G77">
        <v>2006.9728993496255</v>
      </c>
      <c r="J77" t="str">
        <f>IF(H77="","",$P$6-'Script Table'!$F$15-'Script Table'!$F$19+H77)</f>
        <v/>
      </c>
      <c r="K77" s="127">
        <f t="shared" si="10"/>
        <v>292.02949494949502</v>
      </c>
      <c r="L77" s="127">
        <f t="shared" si="11"/>
        <v>77</v>
      </c>
      <c r="M77" s="127">
        <v>290.02929292929298</v>
      </c>
      <c r="N77" s="138">
        <v>179.9928398359533</v>
      </c>
    </row>
    <row r="78" spans="2:14" x14ac:dyDescent="0.2">
      <c r="B78" s="125">
        <v>296.02989898989904</v>
      </c>
      <c r="C78">
        <v>24.964086816323228</v>
      </c>
      <c r="D78">
        <v>296.02989898989904</v>
      </c>
      <c r="E78">
        <v>-297.92339993635738</v>
      </c>
      <c r="F78">
        <v>296.02989898989904</v>
      </c>
      <c r="G78">
        <v>2002.9494000636425</v>
      </c>
      <c r="J78" t="str">
        <f>IF(H78="","",$P$6-'Script Table'!$F$15-'Script Table'!$F$19+H78)</f>
        <v/>
      </c>
      <c r="K78" s="127">
        <f t="shared" si="10"/>
        <v>296.02989898989904</v>
      </c>
      <c r="L78" s="127">
        <f t="shared" si="11"/>
        <v>78</v>
      </c>
      <c r="M78" s="127">
        <v>294.02969696969706</v>
      </c>
      <c r="N78" s="138">
        <v>179.9928255128728</v>
      </c>
    </row>
    <row r="79" spans="2:14" x14ac:dyDescent="0.2">
      <c r="B79" s="125">
        <v>300.03030303030306</v>
      </c>
      <c r="C79">
        <v>24.96358199603743</v>
      </c>
      <c r="D79">
        <v>300.03030303030306</v>
      </c>
      <c r="E79">
        <v>-301.94685302278509</v>
      </c>
      <c r="F79">
        <v>300.03030303030306</v>
      </c>
      <c r="G79">
        <v>1998.9259469772148</v>
      </c>
      <c r="J79" t="str">
        <f>IF(H79="","",$P$6-'Script Table'!$F$15-'Script Table'!$F$19+H79)</f>
        <v/>
      </c>
      <c r="K79" s="127">
        <f t="shared" si="10"/>
        <v>300.03030303030306</v>
      </c>
      <c r="L79" s="127">
        <f t="shared" si="11"/>
        <v>79</v>
      </c>
      <c r="M79" s="127">
        <v>298.03010101010102</v>
      </c>
      <c r="N79" s="138">
        <v>179.99281113237419</v>
      </c>
    </row>
    <row r="80" spans="2:14" x14ac:dyDescent="0.2">
      <c r="B80" s="125">
        <v>304.03070707070708</v>
      </c>
      <c r="C80">
        <v>24.96307616766893</v>
      </c>
      <c r="D80">
        <v>304.03070707070708</v>
      </c>
      <c r="E80">
        <v>-305.97025990965676</v>
      </c>
      <c r="F80">
        <v>304.03070707070708</v>
      </c>
      <c r="G80">
        <v>1994.9025400903433</v>
      </c>
      <c r="J80" t="str">
        <f>IF(H80="","",$P$6-'Script Table'!$F$15-'Script Table'!$F$19+H80)</f>
        <v/>
      </c>
      <c r="K80" s="127">
        <f t="shared" si="10"/>
        <v>304.03070707070708</v>
      </c>
      <c r="L80" s="127">
        <f t="shared" si="11"/>
        <v>80</v>
      </c>
      <c r="M80" s="127">
        <v>302.0305050505051</v>
      </c>
      <c r="N80" s="138">
        <v>179.99279669411143</v>
      </c>
    </row>
    <row r="81" spans="2:14" x14ac:dyDescent="0.2">
      <c r="B81" s="125">
        <v>308.0311111111111</v>
      </c>
      <c r="C81">
        <v>24.962569327160267</v>
      </c>
      <c r="D81">
        <v>308.0311111111111</v>
      </c>
      <c r="E81">
        <v>-309.9936205969716</v>
      </c>
      <c r="F81">
        <v>308.0311111111111</v>
      </c>
      <c r="G81">
        <v>1990.8791794030285</v>
      </c>
      <c r="J81" t="str">
        <f>IF(H81="","",$P$6-'Script Table'!$F$15-'Script Table'!$F$19+H81)</f>
        <v/>
      </c>
      <c r="K81" s="127">
        <f t="shared" si="10"/>
        <v>308.0311111111111</v>
      </c>
      <c r="L81" s="127">
        <f t="shared" si="11"/>
        <v>81</v>
      </c>
      <c r="M81" s="127">
        <v>306.03090909090906</v>
      </c>
      <c r="N81" s="138">
        <v>179.99278219773569</v>
      </c>
    </row>
    <row r="82" spans="2:14" x14ac:dyDescent="0.2">
      <c r="B82" s="125">
        <v>312.03151515151512</v>
      </c>
      <c r="C82">
        <v>24.962061470429443</v>
      </c>
      <c r="D82">
        <v>312.03151515151512</v>
      </c>
      <c r="E82">
        <v>-314.01693508472891</v>
      </c>
      <c r="F82">
        <v>312.03151515151512</v>
      </c>
      <c r="G82">
        <v>1986.855864915271</v>
      </c>
      <c r="J82" t="str">
        <f>IF(H82="","",$P$6-'Script Table'!$F$15-'Script Table'!$F$19+H82)</f>
        <v/>
      </c>
      <c r="K82" s="127">
        <f t="shared" si="10"/>
        <v>312.03151515151512</v>
      </c>
      <c r="L82" s="127">
        <f t="shared" si="11"/>
        <v>82</v>
      </c>
      <c r="M82" s="127">
        <v>310.03131313131314</v>
      </c>
      <c r="N82" s="138">
        <v>179.99276764289553</v>
      </c>
    </row>
    <row r="83" spans="2:14" x14ac:dyDescent="0.2">
      <c r="B83" s="125">
        <v>316.03191919191914</v>
      </c>
      <c r="C83">
        <v>24.961552593369714</v>
      </c>
      <c r="D83">
        <v>316.03191919191914</v>
      </c>
      <c r="E83">
        <v>-318.04020337292786</v>
      </c>
      <c r="F83">
        <v>316.03191919191914</v>
      </c>
      <c r="G83">
        <v>1982.8325966270722</v>
      </c>
      <c r="J83" t="str">
        <f>IF(H83="","",$P$6-'Script Table'!$F$15-'Script Table'!$F$19+H83)</f>
        <v/>
      </c>
      <c r="K83" s="127">
        <f t="shared" si="10"/>
        <v>316.03191919191914</v>
      </c>
      <c r="L83" s="127">
        <f t="shared" si="11"/>
        <v>83</v>
      </c>
      <c r="M83" s="127">
        <v>314.0317171717171</v>
      </c>
      <c r="N83" s="138">
        <v>179.99275302923655</v>
      </c>
    </row>
    <row r="84" spans="2:14" x14ac:dyDescent="0.2">
      <c r="B84" s="125">
        <v>320.03232323232317</v>
      </c>
      <c r="C84">
        <v>24.961042691849389</v>
      </c>
      <c r="D84">
        <v>320.03232323232317</v>
      </c>
      <c r="E84">
        <v>-322.0634254615677</v>
      </c>
      <c r="F84">
        <v>320.03232323232317</v>
      </c>
      <c r="G84">
        <v>1978.8093745384322</v>
      </c>
      <c r="J84" t="str">
        <f>IF(H84="","",$P$6-'Script Table'!$F$15-'Script Table'!$F$19+H84)</f>
        <v/>
      </c>
      <c r="K84" s="127">
        <f t="shared" si="10"/>
        <v>320.03232323232317</v>
      </c>
      <c r="L84" s="127">
        <f t="shared" si="11"/>
        <v>84</v>
      </c>
      <c r="M84" s="127">
        <v>318.03212121212118</v>
      </c>
      <c r="N84" s="138">
        <v>179.99273835640147</v>
      </c>
    </row>
    <row r="85" spans="2:14" x14ac:dyDescent="0.2">
      <c r="B85" s="125">
        <v>324.03272727272719</v>
      </c>
      <c r="C85">
        <v>24.960531761711628</v>
      </c>
      <c r="D85">
        <v>324.03272727272719</v>
      </c>
      <c r="E85">
        <v>-326.08660135064758</v>
      </c>
      <c r="F85">
        <v>324.03272727272719</v>
      </c>
      <c r="G85">
        <v>1974.7861986493524</v>
      </c>
      <c r="J85" t="str">
        <f>IF(H85="","",$P$6-'Script Table'!$F$15-'Script Table'!$F$19+H85)</f>
        <v/>
      </c>
      <c r="K85" s="127">
        <f t="shared" si="10"/>
        <v>324.03272727272719</v>
      </c>
      <c r="L85" s="127">
        <f t="shared" si="11"/>
        <v>85</v>
      </c>
      <c r="M85" s="127">
        <v>322.03252525252515</v>
      </c>
      <c r="N85" s="138">
        <v>179.99272362403002</v>
      </c>
    </row>
    <row r="86" spans="2:14" x14ac:dyDescent="0.2">
      <c r="B86" s="125">
        <v>328.03313131313121</v>
      </c>
      <c r="C86">
        <v>24.960019798774251</v>
      </c>
      <c r="D86">
        <v>328.03313131313121</v>
      </c>
      <c r="E86">
        <v>-330.10973104016676</v>
      </c>
      <c r="F86">
        <v>328.03313131313121</v>
      </c>
      <c r="G86">
        <v>1970.7630689598332</v>
      </c>
      <c r="J86" t="str">
        <f>IF(H86="","",$P$6-'Script Table'!$F$15-'Script Table'!$F$19+H86)</f>
        <v/>
      </c>
      <c r="K86" s="127">
        <f t="shared" si="10"/>
        <v>328.03313131313121</v>
      </c>
      <c r="L86" s="127">
        <f t="shared" si="11"/>
        <v>86</v>
      </c>
      <c r="M86" s="127">
        <v>326.03292929292923</v>
      </c>
      <c r="N86" s="138">
        <v>179.99270883175927</v>
      </c>
    </row>
    <row r="87" spans="2:14" x14ac:dyDescent="0.2">
      <c r="B87" s="125">
        <v>332.03353535353523</v>
      </c>
      <c r="C87">
        <v>24.959506798829498</v>
      </c>
      <c r="D87">
        <v>332.03353535353523</v>
      </c>
      <c r="E87">
        <v>-334.13281453012445</v>
      </c>
      <c r="F87">
        <v>332.03353535353523</v>
      </c>
      <c r="G87">
        <v>1966.7399854698756</v>
      </c>
      <c r="J87" t="str">
        <f>IF(H87="","",$P$6-'Script Table'!$F$15-'Script Table'!$F$19+H87)</f>
        <v/>
      </c>
      <c r="K87" s="127">
        <f t="shared" si="10"/>
        <v>332.03353535353523</v>
      </c>
      <c r="L87" s="127">
        <f t="shared" si="11"/>
        <v>87</v>
      </c>
      <c r="M87" s="127">
        <v>330.03333333333319</v>
      </c>
      <c r="N87" s="138">
        <v>179.99269397922293</v>
      </c>
    </row>
    <row r="88" spans="2:14" x14ac:dyDescent="0.2">
      <c r="B88" s="125">
        <v>336.03393939393925</v>
      </c>
      <c r="C88">
        <v>24.958992757643866</v>
      </c>
      <c r="D88">
        <v>336.03393939393925</v>
      </c>
      <c r="E88">
        <v>-338.15585182051979</v>
      </c>
      <c r="F88">
        <v>336.03393939393925</v>
      </c>
      <c r="G88">
        <v>1962.7169481794801</v>
      </c>
      <c r="J88" t="str">
        <f>IF(H88="","",$P$6-'Script Table'!$F$15-'Script Table'!$F$19+H88)</f>
        <v/>
      </c>
      <c r="K88" s="127">
        <f t="shared" si="10"/>
        <v>336.03393939393925</v>
      </c>
      <c r="L88" s="127">
        <f t="shared" si="11"/>
        <v>88</v>
      </c>
      <c r="M88" s="127">
        <v>334.03373737373727</v>
      </c>
      <c r="N88" s="138">
        <v>179.99267906605226</v>
      </c>
    </row>
    <row r="89" spans="2:14" x14ac:dyDescent="0.2">
      <c r="B89" s="125">
        <v>340.03434343434327</v>
      </c>
      <c r="C89">
        <v>24.958477670957858</v>
      </c>
      <c r="D89">
        <v>340.03434343434327</v>
      </c>
      <c r="E89">
        <v>-342.17884291135198</v>
      </c>
      <c r="F89">
        <v>340.03434343434327</v>
      </c>
      <c r="G89">
        <v>1958.6939570886479</v>
      </c>
      <c r="J89" t="str">
        <f>IF(H89="","",$P$6-'Script Table'!$F$15-'Script Table'!$F$19+H89)</f>
        <v/>
      </c>
      <c r="K89" s="127">
        <f t="shared" si="10"/>
        <v>340.03434343434327</v>
      </c>
      <c r="L89" s="127">
        <f t="shared" si="11"/>
        <v>89</v>
      </c>
      <c r="M89" s="127">
        <v>338.03414141414123</v>
      </c>
      <c r="N89" s="138">
        <v>179.99266409187493</v>
      </c>
    </row>
    <row r="90" spans="2:14" x14ac:dyDescent="0.2">
      <c r="B90" s="125">
        <v>344.03474747474729</v>
      </c>
      <c r="C90">
        <v>24.957961534485797</v>
      </c>
      <c r="D90">
        <v>344.03474747474729</v>
      </c>
      <c r="E90">
        <v>-346.20178780262029</v>
      </c>
      <c r="F90">
        <v>344.03474747474729</v>
      </c>
      <c r="G90">
        <v>1954.6710121973797</v>
      </c>
      <c r="J90" t="str">
        <f>IF(H90="","",$P$6-'Script Table'!$F$15-'Script Table'!$F$19+H90)</f>
        <v/>
      </c>
      <c r="K90" s="127">
        <f t="shared" si="10"/>
        <v>344.03474747474729</v>
      </c>
      <c r="L90" s="127">
        <f t="shared" si="11"/>
        <v>90</v>
      </c>
      <c r="M90" s="127">
        <v>342.03454545454531</v>
      </c>
      <c r="N90" s="138">
        <v>179.99264905631597</v>
      </c>
    </row>
    <row r="91" spans="2:14" x14ac:dyDescent="0.2">
      <c r="B91" s="125">
        <v>348.03515151515131</v>
      </c>
      <c r="C91">
        <v>24.957444343915594</v>
      </c>
      <c r="D91">
        <v>348.03515151515131</v>
      </c>
      <c r="E91">
        <v>-350.22468649432369</v>
      </c>
      <c r="F91">
        <v>348.03515151515131</v>
      </c>
      <c r="G91">
        <v>1950.6481135056763</v>
      </c>
      <c r="J91" t="str">
        <f>IF(H91="","",$P$6-'Script Table'!$F$15-'Script Table'!$F$19+H91)</f>
        <v/>
      </c>
      <c r="K91" s="127">
        <f t="shared" si="10"/>
        <v>348.03515151515131</v>
      </c>
      <c r="L91" s="127">
        <f t="shared" si="11"/>
        <v>91</v>
      </c>
      <c r="M91" s="127">
        <v>346.03494949494927</v>
      </c>
      <c r="N91" s="138">
        <v>179.99263395899715</v>
      </c>
    </row>
    <row r="92" spans="2:14" x14ac:dyDescent="0.2">
      <c r="B92" s="125">
        <v>352.03555555555533</v>
      </c>
      <c r="C92">
        <v>24.956926094908535</v>
      </c>
      <c r="D92">
        <v>352.03555555555533</v>
      </c>
      <c r="E92">
        <v>-354.24753898646151</v>
      </c>
      <c r="F92">
        <v>352.03555555555533</v>
      </c>
      <c r="G92">
        <v>1946.6252610135384</v>
      </c>
      <c r="J92" t="str">
        <f>IF(H92="","",$P$6-'Script Table'!$F$15-'Script Table'!$F$19+H92)</f>
        <v/>
      </c>
      <c r="K92" s="127">
        <f t="shared" si="10"/>
        <v>352.03555555555533</v>
      </c>
      <c r="L92" s="127">
        <f t="shared" si="11"/>
        <v>92</v>
      </c>
      <c r="M92" s="127">
        <v>350.03535353535335</v>
      </c>
      <c r="N92" s="138">
        <v>179.99261879953713</v>
      </c>
    </row>
    <row r="93" spans="2:14" x14ac:dyDescent="0.2">
      <c r="B93" s="125">
        <v>356.03595959595935</v>
      </c>
      <c r="C93">
        <v>24.956406783099077</v>
      </c>
      <c r="D93">
        <v>356.03595959595935</v>
      </c>
      <c r="E93">
        <v>-358.27034527903282</v>
      </c>
      <c r="F93">
        <v>356.03595959595935</v>
      </c>
      <c r="G93">
        <v>1942.6024547209672</v>
      </c>
      <c r="J93" t="str">
        <f>IF(H93="","",$P$6-'Script Table'!$F$15-'Script Table'!$F$19+H93)</f>
        <v/>
      </c>
      <c r="K93" s="127">
        <f t="shared" si="10"/>
        <v>356.03595959595935</v>
      </c>
      <c r="L93" s="127">
        <f t="shared" si="11"/>
        <v>93</v>
      </c>
      <c r="M93" s="127">
        <v>354.03575757575732</v>
      </c>
      <c r="N93" s="138">
        <v>179.99260357755159</v>
      </c>
    </row>
    <row r="94" spans="2:14" x14ac:dyDescent="0.2">
      <c r="B94" s="125">
        <v>360.03636363636338</v>
      </c>
      <c r="C94">
        <v>24.955886404094588</v>
      </c>
      <c r="D94">
        <v>360.03636363636338</v>
      </c>
      <c r="E94">
        <v>-362.29310537203679</v>
      </c>
      <c r="F94">
        <v>360.03636363636338</v>
      </c>
      <c r="G94">
        <v>1938.5796946279631</v>
      </c>
      <c r="J94" t="str">
        <f>IF(H94="","",$P$6-'Script Table'!$F$15-'Script Table'!$F$19+H94)</f>
        <v/>
      </c>
      <c r="K94" s="127">
        <f t="shared" si="10"/>
        <v>360.03636363636338</v>
      </c>
      <c r="L94" s="127">
        <f t="shared" si="11"/>
        <v>94</v>
      </c>
      <c r="M94" s="127">
        <v>358.03616161616139</v>
      </c>
      <c r="N94" s="138">
        <v>179.99258829265261</v>
      </c>
    </row>
    <row r="95" spans="2:14" x14ac:dyDescent="0.2">
      <c r="B95" s="125">
        <v>364.0367676767674</v>
      </c>
      <c r="C95">
        <v>24.955364953475172</v>
      </c>
      <c r="D95">
        <v>364.0367676767674</v>
      </c>
      <c r="E95">
        <v>-366.31581926547261</v>
      </c>
      <c r="F95">
        <v>364.0367676767674</v>
      </c>
      <c r="G95">
        <v>1934.5569807345273</v>
      </c>
      <c r="J95" t="str">
        <f>IF(H95="","",$P$6-'Script Table'!$F$15-'Script Table'!$F$19+H95)</f>
        <v/>
      </c>
      <c r="K95" s="127">
        <f t="shared" si="10"/>
        <v>364.0367676767674</v>
      </c>
      <c r="L95" s="127">
        <f t="shared" si="11"/>
        <v>95</v>
      </c>
      <c r="M95" s="127">
        <v>362.03656565656536</v>
      </c>
      <c r="N95" s="138">
        <v>179.99257294444965</v>
      </c>
    </row>
    <row r="96" spans="2:14" x14ac:dyDescent="0.2">
      <c r="B96" s="125">
        <v>368.03717171717142</v>
      </c>
      <c r="C96">
        <v>24.954842426793402</v>
      </c>
      <c r="D96">
        <v>368.03717171717142</v>
      </c>
      <c r="E96">
        <v>-370.33848695933938</v>
      </c>
      <c r="F96">
        <v>368.03717171717142</v>
      </c>
      <c r="G96">
        <v>1930.5343130406607</v>
      </c>
      <c r="J96" t="str">
        <f>IF(H96="","",$P$6-'Script Table'!$F$15-'Script Table'!$F$19+H96)</f>
        <v/>
      </c>
      <c r="K96" s="127">
        <f t="shared" si="10"/>
        <v>368.03717171717142</v>
      </c>
      <c r="L96" s="127">
        <f t="shared" si="11"/>
        <v>96</v>
      </c>
      <c r="M96" s="127">
        <v>366.03696969696944</v>
      </c>
      <c r="N96" s="138">
        <v>179.99255753254843</v>
      </c>
    </row>
    <row r="97" spans="2:14" x14ac:dyDescent="0.2">
      <c r="B97" s="125">
        <v>372.03757575757544</v>
      </c>
      <c r="C97">
        <v>24.954318819574116</v>
      </c>
      <c r="D97">
        <v>372.03757575757544</v>
      </c>
      <c r="E97">
        <v>-374.36110845363623</v>
      </c>
      <c r="F97">
        <v>372.03757575757544</v>
      </c>
      <c r="G97">
        <v>1926.5116915463636</v>
      </c>
      <c r="J97" t="str">
        <f>IF(H97="","",$P$6-'Script Table'!$F$15-'Script Table'!$F$19+H97)</f>
        <v/>
      </c>
      <c r="K97" s="127">
        <f t="shared" si="10"/>
        <v>372.03757575757544</v>
      </c>
      <c r="L97" s="127">
        <f t="shared" si="11"/>
        <v>97</v>
      </c>
      <c r="M97" s="127">
        <v>370.0373737373734</v>
      </c>
      <c r="N97" s="138">
        <v>179.99254205655174</v>
      </c>
    </row>
    <row r="98" spans="2:14" x14ac:dyDescent="0.2">
      <c r="B98" s="125">
        <v>376.03797979797946</v>
      </c>
      <c r="C98">
        <v>24.953794127314172</v>
      </c>
      <c r="D98">
        <v>376.03797979797946</v>
      </c>
      <c r="E98">
        <v>-378.38368374836222</v>
      </c>
      <c r="F98">
        <v>376.03797979797946</v>
      </c>
      <c r="G98">
        <v>1922.4891162516378</v>
      </c>
      <c r="J98" t="str">
        <f>IF(H98="","",$P$6-'Script Table'!$F$15-'Script Table'!$F$19+H98)</f>
        <v/>
      </c>
      <c r="K98" s="127">
        <f t="shared" si="10"/>
        <v>376.03797979797946</v>
      </c>
      <c r="L98" s="127">
        <f t="shared" si="11"/>
        <v>98</v>
      </c>
      <c r="M98" s="127">
        <v>374.03777777777748</v>
      </c>
      <c r="N98" s="138">
        <v>179.99252651605877</v>
      </c>
    </row>
    <row r="99" spans="2:14" x14ac:dyDescent="0.2">
      <c r="B99" s="125">
        <v>380.03838383838348</v>
      </c>
      <c r="C99">
        <v>24.953268345482215</v>
      </c>
      <c r="D99">
        <v>380.03838383838348</v>
      </c>
      <c r="E99">
        <v>-382.40621284351658</v>
      </c>
      <c r="F99">
        <v>380.03838383838348</v>
      </c>
      <c r="G99">
        <v>1918.4665871564835</v>
      </c>
      <c r="J99" t="str">
        <f>IF(H99="","",$P$6-'Script Table'!$F$15-'Script Table'!$F$19+H99)</f>
        <v/>
      </c>
      <c r="K99" s="127">
        <f t="shared" si="10"/>
        <v>380.03838383838348</v>
      </c>
      <c r="L99" s="127">
        <f t="shared" si="11"/>
        <v>99</v>
      </c>
      <c r="M99" s="127">
        <v>378.03818181818144</v>
      </c>
      <c r="N99" s="138">
        <v>179.99251091066549</v>
      </c>
    </row>
    <row r="100" spans="2:14" x14ac:dyDescent="0.2">
      <c r="B100" s="125">
        <v>384.0387878787875</v>
      </c>
      <c r="C100">
        <v>24.952741469518458</v>
      </c>
      <c r="D100">
        <v>384.0387878787875</v>
      </c>
      <c r="E100">
        <v>-386.42869573909832</v>
      </c>
      <c r="F100">
        <v>384.0387878787875</v>
      </c>
      <c r="G100">
        <v>1914.4441042609017</v>
      </c>
      <c r="J100" t="str">
        <f>IF(H100="","",$P$6-'Script Table'!$F$15-'Script Table'!$F$19+H100)</f>
        <v/>
      </c>
      <c r="K100" s="127">
        <f t="shared" si="10"/>
        <v>384.0387878787875</v>
      </c>
      <c r="L100" s="127">
        <f t="shared" si="11"/>
        <v>100</v>
      </c>
      <c r="M100" s="127">
        <v>382.03858585858552</v>
      </c>
      <c r="N100" s="138">
        <v>179.99249523996468</v>
      </c>
    </row>
    <row r="101" spans="2:14" x14ac:dyDescent="0.2">
      <c r="B101" s="125">
        <v>388.03919191919152</v>
      </c>
      <c r="C101">
        <v>24.952213494834414</v>
      </c>
      <c r="D101">
        <v>388.03919191919152</v>
      </c>
      <c r="E101">
        <v>-390.45113243510662</v>
      </c>
      <c r="F101">
        <v>388.03919191919152</v>
      </c>
      <c r="G101">
        <v>1910.4216675648934</v>
      </c>
      <c r="J101" t="str">
        <f>IF(H101="","",$P$6-'Script Table'!$F$15-'Script Table'!$F$19+H101)</f>
        <v/>
      </c>
      <c r="K101" s="127">
        <f t="shared" si="10"/>
        <v>388.03919191919152</v>
      </c>
      <c r="L101" s="127">
        <f t="shared" si="11"/>
        <v>101</v>
      </c>
      <c r="M101" s="127">
        <v>386.03898989898948</v>
      </c>
      <c r="N101" s="138">
        <v>179.99247950354527</v>
      </c>
    </row>
    <row r="102" spans="2:14" x14ac:dyDescent="0.2">
      <c r="B102" s="125">
        <v>392.03959595959554</v>
      </c>
      <c r="C102">
        <v>24.951684416812679</v>
      </c>
      <c r="D102">
        <v>392.03959595959554</v>
      </c>
      <c r="E102">
        <v>-394.47352293154046</v>
      </c>
      <c r="F102">
        <v>392.03959595959554</v>
      </c>
      <c r="G102">
        <v>1906.3992770684595</v>
      </c>
      <c r="J102" t="str">
        <f>IF(H102="","",$P$6-'Script Table'!$F$15-'Script Table'!$F$19+H102)</f>
        <v/>
      </c>
      <c r="K102" s="127">
        <f t="shared" si="10"/>
        <v>392.03959595959554</v>
      </c>
      <c r="L102" s="127">
        <f t="shared" si="11"/>
        <v>102</v>
      </c>
      <c r="M102" s="127">
        <v>390.03939393939356</v>
      </c>
      <c r="N102" s="138">
        <v>179.99246370099306</v>
      </c>
    </row>
    <row r="103" spans="2:14" x14ac:dyDescent="0.2">
      <c r="B103" s="125">
        <v>396.03999999999957</v>
      </c>
      <c r="C103">
        <v>24.95115423080669</v>
      </c>
      <c r="D103">
        <v>396.03999999999957</v>
      </c>
      <c r="E103">
        <v>-398.49586722839899</v>
      </c>
      <c r="F103">
        <v>396.03999999999957</v>
      </c>
      <c r="G103">
        <v>1902.3769327716009</v>
      </c>
      <c r="J103" t="str">
        <f>IF(H103="","",$P$6-'Script Table'!$F$15-'Script Table'!$F$19+H103)</f>
        <v/>
      </c>
      <c r="K103" s="127">
        <f t="shared" si="10"/>
        <v>396.03999999999957</v>
      </c>
      <c r="L103" s="127">
        <f t="shared" si="11"/>
        <v>103</v>
      </c>
      <c r="M103" s="127">
        <v>394.03979797979753</v>
      </c>
      <c r="N103" s="138">
        <v>179.9924478318905</v>
      </c>
    </row>
    <row r="104" spans="2:14" x14ac:dyDescent="0.2">
      <c r="B104" s="125">
        <v>400.04040404040359</v>
      </c>
      <c r="C104">
        <v>24.950622932140444</v>
      </c>
      <c r="D104">
        <v>400.04040404040359</v>
      </c>
      <c r="E104">
        <v>-402.51816532568137</v>
      </c>
      <c r="F104">
        <v>400.04040404040359</v>
      </c>
      <c r="G104">
        <v>1898.3546346743187</v>
      </c>
      <c r="J104" t="str">
        <f>IF(H104="","",$P$6-'Script Table'!$F$15-'Script Table'!$F$19+H104)</f>
        <v/>
      </c>
      <c r="K104" s="127">
        <f t="shared" si="10"/>
        <v>400.04040404040359</v>
      </c>
      <c r="L104" s="127">
        <f t="shared" si="11"/>
        <v>104</v>
      </c>
      <c r="M104" s="127">
        <v>398.0402020202016</v>
      </c>
      <c r="N104" s="138">
        <v>179.99243189581588</v>
      </c>
    </row>
    <row r="105" spans="2:14" x14ac:dyDescent="0.2">
      <c r="B105" s="125">
        <v>404.04080808080761</v>
      </c>
      <c r="C105">
        <v>24.950090516108308</v>
      </c>
      <c r="D105">
        <v>404.04080808080761</v>
      </c>
      <c r="E105">
        <v>-406.54041722338656</v>
      </c>
      <c r="F105">
        <v>404.04080808080761</v>
      </c>
      <c r="G105">
        <v>1894.3323827766135</v>
      </c>
      <c r="J105" t="str">
        <f>IF(H105="","",$P$6-'Script Table'!$F$15-'Script Table'!$F$19+H105)</f>
        <v/>
      </c>
      <c r="K105" s="127">
        <f t="shared" si="10"/>
        <v>404.04080808080761</v>
      </c>
      <c r="L105" s="127">
        <f t="shared" si="11"/>
        <v>105</v>
      </c>
      <c r="M105" s="127">
        <v>402.04060606060557</v>
      </c>
      <c r="N105" s="138">
        <v>179.99241589234484</v>
      </c>
    </row>
    <row r="106" spans="2:14" x14ac:dyDescent="0.2">
      <c r="B106" s="125">
        <v>408.04121212121163</v>
      </c>
      <c r="C106">
        <v>24.949556977974698</v>
      </c>
      <c r="D106">
        <v>408.04121212121163</v>
      </c>
      <c r="E106">
        <v>-410.56262292151359</v>
      </c>
      <c r="F106">
        <v>408.04121212121163</v>
      </c>
      <c r="G106">
        <v>1890.3101770784865</v>
      </c>
      <c r="J106" t="str">
        <f>IF(H106="","",$P$6-'Script Table'!$F$15-'Script Table'!$F$19+H106)</f>
        <v/>
      </c>
      <c r="K106" s="127">
        <f t="shared" si="10"/>
        <v>408.04121212121163</v>
      </c>
      <c r="L106" s="127">
        <f t="shared" si="11"/>
        <v>106</v>
      </c>
      <c r="M106" s="127">
        <v>406.04101010100965</v>
      </c>
      <c r="N106" s="138">
        <v>179.99239982104842</v>
      </c>
    </row>
    <row r="107" spans="2:14" x14ac:dyDescent="0.2">
      <c r="B107" s="125">
        <v>412.04161616161565</v>
      </c>
      <c r="C107">
        <v>24.949022312973899</v>
      </c>
      <c r="D107">
        <v>412.04161616161565</v>
      </c>
      <c r="E107">
        <v>-414.58478242006163</v>
      </c>
      <c r="F107">
        <v>412.04161616161565</v>
      </c>
      <c r="G107">
        <v>1886.2880175799382</v>
      </c>
      <c r="J107" t="str">
        <f>IF(H107="","",$P$6-'Script Table'!$F$15-'Script Table'!$F$19+H107)</f>
        <v/>
      </c>
      <c r="K107" s="127">
        <f t="shared" si="10"/>
        <v>412.04161616161565</v>
      </c>
      <c r="L107" s="127">
        <f t="shared" si="11"/>
        <v>107</v>
      </c>
      <c r="M107" s="127">
        <v>410.04141414141361</v>
      </c>
      <c r="N107" s="138">
        <v>179.99238368149503</v>
      </c>
    </row>
    <row r="108" spans="2:14" x14ac:dyDescent="0.2">
      <c r="B108" s="125">
        <v>416.04202020201967</v>
      </c>
      <c r="C108">
        <v>24.948486516309739</v>
      </c>
      <c r="D108">
        <v>416.04202020201967</v>
      </c>
      <c r="E108">
        <v>-418.60689571902964</v>
      </c>
      <c r="F108">
        <v>416.04202020201967</v>
      </c>
      <c r="G108">
        <v>1882.2659042809703</v>
      </c>
      <c r="J108" t="str">
        <f>IF(H108="","",$P$6-'Script Table'!$F$15-'Script Table'!$F$19+H108)</f>
        <v/>
      </c>
      <c r="K108" s="127">
        <f t="shared" si="10"/>
        <v>416.04202020201967</v>
      </c>
      <c r="L108" s="127">
        <f t="shared" si="11"/>
        <v>108</v>
      </c>
      <c r="M108" s="127">
        <v>414.04181818181769</v>
      </c>
      <c r="N108" s="138">
        <v>179.99236747324849</v>
      </c>
    </row>
    <row r="109" spans="2:14" x14ac:dyDescent="0.2">
      <c r="B109" s="125">
        <v>420.04242424242369</v>
      </c>
      <c r="C109">
        <v>24.947949583155367</v>
      </c>
      <c r="D109">
        <v>420.04242424242369</v>
      </c>
      <c r="E109">
        <v>-422.6289628184166</v>
      </c>
      <c r="F109">
        <v>420.04242424242369</v>
      </c>
      <c r="G109">
        <v>1878.2438371815833</v>
      </c>
      <c r="J109" t="str">
        <f>IF(H109="","",$P$6-'Script Table'!$F$15-'Script Table'!$F$19+H109)</f>
        <v/>
      </c>
      <c r="K109" s="127">
        <f t="shared" si="10"/>
        <v>420.04242424242369</v>
      </c>
      <c r="L109" s="127">
        <f t="shared" si="11"/>
        <v>109</v>
      </c>
      <c r="M109" s="127">
        <v>418.04222222222165</v>
      </c>
      <c r="N109" s="138">
        <v>179.99235119586936</v>
      </c>
    </row>
    <row r="110" spans="2:14" x14ac:dyDescent="0.2">
      <c r="B110" s="125">
        <v>424.04282828282771</v>
      </c>
      <c r="C110">
        <v>24.947411508653005</v>
      </c>
      <c r="D110">
        <v>424.04282828282771</v>
      </c>
      <c r="E110">
        <v>-426.65098371822171</v>
      </c>
      <c r="F110">
        <v>424.04282828282771</v>
      </c>
      <c r="G110">
        <v>1874.2218162817783</v>
      </c>
      <c r="J110" t="str">
        <f>IF(H110="","",$P$6-'Script Table'!$F$15-'Script Table'!$F$19+H110)</f>
        <v/>
      </c>
      <c r="K110" s="127">
        <f t="shared" si="10"/>
        <v>424.04282828282771</v>
      </c>
      <c r="L110" s="127">
        <f t="shared" si="11"/>
        <v>110</v>
      </c>
      <c r="M110" s="127">
        <v>422.04262626262573</v>
      </c>
      <c r="N110" s="138">
        <v>179.99233484891477</v>
      </c>
    </row>
    <row r="111" spans="2:14" x14ac:dyDescent="0.2">
      <c r="B111" s="125">
        <v>428.04323232323173</v>
      </c>
      <c r="C111">
        <v>24.946872287913635</v>
      </c>
      <c r="D111">
        <v>428.04323232323173</v>
      </c>
      <c r="E111">
        <v>-430.67295841844378</v>
      </c>
      <c r="F111">
        <v>428.04323232323173</v>
      </c>
      <c r="G111">
        <v>1870.1998415815563</v>
      </c>
      <c r="J111" t="str">
        <f>IF(H111="","",$P$6-'Script Table'!$F$15-'Script Table'!$F$19+H111)</f>
        <v/>
      </c>
      <c r="K111" s="127">
        <f t="shared" si="10"/>
        <v>428.04323232323173</v>
      </c>
      <c r="L111" s="127">
        <f t="shared" si="11"/>
        <v>111</v>
      </c>
      <c r="M111" s="127">
        <v>426.0430303030297</v>
      </c>
      <c r="N111" s="138">
        <v>179.99231843193718</v>
      </c>
    </row>
    <row r="112" spans="2:14" x14ac:dyDescent="0.2">
      <c r="B112" s="125">
        <v>432.04363636363576</v>
      </c>
      <c r="C112">
        <v>24.946331916016774</v>
      </c>
      <c r="D112">
        <v>432.04363636363576</v>
      </c>
      <c r="E112">
        <v>-434.69488691908202</v>
      </c>
      <c r="F112">
        <v>432.04363636363576</v>
      </c>
      <c r="G112">
        <v>1866.177913080918</v>
      </c>
      <c r="J112" t="str">
        <f>IF(H112="","",$P$6-'Script Table'!$F$15-'Script Table'!$F$19+H112)</f>
        <v/>
      </c>
      <c r="K112" s="127">
        <f t="shared" si="10"/>
        <v>432.04363636363576</v>
      </c>
      <c r="L112" s="127">
        <f t="shared" si="11"/>
        <v>112</v>
      </c>
      <c r="M112" s="127">
        <v>430.04343434343377</v>
      </c>
      <c r="N112" s="138">
        <v>179.99230194448597</v>
      </c>
    </row>
    <row r="113" spans="2:14" x14ac:dyDescent="0.2">
      <c r="B113" s="125">
        <v>436.04404040403978</v>
      </c>
      <c r="C113">
        <v>24.945790388010185</v>
      </c>
      <c r="D113">
        <v>436.04404040403978</v>
      </c>
      <c r="E113">
        <v>-438.71676922013535</v>
      </c>
      <c r="F113">
        <v>436.04404040403978</v>
      </c>
      <c r="G113">
        <v>1862.1560307798645</v>
      </c>
      <c r="J113" t="str">
        <f>IF(H113="","",$P$6-'Script Table'!$F$15-'Script Table'!$F$19+H113)</f>
        <v/>
      </c>
      <c r="K113" s="127">
        <f t="shared" si="10"/>
        <v>436.04404040403978</v>
      </c>
      <c r="L113" s="127">
        <f t="shared" si="11"/>
        <v>113</v>
      </c>
      <c r="M113" s="127">
        <v>434.04383838383774</v>
      </c>
      <c r="N113" s="138">
        <v>179.99228538610637</v>
      </c>
    </row>
    <row r="114" spans="2:14" x14ac:dyDescent="0.2">
      <c r="B114" s="125">
        <v>440.0444444444438</v>
      </c>
      <c r="C114">
        <v>24.945247698909597</v>
      </c>
      <c r="D114">
        <v>440.0444444444438</v>
      </c>
      <c r="E114">
        <v>-442.73860532160268</v>
      </c>
      <c r="F114">
        <v>440.0444444444438</v>
      </c>
      <c r="G114">
        <v>1858.1341946783973</v>
      </c>
      <c r="J114" t="str">
        <f>IF(H114="","",$P$6-'Script Table'!$F$15-'Script Table'!$F$19+H114)</f>
        <v/>
      </c>
      <c r="K114" s="127">
        <f t="shared" si="10"/>
        <v>440.0444444444438</v>
      </c>
      <c r="L114" s="127">
        <f t="shared" si="11"/>
        <v>114</v>
      </c>
      <c r="M114" s="127">
        <v>438.04424242424182</v>
      </c>
      <c r="N114" s="138">
        <v>179.99226875633957</v>
      </c>
    </row>
    <row r="115" spans="2:14" x14ac:dyDescent="0.2">
      <c r="B115" s="125">
        <v>444.04484848484782</v>
      </c>
      <c r="C115">
        <v>24.944703843698452</v>
      </c>
      <c r="D115">
        <v>444.04484848484782</v>
      </c>
      <c r="E115">
        <v>-446.7603952234831</v>
      </c>
      <c r="F115">
        <v>444.04484848484782</v>
      </c>
      <c r="G115">
        <v>1854.112404776517</v>
      </c>
      <c r="J115" t="str">
        <f>IF(H115="","",$P$6-'Script Table'!$F$15-'Script Table'!$F$19+H115)</f>
        <v/>
      </c>
      <c r="K115" s="127">
        <f t="shared" si="10"/>
        <v>444.04484848484782</v>
      </c>
      <c r="L115" s="127">
        <f t="shared" si="11"/>
        <v>115</v>
      </c>
      <c r="M115" s="127">
        <v>442.04464646464578</v>
      </c>
      <c r="N115" s="138">
        <v>179.99225205472311</v>
      </c>
    </row>
    <row r="116" spans="2:14" x14ac:dyDescent="0.2">
      <c r="B116" s="125">
        <v>448.04525252525184</v>
      </c>
      <c r="C116">
        <v>24.944158817327601</v>
      </c>
      <c r="D116">
        <v>448.04525252525184</v>
      </c>
      <c r="E116">
        <v>-450.7821389257756</v>
      </c>
      <c r="F116">
        <v>448.04525252525184</v>
      </c>
      <c r="G116">
        <v>1850.0906610742245</v>
      </c>
      <c r="J116" t="str">
        <f>IF(H116="","",$P$6-'Script Table'!$F$15-'Script Table'!$F$19+H116)</f>
        <v/>
      </c>
      <c r="K116" s="127">
        <f t="shared" si="10"/>
        <v>448.04525252525184</v>
      </c>
      <c r="L116" s="127">
        <f t="shared" si="11"/>
        <v>116</v>
      </c>
      <c r="M116" s="127">
        <v>446.04505050504986</v>
      </c>
      <c r="N116" s="138">
        <v>179.99223528079023</v>
      </c>
    </row>
    <row r="117" spans="2:14" x14ac:dyDescent="0.2">
      <c r="B117" s="125">
        <v>452.04565656565586</v>
      </c>
      <c r="C117">
        <v>24.943612614715025</v>
      </c>
      <c r="D117">
        <v>452.04565656565586</v>
      </c>
      <c r="E117">
        <v>-454.80383642847914</v>
      </c>
      <c r="F117">
        <v>452.04565656565586</v>
      </c>
      <c r="G117">
        <v>1846.0689635715207</v>
      </c>
      <c r="J117" t="str">
        <f>IF(H117="","",$P$6-'Script Table'!$F$15-'Script Table'!$F$19+H117)</f>
        <v/>
      </c>
      <c r="K117" s="127">
        <f t="shared" si="10"/>
        <v>452.04565656565586</v>
      </c>
      <c r="L117" s="127">
        <f t="shared" si="11"/>
        <v>117</v>
      </c>
      <c r="M117" s="127">
        <v>450.04545454545382</v>
      </c>
      <c r="N117" s="138">
        <v>179.99221843407017</v>
      </c>
    </row>
    <row r="118" spans="2:14" x14ac:dyDescent="0.2">
      <c r="B118" s="125">
        <v>456.04606060605988</v>
      </c>
      <c r="C118">
        <v>24.943065230745567</v>
      </c>
      <c r="D118">
        <v>456.04606060605988</v>
      </c>
      <c r="E118">
        <v>-458.82548773159255</v>
      </c>
      <c r="F118">
        <v>456.04606060605988</v>
      </c>
      <c r="G118">
        <v>1842.0473122684075</v>
      </c>
      <c r="J118" t="str">
        <f>IF(H118="","",$P$6-'Script Table'!$F$15-'Script Table'!$F$19+H118)</f>
        <v/>
      </c>
      <c r="K118" s="127">
        <f t="shared" si="10"/>
        <v>456.04606060605988</v>
      </c>
      <c r="L118" s="127">
        <f t="shared" si="11"/>
        <v>118</v>
      </c>
      <c r="M118" s="127">
        <v>454.0458585858579</v>
      </c>
      <c r="N118" s="138">
        <v>179.99220151408824</v>
      </c>
    </row>
    <row r="119" spans="2:14" x14ac:dyDescent="0.2">
      <c r="B119" s="125">
        <v>460.0464646464639</v>
      </c>
      <c r="C119">
        <v>24.94251666027062</v>
      </c>
      <c r="D119">
        <v>460.0464646464639</v>
      </c>
      <c r="E119">
        <v>-462.84709283511484</v>
      </c>
      <c r="F119">
        <v>460.0464646464639</v>
      </c>
      <c r="G119">
        <v>1838.0257071648853</v>
      </c>
      <c r="J119" t="str">
        <f>IF(H119="","",$P$6-'Script Table'!$F$15-'Script Table'!$F$19+H119)</f>
        <v/>
      </c>
      <c r="K119" s="127">
        <f t="shared" si="10"/>
        <v>460.0464646464639</v>
      </c>
      <c r="L119" s="127">
        <f t="shared" si="11"/>
        <v>119</v>
      </c>
      <c r="M119" s="127">
        <v>458.04626262626186</v>
      </c>
      <c r="N119" s="138">
        <v>179.99218452036538</v>
      </c>
    </row>
    <row r="120" spans="2:14" x14ac:dyDescent="0.2">
      <c r="B120" s="125">
        <v>464.04686868686792</v>
      </c>
      <c r="C120">
        <v>24.941966898107854</v>
      </c>
      <c r="D120">
        <v>464.04686868686792</v>
      </c>
      <c r="E120">
        <v>-466.86865173904499</v>
      </c>
      <c r="F120">
        <v>464.04686868686792</v>
      </c>
      <c r="G120">
        <v>1834.0041482609549</v>
      </c>
      <c r="J120" t="str">
        <f>IF(H120="","",$P$6-'Script Table'!$F$15-'Script Table'!$F$19+H120)</f>
        <v/>
      </c>
      <c r="K120" s="127">
        <f t="shared" si="10"/>
        <v>464.04686868686792</v>
      </c>
      <c r="L120" s="127">
        <f t="shared" si="11"/>
        <v>120</v>
      </c>
      <c r="M120" s="127">
        <v>462.04666666666594</v>
      </c>
      <c r="N120" s="138">
        <v>179.99216745241864</v>
      </c>
    </row>
    <row r="121" spans="2:14" x14ac:dyDescent="0.2">
      <c r="B121" s="125">
        <v>468.04727272727195</v>
      </c>
      <c r="C121">
        <v>24.941415939040908</v>
      </c>
      <c r="D121">
        <v>468.04727272727195</v>
      </c>
      <c r="E121">
        <v>-470.89016444338199</v>
      </c>
      <c r="F121">
        <v>468.04727272727195</v>
      </c>
      <c r="G121">
        <v>1829.9826355566179</v>
      </c>
      <c r="J121" t="str">
        <f>IF(H121="","",$P$6-'Script Table'!$F$15-'Script Table'!$F$19+H121)</f>
        <v/>
      </c>
      <c r="K121" s="127">
        <f t="shared" si="10"/>
        <v>468.04727272727195</v>
      </c>
      <c r="L121" s="127">
        <f t="shared" si="11"/>
        <v>121</v>
      </c>
      <c r="M121" s="127">
        <v>466.04707070706991</v>
      </c>
      <c r="N121" s="138">
        <v>179.99215030976058</v>
      </c>
    </row>
    <row r="122" spans="2:14" x14ac:dyDescent="0.2">
      <c r="B122" s="125">
        <v>472.04767676767597</v>
      </c>
      <c r="C122">
        <v>24.940863777819093</v>
      </c>
      <c r="D122">
        <v>472.04767676767597</v>
      </c>
      <c r="E122">
        <v>-474.91163094812475</v>
      </c>
      <c r="F122">
        <v>472.04767676767597</v>
      </c>
      <c r="G122">
        <v>1825.9611690518752</v>
      </c>
      <c r="J122" t="str">
        <f>IF(H122="","",$P$6-'Script Table'!$F$15-'Script Table'!$F$19+H122)</f>
        <v/>
      </c>
      <c r="K122" s="127">
        <f t="shared" si="10"/>
        <v>472.04767676767597</v>
      </c>
      <c r="L122" s="127">
        <f t="shared" si="11"/>
        <v>122</v>
      </c>
      <c r="M122" s="127">
        <v>470.04747474747398</v>
      </c>
      <c r="N122" s="138">
        <v>179.99213309189952</v>
      </c>
    </row>
    <row r="123" spans="2:14" x14ac:dyDescent="0.2">
      <c r="B123" s="125">
        <v>476.04808080807999</v>
      </c>
      <c r="C123">
        <v>24.940310409157096</v>
      </c>
      <c r="D123">
        <v>476.04808080807999</v>
      </c>
      <c r="E123">
        <v>-478.93305125327197</v>
      </c>
      <c r="F123">
        <v>476.04808080807999</v>
      </c>
      <c r="G123">
        <v>1821.9397487467281</v>
      </c>
      <c r="J123" t="str">
        <f>IF(H123="","",$P$6-'Script Table'!$F$15-'Script Table'!$F$19+H123)</f>
        <v/>
      </c>
      <c r="K123" s="127">
        <f t="shared" si="10"/>
        <v>476.04808080807999</v>
      </c>
      <c r="L123" s="127">
        <f t="shared" si="11"/>
        <v>123</v>
      </c>
      <c r="M123" s="127">
        <v>474.04787878787795</v>
      </c>
      <c r="N123" s="138">
        <v>179.99211579833957</v>
      </c>
    </row>
    <row r="124" spans="2:14" x14ac:dyDescent="0.2">
      <c r="B124" s="125">
        <v>480.04848484848401</v>
      </c>
      <c r="C124">
        <v>24.939755827734668</v>
      </c>
      <c r="D124">
        <v>480.04848484848401</v>
      </c>
      <c r="E124">
        <v>-482.95442535882279</v>
      </c>
      <c r="F124">
        <v>480.04848484848401</v>
      </c>
      <c r="G124">
        <v>1817.9183746411773</v>
      </c>
      <c r="J124" t="str">
        <f>IF(H124="","",$P$6-'Script Table'!$F$15-'Script Table'!$F$19+H124)</f>
        <v/>
      </c>
      <c r="K124" s="127">
        <f t="shared" si="10"/>
        <v>480.04848484848401</v>
      </c>
      <c r="L124" s="127">
        <f t="shared" si="11"/>
        <v>124</v>
      </c>
      <c r="M124" s="127">
        <v>478.04828282828203</v>
      </c>
      <c r="N124" s="138">
        <v>179.99209842858036</v>
      </c>
    </row>
    <row r="125" spans="2:14" x14ac:dyDescent="0.2">
      <c r="B125" s="125">
        <v>484.04888888888803</v>
      </c>
      <c r="C125">
        <v>24.939200028196325</v>
      </c>
      <c r="D125">
        <v>484.04888888888803</v>
      </c>
      <c r="E125">
        <v>-486.97575326477602</v>
      </c>
      <c r="F125">
        <v>484.04888888888803</v>
      </c>
      <c r="G125">
        <v>1813.897046735224</v>
      </c>
      <c r="J125" t="str">
        <f>IF(H125="","",$P$6-'Script Table'!$F$15-'Script Table'!$F$19+H125)</f>
        <v/>
      </c>
      <c r="K125" s="127">
        <f t="shared" si="10"/>
        <v>484.04888888888803</v>
      </c>
      <c r="L125" s="127">
        <f t="shared" si="11"/>
        <v>125</v>
      </c>
      <c r="M125" s="127">
        <v>482.04868686868599</v>
      </c>
      <c r="N125" s="138">
        <v>179.99208098211724</v>
      </c>
    </row>
    <row r="126" spans="2:14" x14ac:dyDescent="0.2">
      <c r="B126" s="125">
        <v>488.04929292929205</v>
      </c>
      <c r="C126">
        <v>24.938643005151029</v>
      </c>
      <c r="D126">
        <v>488.04929292929205</v>
      </c>
      <c r="E126">
        <v>-490.99703497113046</v>
      </c>
      <c r="F126">
        <v>488.04929292929205</v>
      </c>
      <c r="G126">
        <v>1809.8757650288694</v>
      </c>
      <c r="J126" t="str">
        <f>IF(H126="","",$P$6-'Script Table'!$F$15-'Script Table'!$F$19+H126)</f>
        <v/>
      </c>
      <c r="K126" s="127">
        <f t="shared" si="10"/>
        <v>488.04929292929205</v>
      </c>
      <c r="L126" s="127">
        <f t="shared" si="11"/>
        <v>126</v>
      </c>
      <c r="M126" s="127">
        <v>486.04909090909007</v>
      </c>
      <c r="N126" s="138">
        <v>179.99206345844101</v>
      </c>
    </row>
    <row r="127" spans="2:14" x14ac:dyDescent="0.2">
      <c r="B127" s="125">
        <v>492.04969696969607</v>
      </c>
      <c r="C127">
        <v>24.938084753171868</v>
      </c>
      <c r="D127">
        <v>492.04969696969607</v>
      </c>
      <c r="E127">
        <v>-495.0182704778851</v>
      </c>
      <c r="F127">
        <v>492.04969696969607</v>
      </c>
      <c r="G127">
        <v>1805.8545295221149</v>
      </c>
      <c r="J127" t="str">
        <f>IF(H127="","",$P$6-'Script Table'!$F$15-'Script Table'!$F$19+H127)</f>
        <v/>
      </c>
      <c r="K127" s="127">
        <f t="shared" si="10"/>
        <v>492.04969696969607</v>
      </c>
      <c r="L127" s="127">
        <f t="shared" si="11"/>
        <v>127</v>
      </c>
      <c r="M127" s="127">
        <v>490.04949494949403</v>
      </c>
      <c r="N127" s="138">
        <v>179.99204585703782</v>
      </c>
    </row>
    <row r="128" spans="2:14" x14ac:dyDescent="0.2">
      <c r="B128" s="125">
        <v>496.05010101010009</v>
      </c>
      <c r="C128">
        <v>24.937525266795749</v>
      </c>
      <c r="D128">
        <v>496.05010101010009</v>
      </c>
      <c r="E128">
        <v>-499.03945978503873</v>
      </c>
      <c r="F128">
        <v>496.05010101010009</v>
      </c>
      <c r="G128">
        <v>1801.8333402149613</v>
      </c>
      <c r="J128" t="str">
        <f>IF(H128="","",$P$6-'Script Table'!$F$15-'Script Table'!$F$19+H128)</f>
        <v/>
      </c>
      <c r="K128" s="127">
        <f t="shared" si="10"/>
        <v>496.05010101010009</v>
      </c>
      <c r="L128" s="127">
        <f t="shared" si="11"/>
        <v>128</v>
      </c>
      <c r="M128" s="127">
        <v>494.04989898989811</v>
      </c>
      <c r="N128" s="138">
        <v>179.9920281773895</v>
      </c>
    </row>
    <row r="129" spans="2:14" x14ac:dyDescent="0.2">
      <c r="B129" s="125">
        <v>500.05050505050411</v>
      </c>
      <c r="C129">
        <v>24.936964540523068</v>
      </c>
      <c r="D129">
        <v>500.05050505050411</v>
      </c>
      <c r="E129">
        <v>-503.06060289259034</v>
      </c>
      <c r="F129">
        <v>500.05050505050411</v>
      </c>
      <c r="G129">
        <v>1797.8121971074097</v>
      </c>
      <c r="J129" t="str">
        <f>IF(H129="","",$P$6-'Script Table'!$F$15-'Script Table'!$F$19+H129)</f>
        <v/>
      </c>
      <c r="K129" s="127">
        <f t="shared" si="10"/>
        <v>500.05050505050411</v>
      </c>
      <c r="L129" s="127">
        <f t="shared" si="11"/>
        <v>129</v>
      </c>
      <c r="M129" s="127">
        <v>498.05030303030208</v>
      </c>
      <c r="N129" s="138">
        <v>179.99201041897311</v>
      </c>
    </row>
    <row r="130" spans="2:14" x14ac:dyDescent="0.2">
      <c r="B130" s="125">
        <v>504.05090909090814</v>
      </c>
      <c r="C130">
        <v>24.936402568817382</v>
      </c>
      <c r="D130">
        <v>504.05090909090814</v>
      </c>
      <c r="E130">
        <v>-507.08169980053856</v>
      </c>
      <c r="F130">
        <v>504.05090909090814</v>
      </c>
      <c r="G130">
        <v>1793.7911001994614</v>
      </c>
      <c r="J130" t="str">
        <f>IF(H130="","",$P$6-'Script Table'!$F$15-'Script Table'!$F$19+H130)</f>
        <v/>
      </c>
      <c r="K130" s="127">
        <f t="shared" si="10"/>
        <v>504.05090909090814</v>
      </c>
      <c r="L130" s="127">
        <f t="shared" si="11"/>
        <v>130</v>
      </c>
      <c r="M130" s="127">
        <v>502.05070707070615</v>
      </c>
      <c r="N130" s="138">
        <v>179.99199258126103</v>
      </c>
    </row>
    <row r="131" spans="2:14" x14ac:dyDescent="0.2">
      <c r="B131" s="125">
        <v>508.05131313131216</v>
      </c>
      <c r="C131">
        <v>24.935839346105087</v>
      </c>
      <c r="D131">
        <v>508.05131313131216</v>
      </c>
      <c r="E131">
        <v>-511.10275050888237</v>
      </c>
      <c r="F131">
        <v>508.05131313131216</v>
      </c>
      <c r="G131">
        <v>1789.7700494911176</v>
      </c>
      <c r="J131" t="str">
        <f>IF(H131="","",$P$6-'Script Table'!$F$15-'Script Table'!$F$19+H131)</f>
        <v/>
      </c>
      <c r="K131" s="127">
        <f t="shared" si="10"/>
        <v>508.05131313131216</v>
      </c>
      <c r="L131" s="127">
        <f t="shared" si="11"/>
        <v>131</v>
      </c>
      <c r="M131" s="127">
        <v>506.05111111111012</v>
      </c>
      <c r="N131" s="138">
        <v>179.99197466372101</v>
      </c>
    </row>
    <row r="132" spans="2:14" x14ac:dyDescent="0.2">
      <c r="B132" s="125">
        <v>512.05171717171618</v>
      </c>
      <c r="C132">
        <v>24.935274866775078</v>
      </c>
      <c r="D132">
        <v>512.05171717171618</v>
      </c>
      <c r="E132">
        <v>-515.12375501762062</v>
      </c>
      <c r="F132">
        <v>512.05171717171618</v>
      </c>
      <c r="G132">
        <v>1785.7490449823795</v>
      </c>
      <c r="J132" t="str">
        <f>IF(H132="","",$P$6-'Script Table'!$F$15-'Script Table'!$F$19+H132)</f>
        <v/>
      </c>
      <c r="K132" s="127">
        <f t="shared" ref="K132:K195" si="12">F132</f>
        <v>512.05171717171618</v>
      </c>
      <c r="L132" s="127">
        <f t="shared" si="11"/>
        <v>132</v>
      </c>
      <c r="M132" s="127">
        <v>510.0515151515142</v>
      </c>
      <c r="N132" s="138">
        <v>179.99195666581593</v>
      </c>
    </row>
    <row r="133" spans="2:14" x14ac:dyDescent="0.2">
      <c r="B133" s="125">
        <v>516.05212121212026</v>
      </c>
      <c r="C133">
        <v>24.934709125178422</v>
      </c>
      <c r="D133">
        <v>516.05212121212026</v>
      </c>
      <c r="E133">
        <v>-519.14471332675191</v>
      </c>
      <c r="F133">
        <v>516.05212121212026</v>
      </c>
      <c r="G133">
        <v>1781.7280866732481</v>
      </c>
      <c r="J133" t="str">
        <f>IF(H133="","",$P$6-'Script Table'!$F$15-'Script Table'!$F$19+H133)</f>
        <v/>
      </c>
      <c r="K133" s="127">
        <f t="shared" si="12"/>
        <v>516.05212121212026</v>
      </c>
      <c r="L133" s="127">
        <f t="shared" si="11"/>
        <v>133</v>
      </c>
      <c r="M133" s="127">
        <v>514.05191919191816</v>
      </c>
      <c r="N133" s="138">
        <v>179.99193858700403</v>
      </c>
    </row>
    <row r="134" spans="2:14" x14ac:dyDescent="0.2">
      <c r="B134" s="125">
        <v>520.05252525252433</v>
      </c>
      <c r="C134">
        <v>24.934142115627989</v>
      </c>
      <c r="D134">
        <v>520.05252525252433</v>
      </c>
      <c r="E134">
        <v>-523.16562543627526</v>
      </c>
      <c r="F134">
        <v>520.05252525252433</v>
      </c>
      <c r="G134">
        <v>1777.7071745637247</v>
      </c>
      <c r="J134" t="str">
        <f>IF(H134="","",$P$6-'Script Table'!$F$15-'Script Table'!$F$19+H134)</f>
        <v/>
      </c>
      <c r="K134" s="127">
        <f t="shared" si="12"/>
        <v>520.05252525252433</v>
      </c>
      <c r="L134" s="127">
        <f t="shared" ref="L134:L197" si="13">L133+1</f>
        <v>134</v>
      </c>
      <c r="M134" s="127">
        <v>518.05232323232235</v>
      </c>
      <c r="N134" s="138">
        <v>179.9919204267382</v>
      </c>
    </row>
    <row r="135" spans="2:14" x14ac:dyDescent="0.2">
      <c r="B135" s="125">
        <v>524.05292929292841</v>
      </c>
      <c r="C135">
        <v>24.93357383239815</v>
      </c>
      <c r="D135">
        <v>524.05292929292841</v>
      </c>
      <c r="E135">
        <v>-527.18649134618943</v>
      </c>
      <c r="F135">
        <v>524.05292929292841</v>
      </c>
      <c r="G135">
        <v>1773.6863086538106</v>
      </c>
      <c r="J135" t="str">
        <f>IF(H135="","",$P$6-'Script Table'!$F$15-'Script Table'!$F$19+H135)</f>
        <v/>
      </c>
      <c r="K135" s="127">
        <f t="shared" si="12"/>
        <v>524.05292929292841</v>
      </c>
      <c r="L135" s="127">
        <f t="shared" si="13"/>
        <v>135</v>
      </c>
      <c r="M135" s="127">
        <v>522.05272727272632</v>
      </c>
      <c r="N135" s="138">
        <v>179.99190218446708</v>
      </c>
    </row>
    <row r="136" spans="2:14" x14ac:dyDescent="0.2">
      <c r="B136" s="125">
        <v>528.05333333333249</v>
      </c>
      <c r="C136">
        <v>24.933004269724393</v>
      </c>
      <c r="D136">
        <v>528.05333333333249</v>
      </c>
      <c r="E136">
        <v>-531.20731105649315</v>
      </c>
      <c r="F136">
        <v>528.05333333333249</v>
      </c>
      <c r="G136">
        <v>1769.6654889435067</v>
      </c>
      <c r="J136" t="str">
        <f>IF(H136="","",$P$6-'Script Table'!$F$15-'Script Table'!$F$19+H136)</f>
        <v/>
      </c>
      <c r="K136" s="127">
        <f t="shared" si="12"/>
        <v>528.05333333333249</v>
      </c>
      <c r="L136" s="127">
        <f t="shared" si="13"/>
        <v>136</v>
      </c>
      <c r="M136" s="127">
        <v>526.05313131313051</v>
      </c>
      <c r="N136" s="138">
        <v>179.99188385963376</v>
      </c>
    </row>
    <row r="137" spans="2:14" x14ac:dyDescent="0.2">
      <c r="B137" s="125">
        <v>532.05373737373657</v>
      </c>
      <c r="C137">
        <v>24.932433421802987</v>
      </c>
      <c r="D137">
        <v>532.05373737373657</v>
      </c>
      <c r="E137">
        <v>-535.22808456718508</v>
      </c>
      <c r="F137">
        <v>532.05373737373657</v>
      </c>
      <c r="G137">
        <v>1765.6447154328148</v>
      </c>
      <c r="J137" t="str">
        <f>IF(H137="","",$P$6-'Script Table'!$F$15-'Script Table'!$F$19+H137)</f>
        <v/>
      </c>
      <c r="K137" s="127">
        <f t="shared" si="12"/>
        <v>532.05373737373657</v>
      </c>
      <c r="L137" s="127">
        <f t="shared" si="13"/>
        <v>137</v>
      </c>
      <c r="M137" s="127">
        <v>530.05353535353447</v>
      </c>
      <c r="N137" s="138">
        <v>179.99186545167649</v>
      </c>
    </row>
    <row r="138" spans="2:14" x14ac:dyDescent="0.2">
      <c r="B138" s="125">
        <v>536.05414141414064</v>
      </c>
      <c r="C138">
        <v>24.931861282790614</v>
      </c>
      <c r="D138">
        <v>536.05414141414064</v>
      </c>
      <c r="E138">
        <v>-539.24881187826406</v>
      </c>
      <c r="F138">
        <v>536.05414141414064</v>
      </c>
      <c r="G138">
        <v>1761.6239881217359</v>
      </c>
      <c r="J138" t="str">
        <f>IF(H138="","",$P$6-'Script Table'!$F$15-'Script Table'!$F$19+H138)</f>
        <v/>
      </c>
      <c r="K138" s="127">
        <f t="shared" si="12"/>
        <v>536.05414141414064</v>
      </c>
      <c r="L138" s="127">
        <f t="shared" si="13"/>
        <v>138</v>
      </c>
      <c r="M138" s="127">
        <v>534.05393939393866</v>
      </c>
      <c r="N138" s="138">
        <v>179.99184696002831</v>
      </c>
    </row>
    <row r="139" spans="2:14" x14ac:dyDescent="0.2">
      <c r="B139" s="125">
        <v>540.05454545454472</v>
      </c>
      <c r="C139">
        <v>24.931287846804032</v>
      </c>
      <c r="D139">
        <v>540.05454545454472</v>
      </c>
      <c r="E139">
        <v>-543.26949298972886</v>
      </c>
      <c r="F139">
        <v>540.05454545454472</v>
      </c>
      <c r="G139">
        <v>1757.6033070102712</v>
      </c>
      <c r="J139" t="str">
        <f>IF(H139="","",$P$6-'Script Table'!$F$15-'Script Table'!$F$19+H139)</f>
        <v/>
      </c>
      <c r="K139" s="127">
        <f t="shared" si="12"/>
        <v>540.05454545454472</v>
      </c>
      <c r="L139" s="127">
        <f t="shared" si="13"/>
        <v>139</v>
      </c>
      <c r="M139" s="127">
        <v>538.05434343434263</v>
      </c>
      <c r="N139" s="138">
        <v>179.99182838411741</v>
      </c>
    </row>
    <row r="140" spans="2:14" x14ac:dyDescent="0.2">
      <c r="B140" s="125">
        <v>544.0549494949488</v>
      </c>
      <c r="C140">
        <v>24.930713107919683</v>
      </c>
      <c r="D140">
        <v>544.0549494949488</v>
      </c>
      <c r="E140">
        <v>-547.29012790157833</v>
      </c>
      <c r="F140">
        <v>544.0549494949488</v>
      </c>
      <c r="G140">
        <v>1753.5826720984217</v>
      </c>
      <c r="J140" t="str">
        <f>IF(H140="","",$P$6-'Script Table'!$F$15-'Script Table'!$F$19+H140)</f>
        <v/>
      </c>
      <c r="K140" s="127">
        <f t="shared" si="12"/>
        <v>544.0549494949488</v>
      </c>
      <c r="L140" s="127">
        <f t="shared" si="13"/>
        <v>140</v>
      </c>
      <c r="M140" s="127">
        <v>542.05474747474682</v>
      </c>
      <c r="N140" s="138">
        <v>179.99180972336634</v>
      </c>
    </row>
    <row r="141" spans="2:14" x14ac:dyDescent="0.2">
      <c r="B141" s="125">
        <v>548.05535353535288</v>
      </c>
      <c r="C141">
        <v>24.930137060173337</v>
      </c>
      <c r="D141">
        <v>548.05535353535288</v>
      </c>
      <c r="E141">
        <v>-551.31071661381111</v>
      </c>
      <c r="F141">
        <v>548.05535353535288</v>
      </c>
      <c r="G141">
        <v>1749.562083386189</v>
      </c>
      <c r="J141" t="str">
        <f>IF(H141="","",$P$6-'Script Table'!$F$15-'Script Table'!$F$19+H141)</f>
        <v/>
      </c>
      <c r="K141" s="127">
        <f t="shared" si="12"/>
        <v>548.05535353535288</v>
      </c>
      <c r="L141" s="127">
        <f t="shared" si="13"/>
        <v>141</v>
      </c>
      <c r="M141" s="127">
        <v>546.05515151515078</v>
      </c>
      <c r="N141" s="138">
        <v>179.99179097719264</v>
      </c>
    </row>
    <row r="142" spans="2:14" x14ac:dyDescent="0.2">
      <c r="B142" s="125">
        <v>552.05575757575696</v>
      </c>
      <c r="C142">
        <v>24.929559697559707</v>
      </c>
      <c r="D142">
        <v>552.05575757575696</v>
      </c>
      <c r="E142">
        <v>-555.33125912642572</v>
      </c>
      <c r="F142">
        <v>552.05575757575696</v>
      </c>
      <c r="G142">
        <v>1745.5415408735744</v>
      </c>
      <c r="J142" t="str">
        <f>IF(H142="","",$P$6-'Script Table'!$F$15-'Script Table'!$F$19+H142)</f>
        <v/>
      </c>
      <c r="K142" s="127">
        <f t="shared" si="12"/>
        <v>552.05575757575696</v>
      </c>
      <c r="L142" s="127">
        <f t="shared" si="13"/>
        <v>142</v>
      </c>
      <c r="M142" s="127">
        <v>550.05555555555497</v>
      </c>
      <c r="N142" s="138">
        <v>179.99177214500818</v>
      </c>
    </row>
    <row r="143" spans="2:14" x14ac:dyDescent="0.2">
      <c r="B143" s="125">
        <v>556.05616161616103</v>
      </c>
      <c r="C143">
        <v>24.928981014032097</v>
      </c>
      <c r="D143">
        <v>556.05616161616103</v>
      </c>
      <c r="E143">
        <v>-559.35175543942103</v>
      </c>
      <c r="F143">
        <v>556.05616161616103</v>
      </c>
      <c r="G143">
        <v>1741.521044560579</v>
      </c>
      <c r="J143" t="str">
        <f>IF(H143="","",$P$6-'Script Table'!$F$15-'Script Table'!$F$19+H143)</f>
        <v/>
      </c>
      <c r="K143" s="127">
        <f t="shared" si="12"/>
        <v>556.05616161616103</v>
      </c>
      <c r="L143" s="127">
        <f t="shared" si="13"/>
        <v>143</v>
      </c>
      <c r="M143" s="127">
        <v>554.05595959595894</v>
      </c>
      <c r="N143" s="138">
        <v>179.99175322621994</v>
      </c>
    </row>
    <row r="144" spans="2:14" x14ac:dyDescent="0.2">
      <c r="B144" s="125">
        <v>560.05656565656511</v>
      </c>
      <c r="C144">
        <v>24.928401003502003</v>
      </c>
      <c r="D144">
        <v>560.05656565656511</v>
      </c>
      <c r="E144">
        <v>-563.37220555279566</v>
      </c>
      <c r="F144">
        <v>560.05656565656511</v>
      </c>
      <c r="G144">
        <v>1737.5005944472043</v>
      </c>
      <c r="J144" t="str">
        <f>IF(H144="","",$P$6-'Script Table'!$F$15-'Script Table'!$F$19+H144)</f>
        <v/>
      </c>
      <c r="K144" s="127">
        <f t="shared" si="12"/>
        <v>560.05656565656511</v>
      </c>
      <c r="L144" s="127">
        <f t="shared" si="13"/>
        <v>144</v>
      </c>
      <c r="M144" s="127">
        <v>558.05636363636313</v>
      </c>
      <c r="N144" s="138">
        <v>179.99173422022912</v>
      </c>
    </row>
    <row r="145" spans="2:14" x14ac:dyDescent="0.2">
      <c r="B145" s="125">
        <v>564.05696969696919</v>
      </c>
      <c r="C145">
        <v>24.927819659838711</v>
      </c>
      <c r="D145">
        <v>564.05696969696919</v>
      </c>
      <c r="E145">
        <v>-567.39260946654838</v>
      </c>
      <c r="F145">
        <v>564.05696969696919</v>
      </c>
      <c r="G145">
        <v>1733.4801905334516</v>
      </c>
      <c r="J145" t="str">
        <f>IF(H145="","",$P$6-'Script Table'!$F$15-'Script Table'!$F$19+H145)</f>
        <v/>
      </c>
      <c r="K145" s="127">
        <f t="shared" si="12"/>
        <v>564.05696969696919</v>
      </c>
      <c r="L145" s="127">
        <f t="shared" si="13"/>
        <v>145</v>
      </c>
      <c r="M145" s="127">
        <v>562.05676767676709</v>
      </c>
      <c r="N145" s="138">
        <v>179.99171512643116</v>
      </c>
    </row>
    <row r="146" spans="2:14" x14ac:dyDescent="0.2">
      <c r="B146" s="125">
        <v>568.05737373737327</v>
      </c>
      <c r="C146">
        <v>24.92723697686894</v>
      </c>
      <c r="D146">
        <v>568.05737373737327</v>
      </c>
      <c r="E146">
        <v>-571.41296718067781</v>
      </c>
      <c r="F146">
        <v>568.05737373737327</v>
      </c>
      <c r="G146">
        <v>1729.4598328193222</v>
      </c>
      <c r="J146" t="str">
        <f>IF(H146="","",$P$6-'Script Table'!$F$15-'Script Table'!$F$19+H146)</f>
        <v/>
      </c>
      <c r="K146" s="127">
        <f t="shared" si="12"/>
        <v>568.05737373737327</v>
      </c>
      <c r="L146" s="127">
        <f t="shared" si="13"/>
        <v>146</v>
      </c>
      <c r="M146" s="127">
        <v>566.05717171717129</v>
      </c>
      <c r="N146" s="138">
        <v>179.99169594421636</v>
      </c>
    </row>
    <row r="147" spans="2:14" x14ac:dyDescent="0.2">
      <c r="B147" s="125">
        <v>572.05777777777735</v>
      </c>
      <c r="C147">
        <v>24.926652948376422</v>
      </c>
      <c r="D147">
        <v>572.05777777777735</v>
      </c>
      <c r="E147">
        <v>-575.43327869518259</v>
      </c>
      <c r="F147">
        <v>572.05777777777735</v>
      </c>
      <c r="G147">
        <v>1725.4395213048174</v>
      </c>
      <c r="J147" t="str">
        <f>IF(H147="","",$P$6-'Script Table'!$F$15-'Script Table'!$F$19+H147)</f>
        <v/>
      </c>
      <c r="K147" s="127">
        <f t="shared" si="12"/>
        <v>572.05777777777735</v>
      </c>
      <c r="L147" s="127">
        <f t="shared" si="13"/>
        <v>147</v>
      </c>
      <c r="M147" s="127">
        <v>570.05757575757525</v>
      </c>
      <c r="N147" s="138">
        <v>179.99167667296908</v>
      </c>
    </row>
    <row r="148" spans="2:14" x14ac:dyDescent="0.2">
      <c r="B148" s="125">
        <v>576.05818181818142</v>
      </c>
      <c r="C148">
        <v>24.926067568101519</v>
      </c>
      <c r="D148">
        <v>576.05818181818142</v>
      </c>
      <c r="E148">
        <v>-579.45354401006125</v>
      </c>
      <c r="F148">
        <v>576.05818181818142</v>
      </c>
      <c r="G148">
        <v>1721.4192559899388</v>
      </c>
      <c r="J148" t="str">
        <f>IF(H148="","",$P$6-'Script Table'!$F$15-'Script Table'!$F$19+H148)</f>
        <v/>
      </c>
      <c r="K148" s="127">
        <f t="shared" si="12"/>
        <v>576.05818181818142</v>
      </c>
      <c r="L148" s="127">
        <f t="shared" si="13"/>
        <v>148</v>
      </c>
      <c r="M148" s="127">
        <v>574.05797979797944</v>
      </c>
      <c r="N148" s="138">
        <v>179.99165731206818</v>
      </c>
    </row>
    <row r="149" spans="2:14" x14ac:dyDescent="0.2">
      <c r="B149" s="125">
        <v>580.0585858585855</v>
      </c>
      <c r="C149">
        <v>24.925480829740795</v>
      </c>
      <c r="D149">
        <v>580.0585858585855</v>
      </c>
      <c r="E149">
        <v>-583.47376312531253</v>
      </c>
      <c r="F149">
        <v>580.0585858585855</v>
      </c>
      <c r="G149">
        <v>1717.3990368746875</v>
      </c>
      <c r="J149" t="str">
        <f>IF(H149="","",$P$6-'Script Table'!$F$15-'Script Table'!$F$19+H149)</f>
        <v/>
      </c>
      <c r="K149" s="127">
        <f t="shared" si="12"/>
        <v>580.0585858585855</v>
      </c>
      <c r="L149" s="127">
        <f t="shared" si="13"/>
        <v>149</v>
      </c>
      <c r="M149" s="127">
        <v>578.05838383838341</v>
      </c>
      <c r="N149" s="138">
        <v>179.9916378608863</v>
      </c>
    </row>
    <row r="150" spans="2:14" x14ac:dyDescent="0.2">
      <c r="B150" s="125">
        <v>584.05898989898958</v>
      </c>
      <c r="C150">
        <v>24.924892726946634</v>
      </c>
      <c r="D150">
        <v>584.05898989898958</v>
      </c>
      <c r="E150">
        <v>-587.49393604093518</v>
      </c>
      <c r="F150">
        <v>584.05898989898958</v>
      </c>
      <c r="G150">
        <v>1713.3788639590648</v>
      </c>
      <c r="J150" t="str">
        <f>IF(H150="","",$P$6-'Script Table'!$F$15-'Script Table'!$F$19+H150)</f>
        <v/>
      </c>
      <c r="K150" s="127">
        <f t="shared" si="12"/>
        <v>584.05898989898958</v>
      </c>
      <c r="L150" s="127">
        <f t="shared" si="13"/>
        <v>150</v>
      </c>
      <c r="M150" s="127">
        <v>582.0587878787876</v>
      </c>
      <c r="N150" s="138">
        <v>179.99161831879073</v>
      </c>
    </row>
    <row r="151" spans="2:14" x14ac:dyDescent="0.2">
      <c r="B151" s="125">
        <v>588.05939393939366</v>
      </c>
      <c r="C151">
        <v>24.924303253326805</v>
      </c>
      <c r="D151">
        <v>588.05939393939366</v>
      </c>
      <c r="E151">
        <v>-591.51406275692761</v>
      </c>
      <c r="F151">
        <v>588.05939393939366</v>
      </c>
      <c r="G151">
        <v>1709.3587372430725</v>
      </c>
      <c r="J151" t="str">
        <f>IF(H151="","",$P$6-'Script Table'!$F$15-'Script Table'!$F$19+H151)</f>
        <v/>
      </c>
      <c r="K151" s="127">
        <f t="shared" si="12"/>
        <v>588.05939393939366</v>
      </c>
      <c r="L151" s="127">
        <f t="shared" si="13"/>
        <v>151</v>
      </c>
      <c r="M151" s="127">
        <v>586.05919191919156</v>
      </c>
      <c r="N151" s="138">
        <v>179.99159868514241</v>
      </c>
    </row>
    <row r="152" spans="2:14" x14ac:dyDescent="0.2">
      <c r="B152" s="125">
        <v>592.05979797979774</v>
      </c>
      <c r="C152">
        <v>24.923712402444057</v>
      </c>
      <c r="D152">
        <v>592.05979797979774</v>
      </c>
      <c r="E152">
        <v>-595.53414327328824</v>
      </c>
      <c r="F152">
        <v>592.05979797979774</v>
      </c>
      <c r="G152">
        <v>1705.3386567267116</v>
      </c>
      <c r="J152" t="str">
        <f>IF(H152="","",$P$6-'Script Table'!$F$15-'Script Table'!$F$19+H152)</f>
        <v/>
      </c>
      <c r="K152" s="127">
        <f t="shared" si="12"/>
        <v>592.05979797979774</v>
      </c>
      <c r="L152" s="127">
        <f t="shared" si="13"/>
        <v>152</v>
      </c>
      <c r="M152" s="127">
        <v>590.05959595959575</v>
      </c>
      <c r="N152" s="138">
        <v>179.99157895929659</v>
      </c>
    </row>
    <row r="153" spans="2:14" x14ac:dyDescent="0.2">
      <c r="B153" s="125">
        <v>596.06020202020181</v>
      </c>
      <c r="C153">
        <v>24.923120167815686</v>
      </c>
      <c r="D153">
        <v>596.06020202020181</v>
      </c>
      <c r="E153">
        <v>-599.55417759001602</v>
      </c>
      <c r="F153">
        <v>596.06020202020181</v>
      </c>
      <c r="G153">
        <v>1701.3186224099841</v>
      </c>
      <c r="J153" t="str">
        <f>IF(H153="","",$P$6-'Script Table'!$F$15-'Script Table'!$F$19+H153)</f>
        <v/>
      </c>
      <c r="K153" s="127">
        <f t="shared" si="12"/>
        <v>596.06020202020181</v>
      </c>
      <c r="L153" s="127">
        <f t="shared" si="13"/>
        <v>153</v>
      </c>
      <c r="M153" s="127">
        <v>594.05999999999972</v>
      </c>
      <c r="N153" s="138">
        <v>179.99155914060225</v>
      </c>
    </row>
    <row r="154" spans="2:14" x14ac:dyDescent="0.2">
      <c r="B154" s="125">
        <v>600.06060606060589</v>
      </c>
      <c r="C154">
        <v>24.922526542913101</v>
      </c>
      <c r="D154">
        <v>600.06060606060589</v>
      </c>
      <c r="E154">
        <v>-603.57416570710916</v>
      </c>
      <c r="F154">
        <v>600.06060606060589</v>
      </c>
      <c r="G154">
        <v>1697.2986342928907</v>
      </c>
      <c r="J154" t="str">
        <f>IF(H154="","",$P$6-'Script Table'!$F$15-'Script Table'!$F$19+H154)</f>
        <v/>
      </c>
      <c r="K154" s="127">
        <f t="shared" si="12"/>
        <v>600.06060606060589</v>
      </c>
      <c r="L154" s="127">
        <f t="shared" si="13"/>
        <v>154</v>
      </c>
      <c r="M154" s="127">
        <v>598.06040404040391</v>
      </c>
      <c r="N154" s="138">
        <v>179.99153922840216</v>
      </c>
    </row>
    <row r="155" spans="2:14" x14ac:dyDescent="0.2">
      <c r="B155" s="125">
        <v>604.06101010100997</v>
      </c>
      <c r="C155">
        <v>24.921931521161422</v>
      </c>
      <c r="D155">
        <v>604.06101010100997</v>
      </c>
      <c r="E155">
        <v>-607.59410762456662</v>
      </c>
      <c r="F155">
        <v>604.06101010100997</v>
      </c>
      <c r="G155">
        <v>1693.2786923754334</v>
      </c>
      <c r="J155" t="str">
        <f>IF(H155="","",$P$6-'Script Table'!$F$15-'Script Table'!$F$19+H155)</f>
        <v/>
      </c>
      <c r="K155" s="127">
        <f t="shared" si="12"/>
        <v>604.06101010100997</v>
      </c>
      <c r="L155" s="127">
        <f t="shared" si="13"/>
        <v>155</v>
      </c>
      <c r="M155" s="127">
        <v>602.06080808080787</v>
      </c>
      <c r="N155" s="138">
        <v>179.99151922203336</v>
      </c>
    </row>
    <row r="156" spans="2:14" x14ac:dyDescent="0.2">
      <c r="B156" s="125">
        <v>608.06141414141405</v>
      </c>
      <c r="C156">
        <v>24.921335095938993</v>
      </c>
      <c r="D156">
        <v>608.06141414141405</v>
      </c>
      <c r="E156">
        <v>-611.61400334238635</v>
      </c>
      <c r="F156">
        <v>608.06141414141405</v>
      </c>
      <c r="G156">
        <v>1689.2587966576136</v>
      </c>
      <c r="J156" t="str">
        <f>IF(H156="","",$P$6-'Script Table'!$F$15-'Script Table'!$F$19+H156)</f>
        <v/>
      </c>
      <c r="K156" s="127">
        <f t="shared" si="12"/>
        <v>608.06141414141405</v>
      </c>
      <c r="L156" s="127">
        <f t="shared" si="13"/>
        <v>156</v>
      </c>
      <c r="M156" s="127">
        <v>606.06121212121207</v>
      </c>
      <c r="N156" s="138">
        <v>179.99149912082589</v>
      </c>
    </row>
    <row r="157" spans="2:14" x14ac:dyDescent="0.2">
      <c r="B157" s="125">
        <v>612.06181818181813</v>
      </c>
      <c r="C157">
        <v>24.920737260576978</v>
      </c>
      <c r="D157">
        <v>612.06181818181813</v>
      </c>
      <c r="E157">
        <v>-615.63385286056734</v>
      </c>
      <c r="F157">
        <v>612.06181818181813</v>
      </c>
      <c r="G157">
        <v>1685.2389471394326</v>
      </c>
      <c r="J157" t="str">
        <f>IF(H157="","",$P$6-'Script Table'!$F$15-'Script Table'!$F$19+H157)</f>
        <v/>
      </c>
      <c r="K157" s="127">
        <f t="shared" si="12"/>
        <v>612.06181818181813</v>
      </c>
      <c r="L157" s="127">
        <f t="shared" si="13"/>
        <v>157</v>
      </c>
      <c r="M157" s="127">
        <v>610.06161616161603</v>
      </c>
      <c r="N157" s="138">
        <v>179.99147892410406</v>
      </c>
    </row>
    <row r="158" spans="2:14" x14ac:dyDescent="0.2">
      <c r="B158" s="125">
        <v>616.0622222222222</v>
      </c>
      <c r="C158">
        <v>24.920138008358887</v>
      </c>
      <c r="D158">
        <v>616.0622222222222</v>
      </c>
      <c r="E158">
        <v>-619.653656179108</v>
      </c>
      <c r="F158">
        <v>616.0622222222222</v>
      </c>
      <c r="G158">
        <v>1681.219143820892</v>
      </c>
      <c r="J158" t="str">
        <f>IF(H158="","",$P$6-'Script Table'!$F$15-'Script Table'!$F$19+H158)</f>
        <v/>
      </c>
      <c r="K158" s="127">
        <f t="shared" si="12"/>
        <v>616.0622222222222</v>
      </c>
      <c r="L158" s="127">
        <f t="shared" si="13"/>
        <v>158</v>
      </c>
      <c r="M158" s="127">
        <v>614.06202020202022</v>
      </c>
      <c r="N158" s="138">
        <v>179.99145863118531</v>
      </c>
    </row>
    <row r="159" spans="2:14" x14ac:dyDescent="0.2">
      <c r="B159" s="125">
        <v>620.06262626262628</v>
      </c>
      <c r="C159">
        <v>24.919537332520129</v>
      </c>
      <c r="D159">
        <v>620.06262626262628</v>
      </c>
      <c r="E159">
        <v>-623.67341329800672</v>
      </c>
      <c r="F159">
        <v>620.06262626262628</v>
      </c>
      <c r="G159">
        <v>1677.1993867019933</v>
      </c>
      <c r="J159" t="str">
        <f>IF(H159="","",$P$6-'Script Table'!$F$15-'Script Table'!$F$19+H159)</f>
        <v/>
      </c>
      <c r="K159" s="127">
        <f t="shared" si="12"/>
        <v>620.06262626262628</v>
      </c>
      <c r="L159" s="127">
        <f t="shared" si="13"/>
        <v>159</v>
      </c>
      <c r="M159" s="127">
        <v>618.06242424242419</v>
      </c>
      <c r="N159" s="138">
        <v>179.99143824138073</v>
      </c>
    </row>
    <row r="160" spans="2:14" x14ac:dyDescent="0.2">
      <c r="B160" s="125">
        <v>624.06303030303036</v>
      </c>
      <c r="C160">
        <v>24.918935226247555</v>
      </c>
      <c r="D160">
        <v>624.06303030303036</v>
      </c>
      <c r="E160">
        <v>-627.69312421726204</v>
      </c>
      <c r="F160">
        <v>624.06303030303036</v>
      </c>
      <c r="G160">
        <v>1673.1796757827378</v>
      </c>
      <c r="J160" t="str">
        <f>IF(H160="","",$P$6-'Script Table'!$F$15-'Script Table'!$F$19+H160)</f>
        <v/>
      </c>
      <c r="K160" s="127">
        <f t="shared" si="12"/>
        <v>624.06303030303036</v>
      </c>
      <c r="L160" s="127">
        <f t="shared" si="13"/>
        <v>160</v>
      </c>
      <c r="M160" s="127">
        <v>622.06282828282838</v>
      </c>
      <c r="N160" s="138">
        <v>179.99141775399482</v>
      </c>
    </row>
    <row r="161" spans="2:14" x14ac:dyDescent="0.2">
      <c r="B161" s="125">
        <v>628.06343434343444</v>
      </c>
      <c r="C161">
        <v>24.918331682678996</v>
      </c>
      <c r="D161">
        <v>628.06343434343444</v>
      </c>
      <c r="E161">
        <v>-631.71278893687247</v>
      </c>
      <c r="F161">
        <v>628.06343434343444</v>
      </c>
      <c r="G161">
        <v>1669.1600110631275</v>
      </c>
      <c r="J161" t="str">
        <f>IF(H161="","",$P$6-'Script Table'!$F$15-'Script Table'!$F$19+H161)</f>
        <v/>
      </c>
      <c r="K161" s="127">
        <f t="shared" si="12"/>
        <v>628.06343434343444</v>
      </c>
      <c r="L161" s="127">
        <f t="shared" si="13"/>
        <v>161</v>
      </c>
      <c r="M161" s="127">
        <v>626.06323232323234</v>
      </c>
      <c r="N161" s="138">
        <v>179.99139716832548</v>
      </c>
    </row>
    <row r="162" spans="2:14" x14ac:dyDescent="0.2">
      <c r="B162" s="125">
        <v>632.06383838383852</v>
      </c>
      <c r="C162">
        <v>24.917726694902768</v>
      </c>
      <c r="D162">
        <v>632.06383838383852</v>
      </c>
      <c r="E162">
        <v>-635.73240745683609</v>
      </c>
      <c r="F162">
        <v>632.06383838383852</v>
      </c>
      <c r="G162">
        <v>1665.1403925431639</v>
      </c>
      <c r="J162" t="str">
        <f>IF(H162="","",$P$6-'Script Table'!$F$15-'Script Table'!$F$19+H162)</f>
        <v/>
      </c>
      <c r="K162" s="127">
        <f t="shared" si="12"/>
        <v>632.06383838383852</v>
      </c>
      <c r="L162" s="127">
        <f t="shared" si="13"/>
        <v>162</v>
      </c>
      <c r="M162" s="127">
        <v>630.06363636363653</v>
      </c>
      <c r="N162" s="138">
        <v>179.99137648366357</v>
      </c>
    </row>
    <row r="163" spans="2:14" x14ac:dyDescent="0.2">
      <c r="B163" s="125">
        <v>636.06424242424259</v>
      </c>
      <c r="C163">
        <v>24.917120255957229</v>
      </c>
      <c r="D163">
        <v>636.06424242424259</v>
      </c>
      <c r="E163">
        <v>-639.75197977715175</v>
      </c>
      <c r="F163">
        <v>636.06424242424259</v>
      </c>
      <c r="G163">
        <v>1661.1208202228481</v>
      </c>
      <c r="J163" t="str">
        <f>IF(H163="","",$P$6-'Script Table'!$F$15-'Script Table'!$F$19+H163)</f>
        <v/>
      </c>
      <c r="K163" s="127">
        <f t="shared" si="12"/>
        <v>636.06424242424259</v>
      </c>
      <c r="L163" s="127">
        <f t="shared" si="13"/>
        <v>163</v>
      </c>
      <c r="M163" s="127">
        <v>634.0640404040405</v>
      </c>
      <c r="N163" s="138">
        <v>179.99135569929356</v>
      </c>
    </row>
    <row r="164" spans="2:14" x14ac:dyDescent="0.2">
      <c r="B164" s="125">
        <v>640.06464646464667</v>
      </c>
      <c r="C164">
        <v>24.916512358830275</v>
      </c>
      <c r="D164">
        <v>640.06464646464667</v>
      </c>
      <c r="E164">
        <v>-643.77150589781775</v>
      </c>
      <c r="F164">
        <v>640.06464646464667</v>
      </c>
      <c r="G164">
        <v>1657.1012941021822</v>
      </c>
      <c r="J164" t="str">
        <f>IF(H164="","",$P$6-'Script Table'!$F$15-'Script Table'!$F$19+H164)</f>
        <v/>
      </c>
      <c r="K164" s="127">
        <f t="shared" si="12"/>
        <v>640.06464646464667</v>
      </c>
      <c r="L164" s="127">
        <f t="shared" si="13"/>
        <v>164</v>
      </c>
      <c r="M164" s="127">
        <v>638.06444444444469</v>
      </c>
      <c r="N164" s="138">
        <v>179.99133481449269</v>
      </c>
    </row>
    <row r="165" spans="2:14" x14ac:dyDescent="0.2">
      <c r="B165" s="125">
        <v>644.06505050505075</v>
      </c>
      <c r="C165">
        <v>24.915902996458836</v>
      </c>
      <c r="D165">
        <v>644.06505050505075</v>
      </c>
      <c r="E165">
        <v>-647.79098581883261</v>
      </c>
      <c r="F165">
        <v>644.06505050505075</v>
      </c>
      <c r="G165">
        <v>1653.0818141811674</v>
      </c>
      <c r="J165" t="str">
        <f>IF(H165="","",$P$6-'Script Table'!$F$15-'Script Table'!$F$19+H165)</f>
        <v/>
      </c>
      <c r="K165" s="127">
        <f t="shared" si="12"/>
        <v>644.06505050505075</v>
      </c>
      <c r="L165" s="127">
        <f t="shared" si="13"/>
        <v>165</v>
      </c>
      <c r="M165" s="127">
        <v>642.06484848484865</v>
      </c>
      <c r="N165" s="138">
        <v>179.99131382853102</v>
      </c>
    </row>
    <row r="166" spans="2:14" x14ac:dyDescent="0.2">
      <c r="B166" s="125">
        <v>648.06545454545483</v>
      </c>
      <c r="C166">
        <v>24.915292161728431</v>
      </c>
      <c r="D166">
        <v>648.06545454545483</v>
      </c>
      <c r="E166">
        <v>-651.81041954019429</v>
      </c>
      <c r="F166">
        <v>648.06545454545483</v>
      </c>
      <c r="G166">
        <v>1649.0623804598058</v>
      </c>
      <c r="J166" t="str">
        <f>IF(H166="","",$P$6-'Script Table'!$F$15-'Script Table'!$F$19+H166)</f>
        <v/>
      </c>
      <c r="K166" s="127">
        <f t="shared" si="12"/>
        <v>648.06545454545483</v>
      </c>
      <c r="L166" s="127">
        <f t="shared" si="13"/>
        <v>166</v>
      </c>
      <c r="M166" s="127">
        <v>646.06525252525284</v>
      </c>
      <c r="N166" s="138">
        <v>179.99129274067221</v>
      </c>
    </row>
    <row r="167" spans="2:14" x14ac:dyDescent="0.2">
      <c r="B167" s="125">
        <v>652.0658585858589</v>
      </c>
      <c r="C167">
        <v>24.914679847472609</v>
      </c>
      <c r="D167">
        <v>652.0658585858589</v>
      </c>
      <c r="E167">
        <v>-655.82980706190176</v>
      </c>
      <c r="F167">
        <v>652.0658585858589</v>
      </c>
      <c r="G167">
        <v>1645.0429929380982</v>
      </c>
      <c r="J167" t="str">
        <f>IF(H167="","",$P$6-'Script Table'!$F$15-'Script Table'!$F$19+H167)</f>
        <v/>
      </c>
      <c r="K167" s="127">
        <f t="shared" si="12"/>
        <v>652.0658585858589</v>
      </c>
      <c r="L167" s="127">
        <f t="shared" si="13"/>
        <v>167</v>
      </c>
      <c r="M167" s="127">
        <v>650.06565656565681</v>
      </c>
      <c r="N167" s="138">
        <v>179.99127155017189</v>
      </c>
    </row>
    <row r="168" spans="2:14" x14ac:dyDescent="0.2">
      <c r="B168" s="125">
        <v>656.06626262626298</v>
      </c>
      <c r="C168">
        <v>24.914066046472485</v>
      </c>
      <c r="D168">
        <v>656.06626262626298</v>
      </c>
      <c r="E168">
        <v>-659.84914838395287</v>
      </c>
      <c r="F168">
        <v>656.06626262626298</v>
      </c>
      <c r="G168">
        <v>1641.0236516160471</v>
      </c>
      <c r="J168" t="str">
        <f>IF(H168="","",$P$6-'Script Table'!$F$15-'Script Table'!$F$19+H168)</f>
        <v/>
      </c>
      <c r="K168" s="127">
        <f t="shared" si="12"/>
        <v>656.06626262626298</v>
      </c>
      <c r="L168" s="127">
        <f t="shared" si="13"/>
        <v>168</v>
      </c>
      <c r="M168" s="127">
        <v>654.066060606061</v>
      </c>
      <c r="N168" s="138">
        <v>179.99125025627913</v>
      </c>
    </row>
    <row r="169" spans="2:14" x14ac:dyDescent="0.2">
      <c r="B169" s="125">
        <v>660.06666666666706</v>
      </c>
      <c r="C169">
        <v>24.913450751456207</v>
      </c>
      <c r="D169">
        <v>660.06666666666706</v>
      </c>
      <c r="E169">
        <v>-663.86844350634613</v>
      </c>
      <c r="F169">
        <v>660.06666666666706</v>
      </c>
      <c r="G169">
        <v>1637.0043564936539</v>
      </c>
      <c r="J169" t="str">
        <f>IF(H169="","",$P$6-'Script Table'!$F$15-'Script Table'!$F$19+H169)</f>
        <v/>
      </c>
      <c r="K169" s="127">
        <f t="shared" si="12"/>
        <v>660.06666666666706</v>
      </c>
      <c r="L169" s="127">
        <f t="shared" si="13"/>
        <v>169</v>
      </c>
      <c r="M169" s="127">
        <v>658.06646464646496</v>
      </c>
      <c r="N169" s="138">
        <v>179.99122885823527</v>
      </c>
    </row>
    <row r="170" spans="2:14" x14ac:dyDescent="0.2">
      <c r="B170" s="125">
        <v>664.06707070707114</v>
      </c>
      <c r="C170">
        <v>24.912833955098435</v>
      </c>
      <c r="D170">
        <v>664.06707070707114</v>
      </c>
      <c r="E170">
        <v>-667.88769242907983</v>
      </c>
      <c r="F170">
        <v>664.06707070707114</v>
      </c>
      <c r="G170">
        <v>1632.9851075709203</v>
      </c>
      <c r="J170" t="str">
        <f>IF(H170="","",$P$6-'Script Table'!$F$15-'Script Table'!$F$19+H170)</f>
        <v/>
      </c>
      <c r="K170" s="127">
        <f t="shared" si="12"/>
        <v>664.06707070707114</v>
      </c>
      <c r="L170" s="127">
        <f t="shared" si="13"/>
        <v>170</v>
      </c>
      <c r="M170" s="127">
        <v>662.06686868686916</v>
      </c>
      <c r="N170" s="138">
        <v>179.99120735527424</v>
      </c>
    </row>
    <row r="171" spans="2:14" x14ac:dyDescent="0.2">
      <c r="B171" s="125">
        <v>668.06747474747522</v>
      </c>
      <c r="C171">
        <v>24.912215650019832</v>
      </c>
      <c r="D171">
        <v>668.06747474747522</v>
      </c>
      <c r="E171">
        <v>-671.90689515215229</v>
      </c>
      <c r="F171">
        <v>668.06747474747522</v>
      </c>
      <c r="G171">
        <v>1628.9659048478477</v>
      </c>
      <c r="J171" t="str">
        <f>IF(H171="","",$P$6-'Script Table'!$F$15-'Script Table'!$F$19+H171)</f>
        <v/>
      </c>
      <c r="K171" s="127">
        <f t="shared" si="12"/>
        <v>668.06747474747522</v>
      </c>
      <c r="L171" s="127">
        <f t="shared" si="13"/>
        <v>171</v>
      </c>
      <c r="M171" s="127">
        <v>666.06727272727312</v>
      </c>
      <c r="N171" s="138">
        <v>179.99118574662268</v>
      </c>
    </row>
    <row r="172" spans="2:14" x14ac:dyDescent="0.2">
      <c r="B172" s="125">
        <v>672.06787878787929</v>
      </c>
      <c r="C172">
        <v>24.911595828786517</v>
      </c>
      <c r="D172">
        <v>672.06787878787929</v>
      </c>
      <c r="E172">
        <v>-675.92605167556167</v>
      </c>
      <c r="F172">
        <v>672.06787878787929</v>
      </c>
      <c r="G172">
        <v>1624.9467483244384</v>
      </c>
      <c r="J172" t="str">
        <f>IF(H172="","",$P$6-'Script Table'!$F$15-'Script Table'!$F$19+H172)</f>
        <v/>
      </c>
      <c r="K172" s="127">
        <f t="shared" si="12"/>
        <v>672.06787878787929</v>
      </c>
      <c r="L172" s="127">
        <f t="shared" si="13"/>
        <v>172</v>
      </c>
      <c r="M172" s="127">
        <v>670.06767676767731</v>
      </c>
      <c r="N172" s="138">
        <v>179.99116403149935</v>
      </c>
    </row>
    <row r="173" spans="2:14" x14ac:dyDescent="0.2">
      <c r="B173" s="125">
        <v>676.06828282828337</v>
      </c>
      <c r="C173">
        <v>24.91097448390952</v>
      </c>
      <c r="D173">
        <v>676.06828282828337</v>
      </c>
      <c r="E173">
        <v>-679.94516199930661</v>
      </c>
      <c r="F173">
        <v>676.06828282828337</v>
      </c>
      <c r="G173">
        <v>1620.9276380006934</v>
      </c>
      <c r="J173" t="str">
        <f>IF(H173="","",$P$6-'Script Table'!$F$15-'Script Table'!$F$19+H173)</f>
        <v/>
      </c>
      <c r="K173" s="127">
        <f t="shared" si="12"/>
        <v>676.06828282828337</v>
      </c>
      <c r="L173" s="127">
        <f t="shared" si="13"/>
        <v>173</v>
      </c>
      <c r="M173" s="127">
        <v>674.06808080808128</v>
      </c>
      <c r="N173" s="138">
        <v>179.99114220911525</v>
      </c>
    </row>
    <row r="174" spans="2:14" x14ac:dyDescent="0.2">
      <c r="B174" s="125">
        <v>680.06868686868745</v>
      </c>
      <c r="C174">
        <v>24.910351607844269</v>
      </c>
      <c r="D174">
        <v>680.06868686868745</v>
      </c>
      <c r="E174">
        <v>-683.96422612338506</v>
      </c>
      <c r="F174">
        <v>680.06868686868745</v>
      </c>
      <c r="G174">
        <v>1616.9085738766148</v>
      </c>
      <c r="J174" t="str">
        <f>IF(H174="","",$P$6-'Script Table'!$F$15-'Script Table'!$F$19+H174)</f>
        <v/>
      </c>
      <c r="K174" s="127">
        <f t="shared" si="12"/>
        <v>680.06868686868745</v>
      </c>
      <c r="L174" s="127">
        <f t="shared" si="13"/>
        <v>174</v>
      </c>
      <c r="M174" s="127">
        <v>678.06848484848547</v>
      </c>
      <c r="N174" s="138">
        <v>179.99112027867406</v>
      </c>
    </row>
    <row r="175" spans="2:14" x14ac:dyDescent="0.2">
      <c r="B175" s="125">
        <v>684.06909090909153</v>
      </c>
      <c r="C175">
        <v>24.909727192989987</v>
      </c>
      <c r="D175">
        <v>684.06909090909153</v>
      </c>
      <c r="E175">
        <v>-687.98324404779532</v>
      </c>
      <c r="F175">
        <v>684.06909090909153</v>
      </c>
      <c r="G175">
        <v>1612.8895559522048</v>
      </c>
      <c r="J175" t="str">
        <f>IF(H175="","",$P$6-'Script Table'!$F$15-'Script Table'!$F$19+H175)</f>
        <v/>
      </c>
      <c r="K175" s="127">
        <f t="shared" si="12"/>
        <v>684.06909090909153</v>
      </c>
      <c r="L175" s="127">
        <f t="shared" si="13"/>
        <v>175</v>
      </c>
      <c r="M175" s="127">
        <v>682.06888888888943</v>
      </c>
      <c r="N175" s="138">
        <v>179.99109823937076</v>
      </c>
    </row>
    <row r="176" spans="2:14" x14ac:dyDescent="0.2">
      <c r="B176" s="125">
        <v>688.06949494949561</v>
      </c>
      <c r="C176">
        <v>24.909101231689188</v>
      </c>
      <c r="D176">
        <v>688.06949494949561</v>
      </c>
      <c r="E176">
        <v>-692.00221577253546</v>
      </c>
      <c r="F176">
        <v>688.06949494949561</v>
      </c>
      <c r="G176">
        <v>1608.8705842274644</v>
      </c>
      <c r="J176" t="str">
        <f>IF(H176="","",$P$6-'Script Table'!$F$15-'Script Table'!$F$19+H176)</f>
        <v/>
      </c>
      <c r="K176" s="127">
        <f t="shared" si="12"/>
        <v>688.06949494949561</v>
      </c>
      <c r="L176" s="127">
        <f t="shared" si="13"/>
        <v>176</v>
      </c>
      <c r="M176" s="127">
        <v>686.06929292929362</v>
      </c>
      <c r="N176" s="138">
        <v>179.99107609039308</v>
      </c>
    </row>
    <row r="177" spans="2:14" x14ac:dyDescent="0.2">
      <c r="B177" s="125">
        <v>692.06989898989968</v>
      </c>
      <c r="C177">
        <v>24.908473716227064</v>
      </c>
      <c r="D177">
        <v>692.06989898989968</v>
      </c>
      <c r="E177">
        <v>-696.021141297604</v>
      </c>
      <c r="F177">
        <v>692.06989898989968</v>
      </c>
      <c r="G177">
        <v>1604.851658702396</v>
      </c>
      <c r="J177" t="str">
        <f>IF(H177="","",$P$6-'Script Table'!$F$15-'Script Table'!$F$19+H177)</f>
        <v/>
      </c>
      <c r="K177" s="127">
        <f t="shared" si="12"/>
        <v>692.06989898989968</v>
      </c>
      <c r="L177" s="127">
        <f t="shared" si="13"/>
        <v>177</v>
      </c>
      <c r="M177" s="127">
        <v>690.06969696969759</v>
      </c>
      <c r="N177" s="138">
        <v>179.99105383092012</v>
      </c>
    </row>
    <row r="178" spans="2:14" x14ac:dyDescent="0.2">
      <c r="B178" s="125">
        <v>696.07030303030376</v>
      </c>
      <c r="C178">
        <v>24.907844638830941</v>
      </c>
      <c r="D178">
        <v>696.07030303030376</v>
      </c>
      <c r="E178">
        <v>-700.04002062299878</v>
      </c>
      <c r="F178">
        <v>696.07030303030376</v>
      </c>
      <c r="G178">
        <v>1600.8327793770013</v>
      </c>
      <c r="J178" t="str">
        <f>IF(H178="","",$P$6-'Script Table'!$F$15-'Script Table'!$F$19+H178)</f>
        <v/>
      </c>
      <c r="K178" s="127">
        <f t="shared" si="12"/>
        <v>696.07030303030376</v>
      </c>
      <c r="L178" s="127">
        <f t="shared" si="13"/>
        <v>178</v>
      </c>
      <c r="M178" s="127">
        <v>694.07010101010178</v>
      </c>
      <c r="N178" s="138">
        <v>179.99103146012303</v>
      </c>
    </row>
    <row r="179" spans="2:14" x14ac:dyDescent="0.2">
      <c r="B179" s="125">
        <v>700.07070707070784</v>
      </c>
      <c r="C179">
        <v>24.907213991669696</v>
      </c>
      <c r="D179">
        <v>700.07070707070784</v>
      </c>
      <c r="E179">
        <v>-704.05885374871821</v>
      </c>
      <c r="F179">
        <v>700.07070707070784</v>
      </c>
      <c r="G179">
        <v>1596.8139462512818</v>
      </c>
      <c r="J179" t="str">
        <f>IF(H179="","",$P$6-'Script Table'!$F$15-'Script Table'!$F$19+H179)</f>
        <v/>
      </c>
      <c r="K179" s="127">
        <f t="shared" si="12"/>
        <v>700.07070707070784</v>
      </c>
      <c r="L179" s="127">
        <f t="shared" si="13"/>
        <v>179</v>
      </c>
      <c r="M179" s="127">
        <v>698.07050505050574</v>
      </c>
      <c r="N179" s="138">
        <v>179.99100897716471</v>
      </c>
    </row>
    <row r="180" spans="2:14" x14ac:dyDescent="0.2">
      <c r="B180" s="125">
        <v>704.07111111111192</v>
      </c>
      <c r="C180">
        <v>24.906581766853147</v>
      </c>
      <c r="D180">
        <v>704.07111111111192</v>
      </c>
      <c r="E180">
        <v>-708.07764067476035</v>
      </c>
      <c r="F180">
        <v>704.07111111111192</v>
      </c>
      <c r="G180">
        <v>1592.7951593252396</v>
      </c>
      <c r="J180" t="str">
        <f>IF(H180="","",$P$6-'Script Table'!$F$15-'Script Table'!$F$19+H180)</f>
        <v/>
      </c>
      <c r="K180" s="127">
        <f t="shared" si="12"/>
        <v>704.07111111111192</v>
      </c>
      <c r="L180" s="127">
        <f t="shared" si="13"/>
        <v>180</v>
      </c>
      <c r="M180" s="127">
        <v>702.07090909090994</v>
      </c>
      <c r="N180" s="138">
        <v>179.99098638119924</v>
      </c>
    </row>
    <row r="181" spans="2:14" x14ac:dyDescent="0.2">
      <c r="B181" s="125">
        <v>708.071515151516</v>
      </c>
      <c r="C181">
        <v>24.905947956431493</v>
      </c>
      <c r="D181">
        <v>708.071515151516</v>
      </c>
      <c r="E181">
        <v>-712.09638140112327</v>
      </c>
      <c r="F181">
        <v>708.071515151516</v>
      </c>
      <c r="G181">
        <v>1588.7764185988767</v>
      </c>
      <c r="J181" t="str">
        <f>IF(H181="","",$P$6-'Script Table'!$F$15-'Script Table'!$F$19+H181)</f>
        <v/>
      </c>
      <c r="K181" s="127">
        <f t="shared" si="12"/>
        <v>708.071515151516</v>
      </c>
      <c r="L181" s="127">
        <f t="shared" si="13"/>
        <v>181</v>
      </c>
      <c r="M181" s="127">
        <v>706.0713131313139</v>
      </c>
      <c r="N181" s="138">
        <v>179.99096367137275</v>
      </c>
    </row>
    <row r="182" spans="2:14" x14ac:dyDescent="0.2">
      <c r="B182" s="125">
        <v>712.07191919192007</v>
      </c>
      <c r="C182">
        <v>24.905312552394673</v>
      </c>
      <c r="D182">
        <v>712.07191919192007</v>
      </c>
      <c r="E182">
        <v>-716.11507592780504</v>
      </c>
      <c r="F182">
        <v>712.07191919192007</v>
      </c>
      <c r="G182">
        <v>1584.7577240721948</v>
      </c>
      <c r="J182" t="str">
        <f>IF(H182="","",$P$6-'Script Table'!$F$15-'Script Table'!$F$19+H182)</f>
        <v/>
      </c>
      <c r="K182" s="127">
        <f t="shared" si="12"/>
        <v>712.07191919192007</v>
      </c>
      <c r="L182" s="127">
        <f t="shared" si="13"/>
        <v>182</v>
      </c>
      <c r="M182" s="127">
        <v>710.07171717171809</v>
      </c>
      <c r="N182" s="138">
        <v>179.99094084682218</v>
      </c>
    </row>
    <row r="183" spans="2:14" x14ac:dyDescent="0.2">
      <c r="B183" s="125">
        <v>716.07232323232415</v>
      </c>
      <c r="C183">
        <v>24.904675546671797</v>
      </c>
      <c r="D183">
        <v>716.07232323232415</v>
      </c>
      <c r="E183">
        <v>-720.13372425480395</v>
      </c>
      <c r="F183">
        <v>716.07232323232415</v>
      </c>
      <c r="G183">
        <v>1580.739075745196</v>
      </c>
      <c r="J183" t="str">
        <f>IF(H183="","",$P$6-'Script Table'!$F$15-'Script Table'!$F$19+H183)</f>
        <v/>
      </c>
      <c r="K183" s="127">
        <f t="shared" si="12"/>
        <v>716.07232323232415</v>
      </c>
      <c r="L183" s="127">
        <f t="shared" si="13"/>
        <v>183</v>
      </c>
      <c r="M183" s="127">
        <v>714.07212121212206</v>
      </c>
      <c r="N183" s="138">
        <v>179.99091790667632</v>
      </c>
    </row>
    <row r="184" spans="2:14" x14ac:dyDescent="0.2">
      <c r="B184" s="125">
        <v>720.07272727272823</v>
      </c>
      <c r="C184">
        <v>24.904036931130477</v>
      </c>
      <c r="D184">
        <v>720.07272727272823</v>
      </c>
      <c r="E184">
        <v>-724.15232638211785</v>
      </c>
      <c r="F184">
        <v>720.07272727272823</v>
      </c>
      <c r="G184">
        <v>1576.7204736178821</v>
      </c>
      <c r="J184" t="str">
        <f>IF(H184="","",$P$6-'Script Table'!$F$15-'Script Table'!$F$19+H184)</f>
        <v/>
      </c>
      <c r="K184" s="127">
        <f t="shared" si="12"/>
        <v>720.07272727272823</v>
      </c>
      <c r="L184" s="127">
        <f t="shared" si="13"/>
        <v>184</v>
      </c>
      <c r="M184" s="127">
        <v>718.07252525252625</v>
      </c>
      <c r="N184" s="138">
        <v>179.99089485005436</v>
      </c>
    </row>
    <row r="185" spans="2:14" x14ac:dyDescent="0.2">
      <c r="B185" s="125">
        <v>724.07313131313231</v>
      </c>
      <c r="C185">
        <v>24.903396697576266</v>
      </c>
      <c r="D185">
        <v>724.07313131313231</v>
      </c>
      <c r="E185">
        <v>-728.17088230974491</v>
      </c>
      <c r="F185">
        <v>724.07313131313231</v>
      </c>
      <c r="G185">
        <v>1572.701917690255</v>
      </c>
      <c r="J185" t="str">
        <f>IF(H185="","",$P$6-'Script Table'!$F$15-'Script Table'!$F$19+H185)</f>
        <v/>
      </c>
      <c r="K185" s="127">
        <f t="shared" si="12"/>
        <v>724.07313131313231</v>
      </c>
      <c r="L185" s="127">
        <f t="shared" si="13"/>
        <v>185</v>
      </c>
      <c r="M185" s="127">
        <v>722.07292929293021</v>
      </c>
      <c r="N185" s="138">
        <v>179.9908716760674</v>
      </c>
    </row>
    <row r="186" spans="2:14" x14ac:dyDescent="0.2">
      <c r="B186" s="125">
        <v>728.07353535353639</v>
      </c>
      <c r="C186">
        <v>24.902754837751964</v>
      </c>
      <c r="D186">
        <v>728.07353535353639</v>
      </c>
      <c r="E186">
        <v>-732.18939203768321</v>
      </c>
      <c r="F186">
        <v>728.07353535353639</v>
      </c>
      <c r="G186">
        <v>1568.6834079623168</v>
      </c>
      <c r="J186" t="str">
        <f>IF(H186="","",$P$6-'Script Table'!$F$15-'Script Table'!$F$19+H186)</f>
        <v/>
      </c>
      <c r="K186" s="127">
        <f t="shared" si="12"/>
        <v>728.07353535353639</v>
      </c>
      <c r="L186" s="127">
        <f t="shared" si="13"/>
        <v>186</v>
      </c>
      <c r="M186" s="127">
        <v>726.0733333333344</v>
      </c>
      <c r="N186" s="138">
        <v>179.99084838381674</v>
      </c>
    </row>
    <row r="187" spans="2:14" x14ac:dyDescent="0.2">
      <c r="B187" s="125">
        <v>732.07393939394046</v>
      </c>
      <c r="C187">
        <v>24.902111343337005</v>
      </c>
      <c r="D187">
        <v>732.07393939394046</v>
      </c>
      <c r="E187">
        <v>-736.20785556593057</v>
      </c>
      <c r="F187">
        <v>732.07393939394046</v>
      </c>
      <c r="G187">
        <v>1564.6649444340694</v>
      </c>
      <c r="J187" t="str">
        <f>IF(H187="","",$P$6-'Script Table'!$F$15-'Script Table'!$F$19+H187)</f>
        <v/>
      </c>
      <c r="K187" s="127">
        <f t="shared" si="12"/>
        <v>732.07393939394046</v>
      </c>
      <c r="L187" s="127">
        <f t="shared" si="13"/>
        <v>187</v>
      </c>
      <c r="M187" s="127">
        <v>730.07373737373837</v>
      </c>
      <c r="N187" s="138">
        <v>179.99082497239476</v>
      </c>
    </row>
    <row r="188" spans="2:14" x14ac:dyDescent="0.2">
      <c r="B188" s="125">
        <v>736.07434343434454</v>
      </c>
      <c r="C188">
        <v>24.901466205946811</v>
      </c>
      <c r="D188">
        <v>736.07434343434454</v>
      </c>
      <c r="E188">
        <v>-740.22627289448508</v>
      </c>
      <c r="F188">
        <v>736.07434343434454</v>
      </c>
      <c r="G188">
        <v>1560.6465271055149</v>
      </c>
      <c r="J188" t="str">
        <f>IF(H188="","",$P$6-'Script Table'!$F$15-'Script Table'!$F$19+H188)</f>
        <v/>
      </c>
      <c r="K188" s="127">
        <f t="shared" si="12"/>
        <v>736.07434343434454</v>
      </c>
      <c r="L188" s="127">
        <f t="shared" si="13"/>
        <v>188</v>
      </c>
      <c r="M188" s="127">
        <v>734.07414141414256</v>
      </c>
      <c r="N188" s="138">
        <v>179.9908014408847</v>
      </c>
    </row>
    <row r="189" spans="2:14" x14ac:dyDescent="0.2">
      <c r="B189" s="125">
        <v>740.07474747474862</v>
      </c>
      <c r="C189">
        <v>24.900819417132116</v>
      </c>
      <c r="D189">
        <v>740.07474747474862</v>
      </c>
      <c r="E189">
        <v>-744.24464402334468</v>
      </c>
      <c r="F189">
        <v>740.07474747474862</v>
      </c>
      <c r="G189">
        <v>1556.6281559766553</v>
      </c>
      <c r="J189" t="str">
        <f>IF(H189="","",$P$6-'Script Table'!$F$15-'Script Table'!$F$19+H189)</f>
        <v/>
      </c>
      <c r="K189" s="127">
        <f t="shared" si="12"/>
        <v>740.07474747474862</v>
      </c>
      <c r="L189" s="127">
        <f t="shared" si="13"/>
        <v>189</v>
      </c>
      <c r="M189" s="127">
        <v>738.07454545454652</v>
      </c>
      <c r="N189" s="138">
        <v>179.99077778836002</v>
      </c>
    </row>
    <row r="190" spans="2:14" x14ac:dyDescent="0.2">
      <c r="B190" s="125">
        <v>744.0751515151527</v>
      </c>
      <c r="C190">
        <v>24.900170968378319</v>
      </c>
      <c r="D190">
        <v>744.0751515151527</v>
      </c>
      <c r="E190">
        <v>-748.26296895250732</v>
      </c>
      <c r="F190">
        <v>744.0751515151527</v>
      </c>
      <c r="G190">
        <v>1552.6098310474927</v>
      </c>
      <c r="J190" t="str">
        <f>IF(H190="","",$P$6-'Script Table'!$F$15-'Script Table'!$F$19+H190)</f>
        <v/>
      </c>
      <c r="K190" s="127">
        <f t="shared" si="12"/>
        <v>744.0751515151527</v>
      </c>
      <c r="L190" s="127">
        <f t="shared" si="13"/>
        <v>190</v>
      </c>
      <c r="M190" s="127">
        <v>742.07494949495072</v>
      </c>
      <c r="N190" s="138">
        <v>179.99075401388501</v>
      </c>
    </row>
    <row r="191" spans="2:14" x14ac:dyDescent="0.2">
      <c r="B191" s="125">
        <v>748.07555555555678</v>
      </c>
      <c r="C191">
        <v>24.899520851104782</v>
      </c>
      <c r="D191">
        <v>748.07555555555678</v>
      </c>
      <c r="E191">
        <v>-752.28124768197097</v>
      </c>
      <c r="F191">
        <v>748.07555555555678</v>
      </c>
      <c r="G191">
        <v>1548.591552318029</v>
      </c>
      <c r="J191" t="str">
        <f>IF(H191="","",$P$6-'Script Table'!$F$15-'Script Table'!$F$19+H191)</f>
        <v/>
      </c>
      <c r="K191" s="127">
        <f t="shared" si="12"/>
        <v>748.07555555555678</v>
      </c>
      <c r="L191" s="127">
        <f t="shared" si="13"/>
        <v>191</v>
      </c>
      <c r="M191" s="127">
        <v>746.07535353535468</v>
      </c>
      <c r="N191" s="138">
        <v>179.99073011651379</v>
      </c>
    </row>
    <row r="192" spans="2:14" x14ac:dyDescent="0.2">
      <c r="B192" s="125">
        <v>752.07595959596085</v>
      </c>
      <c r="C192">
        <v>24.898869056664182</v>
      </c>
      <c r="D192">
        <v>752.07595959596085</v>
      </c>
      <c r="E192">
        <v>-756.29948021173345</v>
      </c>
      <c r="F192">
        <v>752.07595959596085</v>
      </c>
      <c r="G192">
        <v>1544.5733197882664</v>
      </c>
      <c r="J192" t="str">
        <f>IF(H192="","",$P$6-'Script Table'!$F$15-'Script Table'!$F$19+H192)</f>
        <v/>
      </c>
      <c r="K192" s="127">
        <f t="shared" si="12"/>
        <v>752.07595959596085</v>
      </c>
      <c r="L192" s="127">
        <f t="shared" si="13"/>
        <v>192</v>
      </c>
      <c r="M192" s="127">
        <v>750.07575757575887</v>
      </c>
      <c r="N192" s="138">
        <v>179.9907060952913</v>
      </c>
    </row>
    <row r="193" spans="2:14" x14ac:dyDescent="0.2">
      <c r="B193" s="125">
        <v>756.07636363636493</v>
      </c>
      <c r="C193">
        <v>24.89821557634178</v>
      </c>
      <c r="D193">
        <v>756.07636363636493</v>
      </c>
      <c r="E193">
        <v>-760.31766654179296</v>
      </c>
      <c r="F193">
        <v>756.07636363636493</v>
      </c>
      <c r="G193">
        <v>1540.5551334582069</v>
      </c>
      <c r="J193" t="str">
        <f>IF(H193="","",$P$6-'Script Table'!$F$15-'Script Table'!$F$19+H193)</f>
        <v/>
      </c>
      <c r="K193" s="127">
        <f t="shared" si="12"/>
        <v>756.07636363636493</v>
      </c>
      <c r="L193" s="127">
        <f t="shared" si="13"/>
        <v>193</v>
      </c>
      <c r="M193" s="127">
        <v>754.07616161616284</v>
      </c>
      <c r="N193" s="138">
        <v>179.99068194925201</v>
      </c>
    </row>
    <row r="194" spans="2:14" x14ac:dyDescent="0.2">
      <c r="B194" s="125">
        <v>760.07676767676901</v>
      </c>
      <c r="C194">
        <v>24.897560401354745</v>
      </c>
      <c r="D194">
        <v>760.07676767676901</v>
      </c>
      <c r="E194">
        <v>-764.33580667214676</v>
      </c>
      <c r="F194">
        <v>760.07676767676901</v>
      </c>
      <c r="G194">
        <v>1536.5369933278532</v>
      </c>
      <c r="J194" t="str">
        <f>IF(H194="","",$P$6-'Script Table'!$F$15-'Script Table'!$F$19+H194)</f>
        <v/>
      </c>
      <c r="K194" s="127">
        <f t="shared" si="12"/>
        <v>760.07676767676901</v>
      </c>
      <c r="L194" s="127">
        <f t="shared" si="13"/>
        <v>194</v>
      </c>
      <c r="M194" s="127">
        <v>758.07656565656703</v>
      </c>
      <c r="N194" s="138">
        <v>179.99065767742061</v>
      </c>
    </row>
    <row r="195" spans="2:14" x14ac:dyDescent="0.2">
      <c r="B195" s="125">
        <v>764.07717171717309</v>
      </c>
      <c r="C195">
        <v>24.896903522851431</v>
      </c>
      <c r="D195">
        <v>764.07717171717309</v>
      </c>
      <c r="E195">
        <v>-768.35390060279326</v>
      </c>
      <c r="F195">
        <v>764.07717171717309</v>
      </c>
      <c r="G195">
        <v>1532.5188993972067</v>
      </c>
      <c r="J195" t="str">
        <f>IF(H195="","",$P$6-'Script Table'!$F$15-'Script Table'!$F$19+H195)</f>
        <v/>
      </c>
      <c r="K195" s="127">
        <f t="shared" si="12"/>
        <v>764.07717171717309</v>
      </c>
      <c r="L195" s="127">
        <f t="shared" si="13"/>
        <v>195</v>
      </c>
      <c r="M195" s="127">
        <v>762.07696969697099</v>
      </c>
      <c r="N195" s="138">
        <v>179.99063327881152</v>
      </c>
    </row>
    <row r="196" spans="2:14" x14ac:dyDescent="0.2">
      <c r="B196" s="125">
        <v>768.07757575757716</v>
      </c>
      <c r="C196">
        <v>24.896244931910658</v>
      </c>
      <c r="D196">
        <v>768.07757575757716</v>
      </c>
      <c r="E196">
        <v>-772.37194833372973</v>
      </c>
      <c r="F196">
        <v>768.07757575757716</v>
      </c>
      <c r="G196">
        <v>1528.5008516662701</v>
      </c>
      <c r="J196" t="str">
        <f>IF(H196="","",$P$6-'Script Table'!$F$15-'Script Table'!$F$19+H196)</f>
        <v/>
      </c>
      <c r="K196" s="127">
        <f t="shared" ref="K196:K259" si="14">F196</f>
        <v>768.07757575757716</v>
      </c>
      <c r="L196" s="127">
        <f t="shared" si="13"/>
        <v>196</v>
      </c>
      <c r="M196" s="127">
        <v>766.07737373737518</v>
      </c>
      <c r="N196" s="138">
        <v>179.99060875242884</v>
      </c>
    </row>
    <row r="197" spans="2:14" x14ac:dyDescent="0.2">
      <c r="B197" s="125">
        <v>772.07797979798124</v>
      </c>
      <c r="C197">
        <v>24.895584619540987</v>
      </c>
      <c r="D197">
        <v>772.07797979798124</v>
      </c>
      <c r="E197">
        <v>-776.38994986495447</v>
      </c>
      <c r="F197">
        <v>772.07797979798124</v>
      </c>
      <c r="G197">
        <v>1524.4828501350455</v>
      </c>
      <c r="J197" t="str">
        <f>IF(H197="","",$P$6-'Script Table'!$F$15-'Script Table'!$F$19+H197)</f>
        <v/>
      </c>
      <c r="K197" s="127">
        <f t="shared" si="14"/>
        <v>772.07797979798124</v>
      </c>
      <c r="L197" s="127">
        <f t="shared" si="13"/>
        <v>197</v>
      </c>
      <c r="M197" s="127">
        <v>770.07777777777915</v>
      </c>
      <c r="N197" s="138">
        <v>179.99058409726632</v>
      </c>
    </row>
    <row r="198" spans="2:14" x14ac:dyDescent="0.2">
      <c r="B198" s="125">
        <v>776.07838383838532</v>
      </c>
      <c r="C198">
        <v>24.894922576679967</v>
      </c>
      <c r="D198">
        <v>776.07838383838532</v>
      </c>
      <c r="E198">
        <v>-780.40790519646498</v>
      </c>
      <c r="F198">
        <v>776.07838383838532</v>
      </c>
      <c r="G198">
        <v>1520.4648948035351</v>
      </c>
      <c r="J198" t="str">
        <f>IF(H198="","",$P$6-'Script Table'!$F$15-'Script Table'!$F$19+H198)</f>
        <v/>
      </c>
      <c r="K198" s="127">
        <f t="shared" si="14"/>
        <v>776.07838383838532</v>
      </c>
      <c r="L198" s="127">
        <f t="shared" ref="L198:L261" si="15">L197+1</f>
        <v>198</v>
      </c>
      <c r="M198" s="127">
        <v>774.07818181818334</v>
      </c>
      <c r="N198" s="138">
        <v>179.99055931230683</v>
      </c>
    </row>
    <row r="199" spans="2:14" x14ac:dyDescent="0.2">
      <c r="B199" s="125">
        <v>780.0787878787894</v>
      </c>
      <c r="C199">
        <v>24.894258794193409</v>
      </c>
      <c r="D199">
        <v>780.0787878787894</v>
      </c>
      <c r="E199">
        <v>-784.42581432825909</v>
      </c>
      <c r="F199">
        <v>780.0787878787894</v>
      </c>
      <c r="G199">
        <v>1516.446985671741</v>
      </c>
      <c r="J199" t="str">
        <f>IF(H199="","",$P$6-'Script Table'!$F$15-'Script Table'!$F$19+H199)</f>
        <v/>
      </c>
      <c r="K199" s="127">
        <f t="shared" si="14"/>
        <v>780.0787878787894</v>
      </c>
      <c r="L199" s="127">
        <f t="shared" si="15"/>
        <v>199</v>
      </c>
      <c r="M199" s="127">
        <v>778.0785858585873</v>
      </c>
      <c r="N199" s="138">
        <v>179.99053439652292</v>
      </c>
    </row>
    <row r="200" spans="2:14" x14ac:dyDescent="0.2">
      <c r="B200" s="125">
        <v>784.07919191919348</v>
      </c>
      <c r="C200">
        <v>24.8935932628746</v>
      </c>
      <c r="D200">
        <v>784.07919191919348</v>
      </c>
      <c r="E200">
        <v>-788.44367726033454</v>
      </c>
      <c r="F200">
        <v>784.07919191919348</v>
      </c>
      <c r="G200">
        <v>1512.4291227396654</v>
      </c>
      <c r="J200" t="str">
        <f>IF(H200="","",$P$6-'Script Table'!$F$15-'Script Table'!$F$19+H200)</f>
        <v/>
      </c>
      <c r="K200" s="127">
        <f t="shared" si="14"/>
        <v>784.07919191919348</v>
      </c>
      <c r="L200" s="127">
        <f t="shared" si="15"/>
        <v>200</v>
      </c>
      <c r="M200" s="127">
        <v>782.07898989899149</v>
      </c>
      <c r="N200" s="138">
        <v>179.99050934887592</v>
      </c>
    </row>
    <row r="201" spans="2:14" x14ac:dyDescent="0.2">
      <c r="B201" s="125">
        <v>788.07959595959755</v>
      </c>
      <c r="C201">
        <v>24.892925973443546</v>
      </c>
      <c r="D201">
        <v>788.07959595959755</v>
      </c>
      <c r="E201">
        <v>-792.46149399268882</v>
      </c>
      <c r="F201">
        <v>788.07959595959755</v>
      </c>
      <c r="G201">
        <v>1508.4113060073112</v>
      </c>
      <c r="J201" t="str">
        <f>IF(H201="","",$P$6-'Script Table'!$F$15-'Script Table'!$F$19+H201)</f>
        <v/>
      </c>
      <c r="K201" s="127">
        <f t="shared" si="14"/>
        <v>788.07959595959755</v>
      </c>
      <c r="L201" s="127">
        <f t="shared" si="15"/>
        <v>201</v>
      </c>
      <c r="M201" s="127">
        <v>786.07939393939546</v>
      </c>
      <c r="N201" s="138">
        <v>179.99048416831619</v>
      </c>
    </row>
    <row r="202" spans="2:14" x14ac:dyDescent="0.2">
      <c r="B202" s="125">
        <v>792.08000000000163</v>
      </c>
      <c r="C202">
        <v>24.892256916546192</v>
      </c>
      <c r="D202">
        <v>792.08000000000163</v>
      </c>
      <c r="E202">
        <v>-796.47926452531976</v>
      </c>
      <c r="F202">
        <v>792.08000000000163</v>
      </c>
      <c r="G202">
        <v>1504.3935354746802</v>
      </c>
      <c r="J202" t="str">
        <f>IF(H202="","",$P$6-'Script Table'!$F$15-'Script Table'!$F$19+H202)</f>
        <v/>
      </c>
      <c r="K202" s="127">
        <f t="shared" si="14"/>
        <v>792.08000000000163</v>
      </c>
      <c r="L202" s="127">
        <f t="shared" si="15"/>
        <v>202</v>
      </c>
      <c r="M202" s="127">
        <v>790.07979797979965</v>
      </c>
      <c r="N202" s="138">
        <v>179.990458853783</v>
      </c>
    </row>
    <row r="203" spans="2:14" x14ac:dyDescent="0.2">
      <c r="B203" s="125">
        <v>796.08040404040571</v>
      </c>
      <c r="C203">
        <v>24.891586082753644</v>
      </c>
      <c r="D203">
        <v>796.08040404040571</v>
      </c>
      <c r="E203">
        <v>-800.496988858225</v>
      </c>
      <c r="F203">
        <v>796.08040404040571</v>
      </c>
      <c r="G203">
        <v>1500.3758111417751</v>
      </c>
      <c r="J203" t="str">
        <f>IF(H203="","",$P$6-'Script Table'!$F$15-'Script Table'!$F$19+H203)</f>
        <v/>
      </c>
      <c r="K203" s="127">
        <f t="shared" si="14"/>
        <v>796.08040404040571</v>
      </c>
      <c r="L203" s="127">
        <f t="shared" si="15"/>
        <v>203</v>
      </c>
      <c r="M203" s="127">
        <v>794.08020202020361</v>
      </c>
      <c r="N203" s="138">
        <v>179.99043340420454</v>
      </c>
    </row>
    <row r="204" spans="2:14" x14ac:dyDescent="0.2">
      <c r="B204" s="125">
        <v>800.08080808080979</v>
      </c>
      <c r="C204">
        <v>24.890913462561333</v>
      </c>
      <c r="D204">
        <v>800.08080808080979</v>
      </c>
      <c r="E204">
        <v>-804.51466699140224</v>
      </c>
      <c r="F204">
        <v>800.08080808080979</v>
      </c>
      <c r="G204">
        <v>1496.3581330085976</v>
      </c>
      <c r="J204" t="str">
        <f>IF(H204="","",$P$6-'Script Table'!$F$15-'Script Table'!$F$19+H204)</f>
        <v/>
      </c>
      <c r="K204" s="127">
        <f t="shared" si="14"/>
        <v>800.08080808080979</v>
      </c>
      <c r="L204" s="127">
        <f t="shared" si="15"/>
        <v>204</v>
      </c>
      <c r="M204" s="127">
        <v>798.08060606060781</v>
      </c>
      <c r="N204" s="138">
        <v>179.99040781849683</v>
      </c>
    </row>
    <row r="205" spans="2:14" x14ac:dyDescent="0.2">
      <c r="B205" s="125">
        <v>804.08121212121387</v>
      </c>
      <c r="C205">
        <v>24.890239046388249</v>
      </c>
      <c r="D205">
        <v>804.08121212121387</v>
      </c>
      <c r="E205">
        <v>-808.53229892484887</v>
      </c>
      <c r="F205">
        <v>804.08121212121387</v>
      </c>
      <c r="G205">
        <v>1492.3405010751512</v>
      </c>
      <c r="J205" t="str">
        <f>IF(H205="","",$P$6-'Script Table'!$F$15-'Script Table'!$F$19+H205)</f>
        <v/>
      </c>
      <c r="K205" s="127">
        <f t="shared" si="14"/>
        <v>804.08121212121387</v>
      </c>
      <c r="L205" s="127">
        <f t="shared" si="15"/>
        <v>205</v>
      </c>
      <c r="M205" s="127">
        <v>802.08101010101177</v>
      </c>
      <c r="N205" s="138">
        <v>179.9903820955652</v>
      </c>
    </row>
    <row r="206" spans="2:14" x14ac:dyDescent="0.2">
      <c r="B206" s="125">
        <v>808.08161616161794</v>
      </c>
      <c r="C206">
        <v>24.889562824576078</v>
      </c>
      <c r="D206">
        <v>808.08161616161794</v>
      </c>
      <c r="E206">
        <v>-812.54988465856263</v>
      </c>
      <c r="F206">
        <v>808.08161616161794</v>
      </c>
      <c r="G206">
        <v>1488.3229153414372</v>
      </c>
      <c r="J206" t="str">
        <f>IF(H206="","",$P$6-'Script Table'!$F$15-'Script Table'!$F$19+H206)</f>
        <v/>
      </c>
      <c r="K206" s="127">
        <f t="shared" si="14"/>
        <v>808.08161616161794</v>
      </c>
      <c r="L206" s="127">
        <f t="shared" si="15"/>
        <v>206</v>
      </c>
      <c r="M206" s="127">
        <v>806.08141414141596</v>
      </c>
      <c r="N206" s="138">
        <v>179.99035623430234</v>
      </c>
    </row>
    <row r="207" spans="2:14" x14ac:dyDescent="0.2">
      <c r="B207" s="125">
        <v>812.08202020202202</v>
      </c>
      <c r="C207">
        <v>24.888884787388392</v>
      </c>
      <c r="D207">
        <v>812.08202020202202</v>
      </c>
      <c r="E207">
        <v>-816.5674241925409</v>
      </c>
      <c r="F207">
        <v>812.08202020202202</v>
      </c>
      <c r="G207">
        <v>1484.3053758074591</v>
      </c>
      <c r="J207" t="str">
        <f>IF(H207="","",$P$6-'Script Table'!$F$15-'Script Table'!$F$19+H207)</f>
        <v/>
      </c>
      <c r="K207" s="127">
        <f t="shared" si="14"/>
        <v>812.08202020202202</v>
      </c>
      <c r="L207" s="127">
        <f t="shared" si="15"/>
        <v>207</v>
      </c>
      <c r="M207" s="127">
        <v>810.08181818181993</v>
      </c>
      <c r="N207" s="138">
        <v>179.9903302335895</v>
      </c>
    </row>
    <row r="208" spans="2:14" x14ac:dyDescent="0.2">
      <c r="B208" s="125">
        <v>816.0824242424261</v>
      </c>
      <c r="C208">
        <v>24.888204925009809</v>
      </c>
      <c r="D208">
        <v>816.0824242424261</v>
      </c>
      <c r="E208">
        <v>-820.5849175267814</v>
      </c>
      <c r="F208">
        <v>816.0824242424261</v>
      </c>
      <c r="G208">
        <v>1480.2878824732186</v>
      </c>
      <c r="J208" t="str">
        <f>IF(H208="","",$P$6-'Script Table'!$F$15-'Script Table'!$F$19+H208)</f>
        <v/>
      </c>
      <c r="K208" s="127">
        <f t="shared" si="14"/>
        <v>816.0824242424261</v>
      </c>
      <c r="L208" s="127">
        <f t="shared" si="15"/>
        <v>208</v>
      </c>
      <c r="M208" s="127">
        <v>814.08222222222412</v>
      </c>
      <c r="N208" s="138">
        <v>179.99030409229587</v>
      </c>
    </row>
    <row r="209" spans="2:14" x14ac:dyDescent="0.2">
      <c r="B209" s="125">
        <v>820.08282828283018</v>
      </c>
      <c r="C209">
        <v>24.88752322754511</v>
      </c>
      <c r="D209">
        <v>820.08282828283018</v>
      </c>
      <c r="E209">
        <v>-824.60236466128151</v>
      </c>
      <c r="F209">
        <v>820.08282828283018</v>
      </c>
      <c r="G209">
        <v>1476.2704353387185</v>
      </c>
      <c r="J209" t="str">
        <f>IF(H209="","",$P$6-'Script Table'!$F$15-'Script Table'!$F$19+H209)</f>
        <v/>
      </c>
      <c r="K209" s="127">
        <f t="shared" si="14"/>
        <v>820.08282828283018</v>
      </c>
      <c r="L209" s="127">
        <f t="shared" si="15"/>
        <v>209</v>
      </c>
      <c r="M209" s="127">
        <v>818.08262626262808</v>
      </c>
      <c r="N209" s="138">
        <v>179.99027780927798</v>
      </c>
    </row>
    <row r="210" spans="2:14" x14ac:dyDescent="0.2">
      <c r="B210" s="125">
        <v>824.08323232323426</v>
      </c>
      <c r="C210">
        <v>24.886839685018394</v>
      </c>
      <c r="D210">
        <v>824.08323232323426</v>
      </c>
      <c r="E210">
        <v>-828.61976559603875</v>
      </c>
      <c r="F210">
        <v>824.08323232323426</v>
      </c>
      <c r="G210">
        <v>1472.2530344039612</v>
      </c>
      <c r="J210" t="str">
        <f>IF(H210="","",$P$6-'Script Table'!$F$15-'Script Table'!$F$19+H210)</f>
        <v/>
      </c>
      <c r="K210" s="127">
        <f t="shared" si="14"/>
        <v>824.08323232323426</v>
      </c>
      <c r="L210" s="127">
        <f t="shared" si="15"/>
        <v>210</v>
      </c>
      <c r="M210" s="127">
        <v>822.08303030303227</v>
      </c>
      <c r="N210" s="138">
        <v>179.9902513833803</v>
      </c>
    </row>
    <row r="211" spans="2:14" x14ac:dyDescent="0.2">
      <c r="B211" s="125">
        <v>828.08363636363833</v>
      </c>
      <c r="C211">
        <v>24.886154287372197</v>
      </c>
      <c r="D211">
        <v>828.08363636363833</v>
      </c>
      <c r="E211">
        <v>-832.63712033105037</v>
      </c>
      <c r="F211">
        <v>828.08363636363833</v>
      </c>
      <c r="G211">
        <v>1468.2356796689496</v>
      </c>
      <c r="J211" t="str">
        <f>IF(H211="","",$P$6-'Script Table'!$F$15-'Script Table'!$F$19+H211)</f>
        <v/>
      </c>
      <c r="K211" s="127">
        <f t="shared" si="14"/>
        <v>828.08363636363833</v>
      </c>
      <c r="L211" s="127">
        <f t="shared" si="15"/>
        <v>211</v>
      </c>
      <c r="M211" s="127">
        <v>826.08343434343624</v>
      </c>
      <c r="N211" s="138">
        <v>179.99022481343457</v>
      </c>
    </row>
    <row r="212" spans="2:14" x14ac:dyDescent="0.2">
      <c r="B212" s="125">
        <v>832.08404040404241</v>
      </c>
      <c r="C212">
        <v>24.885467024466585</v>
      </c>
      <c r="D212">
        <v>832.08404040404241</v>
      </c>
      <c r="E212">
        <v>-836.65442886631399</v>
      </c>
      <c r="F212">
        <v>832.08404040404241</v>
      </c>
      <c r="G212">
        <v>1464.2183711336861</v>
      </c>
      <c r="J212" t="str">
        <f>IF(H212="","",$P$6-'Script Table'!$F$15-'Script Table'!$F$19+H212)</f>
        <v/>
      </c>
      <c r="K212" s="127">
        <f t="shared" si="14"/>
        <v>832.08404040404241</v>
      </c>
      <c r="L212" s="127">
        <f t="shared" si="15"/>
        <v>212</v>
      </c>
      <c r="M212" s="127">
        <v>830.08383838384043</v>
      </c>
      <c r="N212" s="138">
        <v>179.99019809825967</v>
      </c>
    </row>
    <row r="213" spans="2:14" x14ac:dyDescent="0.2">
      <c r="B213" s="125">
        <v>836.08444444444649</v>
      </c>
      <c r="C213">
        <v>24.884777886078268</v>
      </c>
      <c r="D213">
        <v>836.08444444444649</v>
      </c>
      <c r="E213">
        <v>-840.67169120182689</v>
      </c>
      <c r="F213">
        <v>836.08444444444649</v>
      </c>
      <c r="G213">
        <v>1460.2011087981732</v>
      </c>
      <c r="J213" t="str">
        <f>IF(H213="","",$P$6-'Script Table'!$F$15-'Script Table'!$F$19+H213)</f>
        <v/>
      </c>
      <c r="K213" s="127">
        <f t="shared" si="14"/>
        <v>836.08444444444649</v>
      </c>
      <c r="L213" s="127">
        <f t="shared" si="15"/>
        <v>213</v>
      </c>
      <c r="M213" s="127">
        <v>834.08424242424439</v>
      </c>
      <c r="N213" s="138">
        <v>179.99017123666167</v>
      </c>
    </row>
    <row r="214" spans="2:14" x14ac:dyDescent="0.2">
      <c r="B214" s="125">
        <v>840.08484848485057</v>
      </c>
      <c r="C214">
        <v>24.884086861899675</v>
      </c>
      <c r="D214">
        <v>840.08484848485057</v>
      </c>
      <c r="E214">
        <v>-844.68890733758633</v>
      </c>
      <c r="F214">
        <v>840.08484848485057</v>
      </c>
      <c r="G214">
        <v>1456.1838926624137</v>
      </c>
      <c r="J214" t="str">
        <f>IF(H214="","",$P$6-'Script Table'!$F$15-'Script Table'!$F$19+H214)</f>
        <v/>
      </c>
      <c r="K214" s="127">
        <f t="shared" si="14"/>
        <v>840.08484848485057</v>
      </c>
      <c r="L214" s="127">
        <f t="shared" si="15"/>
        <v>214</v>
      </c>
      <c r="M214" s="127">
        <v>838.08464646464859</v>
      </c>
      <c r="N214" s="138">
        <v>179.99014422743352</v>
      </c>
    </row>
    <row r="215" spans="2:14" x14ac:dyDescent="0.2">
      <c r="B215" s="125">
        <v>844.08525252525465</v>
      </c>
      <c r="C215">
        <v>24.883393941538017</v>
      </c>
      <c r="D215">
        <v>844.08525252525465</v>
      </c>
      <c r="E215">
        <v>-848.70607727358981</v>
      </c>
      <c r="F215">
        <v>844.08525252525465</v>
      </c>
      <c r="G215">
        <v>1452.1667227264102</v>
      </c>
      <c r="J215" t="str">
        <f>IF(H215="","",$P$6-'Script Table'!$F$15-'Script Table'!$F$19+H215)</f>
        <v/>
      </c>
      <c r="K215" s="127">
        <f t="shared" si="14"/>
        <v>844.08525252525465</v>
      </c>
      <c r="L215" s="127">
        <f t="shared" si="15"/>
        <v>215</v>
      </c>
      <c r="M215" s="127">
        <v>842.08505050505255</v>
      </c>
      <c r="N215" s="138">
        <v>179.99011706935468</v>
      </c>
    </row>
    <row r="216" spans="2:14" x14ac:dyDescent="0.2">
      <c r="B216" s="125">
        <v>848.08565656565872</v>
      </c>
      <c r="C216">
        <v>24.882699114514374</v>
      </c>
      <c r="D216">
        <v>848.08565656565872</v>
      </c>
      <c r="E216">
        <v>-852.72320100983461</v>
      </c>
      <c r="F216">
        <v>848.08565656565872</v>
      </c>
      <c r="G216">
        <v>1448.1495989901655</v>
      </c>
      <c r="J216" t="str">
        <f>IF(H216="","",$P$6-'Script Table'!$F$15-'Script Table'!$F$19+H216)</f>
        <v/>
      </c>
      <c r="K216" s="127">
        <f t="shared" si="14"/>
        <v>848.08565656565872</v>
      </c>
      <c r="L216" s="127">
        <f t="shared" si="15"/>
        <v>216</v>
      </c>
      <c r="M216" s="127">
        <v>846.08545454545674</v>
      </c>
      <c r="N216" s="138">
        <v>179.99008976119154</v>
      </c>
    </row>
    <row r="217" spans="2:14" x14ac:dyDescent="0.2">
      <c r="B217" s="125">
        <v>852.0860606060628</v>
      </c>
      <c r="C217">
        <v>24.882002370262697</v>
      </c>
      <c r="D217">
        <v>852.0860606060628</v>
      </c>
      <c r="E217">
        <v>-856.74027854631777</v>
      </c>
      <c r="F217">
        <v>852.0860606060628</v>
      </c>
      <c r="G217">
        <v>1444.1325214536823</v>
      </c>
      <c r="J217" t="str">
        <f>IF(H217="","",$P$6-'Script Table'!$F$15-'Script Table'!$F$19+H217)</f>
        <v/>
      </c>
      <c r="K217" s="127">
        <f t="shared" si="14"/>
        <v>852.0860606060628</v>
      </c>
      <c r="L217" s="127">
        <f t="shared" si="15"/>
        <v>217</v>
      </c>
      <c r="M217" s="127">
        <v>850.08585858586071</v>
      </c>
      <c r="N217" s="138">
        <v>179.99006230169616</v>
      </c>
    </row>
    <row r="218" spans="2:14" x14ac:dyDescent="0.2">
      <c r="B218" s="125">
        <v>856.08646464646688</v>
      </c>
      <c r="C218">
        <v>24.881303698128875</v>
      </c>
      <c r="D218">
        <v>856.08646464646688</v>
      </c>
      <c r="E218">
        <v>-860.75730988303667</v>
      </c>
      <c r="F218">
        <v>856.08646464646688</v>
      </c>
      <c r="G218">
        <v>1440.1154901169634</v>
      </c>
      <c r="J218" t="str">
        <f>IF(H218="","",$P$6-'Script Table'!$F$15-'Script Table'!$F$19+H218)</f>
        <v/>
      </c>
      <c r="K218" s="127">
        <f t="shared" si="14"/>
        <v>856.08646464646688</v>
      </c>
      <c r="L218" s="127">
        <f t="shared" si="15"/>
        <v>218</v>
      </c>
      <c r="M218" s="127">
        <v>854.0862626262649</v>
      </c>
      <c r="N218" s="138">
        <v>179.99003468960726</v>
      </c>
    </row>
    <row r="219" spans="2:14" x14ac:dyDescent="0.2">
      <c r="B219" s="125">
        <v>860.08686868687096</v>
      </c>
      <c r="C219">
        <v>24.880603087369735</v>
      </c>
      <c r="D219">
        <v>860.08686868687096</v>
      </c>
      <c r="E219">
        <v>-864.7742950199887</v>
      </c>
      <c r="F219">
        <v>860.08686868687096</v>
      </c>
      <c r="G219">
        <v>1436.0985049800113</v>
      </c>
      <c r="J219" t="str">
        <f>IF(H219="","",$P$6-'Script Table'!$F$15-'Script Table'!$F$19+H219)</f>
        <v/>
      </c>
      <c r="K219" s="127">
        <f t="shared" si="14"/>
        <v>860.08686868687096</v>
      </c>
      <c r="L219" s="127">
        <f t="shared" si="15"/>
        <v>219</v>
      </c>
      <c r="M219" s="127">
        <v>858.08666666666886</v>
      </c>
      <c r="N219" s="138">
        <v>179.99000692364933</v>
      </c>
    </row>
    <row r="220" spans="2:14" x14ac:dyDescent="0.2">
      <c r="B220" s="125">
        <v>864.08727272727504</v>
      </c>
      <c r="C220">
        <v>24.879900527152074</v>
      </c>
      <c r="D220">
        <v>864.08727272727504</v>
      </c>
      <c r="E220">
        <v>-868.79123395717068</v>
      </c>
      <c r="F220">
        <v>864.08727272727504</v>
      </c>
      <c r="G220">
        <v>1432.0815660428293</v>
      </c>
      <c r="J220" t="str">
        <f>IF(H220="","",$P$6-'Script Table'!$F$15-'Script Table'!$F$19+H220)</f>
        <v/>
      </c>
      <c r="K220" s="127">
        <f t="shared" si="14"/>
        <v>864.08727272727504</v>
      </c>
      <c r="L220" s="127">
        <f t="shared" si="15"/>
        <v>220</v>
      </c>
      <c r="M220" s="127">
        <v>862.08707070707305</v>
      </c>
      <c r="N220" s="138">
        <v>179.98997900253283</v>
      </c>
    </row>
    <row r="221" spans="2:14" x14ac:dyDescent="0.2">
      <c r="B221" s="125">
        <v>868.08767676767911</v>
      </c>
      <c r="C221">
        <v>24.879196006551599</v>
      </c>
      <c r="D221">
        <v>868.08767676767911</v>
      </c>
      <c r="E221">
        <v>-872.80812669457987</v>
      </c>
      <c r="F221">
        <v>868.08767676767911</v>
      </c>
      <c r="G221">
        <v>1428.06467330542</v>
      </c>
      <c r="J221" t="str">
        <f>IF(H221="","",$P$6-'Script Table'!$F$15-'Script Table'!$F$19+H221)</f>
        <v/>
      </c>
      <c r="K221" s="127">
        <f t="shared" si="14"/>
        <v>868.08767676767911</v>
      </c>
      <c r="L221" s="127">
        <f t="shared" si="15"/>
        <v>221</v>
      </c>
      <c r="M221" s="127">
        <v>866.08747474747702</v>
      </c>
      <c r="N221" s="138">
        <v>179.98995092495315</v>
      </c>
    </row>
    <row r="222" spans="2:14" x14ac:dyDescent="0.2">
      <c r="B222" s="125">
        <v>872.08808080808319</v>
      </c>
      <c r="C222">
        <v>24.878489514551955</v>
      </c>
      <c r="D222">
        <v>872.08808080808319</v>
      </c>
      <c r="E222">
        <v>-876.82497323221344</v>
      </c>
      <c r="F222">
        <v>872.08808080808319</v>
      </c>
      <c r="G222">
        <v>1424.0478267677865</v>
      </c>
      <c r="J222" t="str">
        <f>IF(H222="","",$P$6-'Script Table'!$F$15-'Script Table'!$F$19+H222)</f>
        <v/>
      </c>
      <c r="K222" s="127">
        <f t="shared" si="14"/>
        <v>872.08808080808319</v>
      </c>
      <c r="L222" s="127">
        <f t="shared" si="15"/>
        <v>222</v>
      </c>
      <c r="M222" s="127">
        <v>870.08787878788121</v>
      </c>
      <c r="N222" s="138">
        <v>179.98992268959176</v>
      </c>
    </row>
    <row r="223" spans="2:14" x14ac:dyDescent="0.2">
      <c r="B223" s="125">
        <v>876.08848484848727</v>
      </c>
      <c r="C223">
        <v>24.877781040043651</v>
      </c>
      <c r="D223">
        <v>876.08848484848727</v>
      </c>
      <c r="E223">
        <v>-880.84177357006831</v>
      </c>
      <c r="F223">
        <v>876.08848484848727</v>
      </c>
      <c r="G223">
        <v>1420.0310264299317</v>
      </c>
      <c r="J223" t="str">
        <f>IF(H223="","",$P$6-'Script Table'!$F$15-'Script Table'!$F$19+H223)</f>
        <v/>
      </c>
      <c r="K223" s="127">
        <f t="shared" si="14"/>
        <v>876.08848484848727</v>
      </c>
      <c r="L223" s="127">
        <f t="shared" si="15"/>
        <v>223</v>
      </c>
      <c r="M223" s="127">
        <v>874.08828282828517</v>
      </c>
      <c r="N223" s="138">
        <v>179.98989429511471</v>
      </c>
    </row>
    <row r="224" spans="2:14" x14ac:dyDescent="0.2">
      <c r="B224" s="125">
        <v>880.08888888889135</v>
      </c>
      <c r="C224">
        <v>24.87707057182304</v>
      </c>
      <c r="D224">
        <v>880.08888888889135</v>
      </c>
      <c r="E224">
        <v>-884.85852770814176</v>
      </c>
      <c r="F224">
        <v>880.08888888889135</v>
      </c>
      <c r="G224">
        <v>1416.0142722918581</v>
      </c>
      <c r="J224" t="str">
        <f>IF(H224="","",$P$6-'Script Table'!$F$15-'Script Table'!$F$19+H224)</f>
        <v/>
      </c>
      <c r="K224" s="127">
        <f t="shared" si="14"/>
        <v>880.08888888889135</v>
      </c>
      <c r="L224" s="127">
        <f t="shared" si="15"/>
        <v>224</v>
      </c>
      <c r="M224" s="127">
        <v>878.08868686868936</v>
      </c>
      <c r="N224" s="138">
        <v>179.98986574017343</v>
      </c>
    </row>
    <row r="225" spans="2:14" x14ac:dyDescent="0.2">
      <c r="B225" s="125">
        <v>884.08929292929542</v>
      </c>
      <c r="C225">
        <v>24.876358098591222</v>
      </c>
      <c r="D225">
        <v>884.08929292929542</v>
      </c>
      <c r="E225">
        <v>-888.87523564643072</v>
      </c>
      <c r="F225">
        <v>884.08929292929542</v>
      </c>
      <c r="G225">
        <v>1411.9975643535693</v>
      </c>
      <c r="J225" t="str">
        <f>IF(H225="","",$P$6-'Script Table'!$F$15-'Script Table'!$F$19+H225)</f>
        <v/>
      </c>
      <c r="K225" s="127">
        <f t="shared" si="14"/>
        <v>884.08929292929542</v>
      </c>
      <c r="L225" s="127">
        <f t="shared" si="15"/>
        <v>225</v>
      </c>
      <c r="M225" s="127">
        <v>882.08909090909333</v>
      </c>
      <c r="N225" s="138">
        <v>179.98983702340368</v>
      </c>
    </row>
    <row r="226" spans="2:14" x14ac:dyDescent="0.2">
      <c r="B226" s="125">
        <v>888.0896969696995</v>
      </c>
      <c r="C226">
        <v>24.87564360895297</v>
      </c>
      <c r="D226">
        <v>888.0896969696995</v>
      </c>
      <c r="E226">
        <v>-892.89189738493189</v>
      </c>
      <c r="F226">
        <v>888.0896969696995</v>
      </c>
      <c r="G226">
        <v>1407.9809026150681</v>
      </c>
      <c r="J226" t="str">
        <f>IF(H226="","",$P$6-'Script Table'!$F$15-'Script Table'!$F$19+H226)</f>
        <v/>
      </c>
      <c r="K226" s="127">
        <f t="shared" si="14"/>
        <v>888.0896969696995</v>
      </c>
      <c r="L226" s="127">
        <f t="shared" si="15"/>
        <v>226</v>
      </c>
      <c r="M226" s="127">
        <v>886.08949494949752</v>
      </c>
      <c r="N226" s="138">
        <v>179.98980814342579</v>
      </c>
    </row>
    <row r="227" spans="2:14" x14ac:dyDescent="0.2">
      <c r="B227" s="125">
        <v>892.09010101010358</v>
      </c>
      <c r="C227">
        <v>24.874927091415639</v>
      </c>
      <c r="D227">
        <v>892.09010101010358</v>
      </c>
      <c r="E227">
        <v>-896.90851292364243</v>
      </c>
      <c r="F227">
        <v>892.09010101010358</v>
      </c>
      <c r="G227">
        <v>1403.9642870763576</v>
      </c>
      <c r="J227" t="str">
        <f>IF(H227="","",$P$6-'Script Table'!$F$15-'Script Table'!$F$19+H227)</f>
        <v/>
      </c>
      <c r="K227" s="127">
        <f t="shared" si="14"/>
        <v>892.09010101010358</v>
      </c>
      <c r="L227" s="127">
        <f t="shared" si="15"/>
        <v>227</v>
      </c>
      <c r="M227" s="127">
        <v>890.08989898990149</v>
      </c>
      <c r="N227" s="138">
        <v>179.98977909884454</v>
      </c>
    </row>
    <row r="228" spans="2:14" x14ac:dyDescent="0.2">
      <c r="B228" s="125">
        <v>896.09050505050766</v>
      </c>
      <c r="C228">
        <v>24.874208534388053</v>
      </c>
      <c r="D228">
        <v>896.09050505050766</v>
      </c>
      <c r="E228">
        <v>-900.92508226255916</v>
      </c>
      <c r="F228">
        <v>896.09050505050766</v>
      </c>
      <c r="G228">
        <v>1399.9477177374408</v>
      </c>
      <c r="J228" t="str">
        <f>IF(H228="","",$P$6-'Script Table'!$F$15-'Script Table'!$F$19+H228)</f>
        <v/>
      </c>
      <c r="K228" s="127">
        <f t="shared" si="14"/>
        <v>896.09050505050766</v>
      </c>
      <c r="L228" s="127">
        <f t="shared" si="15"/>
        <v>228</v>
      </c>
      <c r="M228" s="127">
        <v>894.09030303030568</v>
      </c>
      <c r="N228" s="138">
        <v>179.98974988824867</v>
      </c>
    </row>
    <row r="229" spans="2:14" x14ac:dyDescent="0.2">
      <c r="B229" s="125">
        <v>900.09090909091174</v>
      </c>
      <c r="C229">
        <v>24.873487926179369</v>
      </c>
      <c r="D229">
        <v>900.09090909091174</v>
      </c>
      <c r="E229">
        <v>-904.94160540167923</v>
      </c>
      <c r="F229">
        <v>900.09090909091174</v>
      </c>
      <c r="G229">
        <v>1395.9311945983209</v>
      </c>
      <c r="J229" t="str">
        <f>IF(H229="","",$P$6-'Script Table'!$F$15-'Script Table'!$F$19+H229)</f>
        <v/>
      </c>
      <c r="K229" s="127">
        <f t="shared" si="14"/>
        <v>900.09090909091174</v>
      </c>
      <c r="L229" s="127">
        <f t="shared" si="15"/>
        <v>229</v>
      </c>
      <c r="M229" s="127">
        <v>898.09070707070964</v>
      </c>
      <c r="N229" s="138">
        <v>179.9897205102107</v>
      </c>
    </row>
    <row r="230" spans="2:14" x14ac:dyDescent="0.2">
      <c r="B230" s="125">
        <v>904.09131313131581</v>
      </c>
      <c r="C230">
        <v>24.87276525499793</v>
      </c>
      <c r="D230">
        <v>904.09131313131581</v>
      </c>
      <c r="E230">
        <v>-908.958082340999</v>
      </c>
      <c r="F230">
        <v>904.09131313131581</v>
      </c>
      <c r="G230">
        <v>1391.9147176590009</v>
      </c>
      <c r="J230" t="str">
        <f>IF(H230="","",$P$6-'Script Table'!$F$15-'Script Table'!$F$19+H230)</f>
        <v/>
      </c>
      <c r="K230" s="127">
        <f t="shared" si="14"/>
        <v>904.09131313131581</v>
      </c>
      <c r="L230" s="127">
        <f t="shared" si="15"/>
        <v>230</v>
      </c>
      <c r="M230" s="127">
        <v>902.09111111111383</v>
      </c>
      <c r="N230" s="138">
        <v>179.98969096328676</v>
      </c>
    </row>
    <row r="231" spans="2:14" x14ac:dyDescent="0.2">
      <c r="B231" s="125">
        <v>908.09171717171989</v>
      </c>
      <c r="C231">
        <v>24.872040508950107</v>
      </c>
      <c r="D231">
        <v>908.09171717171989</v>
      </c>
      <c r="E231">
        <v>-912.97451308051552</v>
      </c>
      <c r="F231">
        <v>908.09171717171989</v>
      </c>
      <c r="G231">
        <v>1387.8982869194845</v>
      </c>
      <c r="J231" t="str">
        <f>IF(H231="","",$P$6-'Script Table'!$F$15-'Script Table'!$F$19+H231)</f>
        <v/>
      </c>
      <c r="K231" s="127">
        <f t="shared" si="14"/>
        <v>908.09171717171989</v>
      </c>
      <c r="L231" s="127">
        <f t="shared" si="15"/>
        <v>231</v>
      </c>
      <c r="M231" s="127">
        <v>906.0915151515178</v>
      </c>
      <c r="N231" s="138">
        <v>179.98966124601631</v>
      </c>
    </row>
    <row r="232" spans="2:14" x14ac:dyDescent="0.2">
      <c r="B232" s="125">
        <v>912.09212121212397</v>
      </c>
      <c r="C232">
        <v>24.871313676039115</v>
      </c>
      <c r="D232">
        <v>912.09212121212397</v>
      </c>
      <c r="E232">
        <v>-916.99089762022561</v>
      </c>
      <c r="F232">
        <v>912.09212121212397</v>
      </c>
      <c r="G232">
        <v>1383.8819023797744</v>
      </c>
      <c r="J232" t="str">
        <f>IF(H232="","",$P$6-'Script Table'!$F$15-'Script Table'!$F$19+H232)</f>
        <v/>
      </c>
      <c r="K232" s="127">
        <f t="shared" si="14"/>
        <v>912.09212121212397</v>
      </c>
      <c r="L232" s="127">
        <f t="shared" si="15"/>
        <v>232</v>
      </c>
      <c r="M232" s="127">
        <v>910.09191919192199</v>
      </c>
      <c r="N232" s="138">
        <v>179.98963135692196</v>
      </c>
    </row>
    <row r="233" spans="2:14" x14ac:dyDescent="0.2">
      <c r="B233" s="125">
        <v>916.09252525252805</v>
      </c>
      <c r="C233">
        <v>24.870584744163835</v>
      </c>
      <c r="D233">
        <v>916.09252525252805</v>
      </c>
      <c r="E233">
        <v>-921.00723596012574</v>
      </c>
      <c r="F233">
        <v>916.09252525252805</v>
      </c>
      <c r="G233">
        <v>1379.8655640398742</v>
      </c>
      <c r="J233" t="str">
        <f>IF(H233="","",$P$6-'Script Table'!$F$15-'Script Table'!$F$19+H233)</f>
        <v/>
      </c>
      <c r="K233" s="127">
        <f t="shared" si="14"/>
        <v>916.09252525252805</v>
      </c>
      <c r="L233" s="127">
        <f t="shared" si="15"/>
        <v>233</v>
      </c>
      <c r="M233" s="127">
        <v>914.09232323232595</v>
      </c>
      <c r="N233" s="138">
        <v>179.98960129450933</v>
      </c>
    </row>
    <row r="234" spans="2:14" x14ac:dyDescent="0.2">
      <c r="B234" s="125">
        <v>920.09292929293213</v>
      </c>
      <c r="C234">
        <v>24.86985370111756</v>
      </c>
      <c r="D234">
        <v>920.09292929293213</v>
      </c>
      <c r="E234">
        <v>-925.02352810021296</v>
      </c>
      <c r="F234">
        <v>920.09292929293213</v>
      </c>
      <c r="G234">
        <v>1375.849271899787</v>
      </c>
      <c r="J234" t="str">
        <f>IF(H234="","",$P$6-'Script Table'!$F$15-'Script Table'!$F$19+H234)</f>
        <v/>
      </c>
      <c r="K234" s="127">
        <f t="shared" si="14"/>
        <v>920.09292929293213</v>
      </c>
      <c r="L234" s="127">
        <f t="shared" si="15"/>
        <v>234</v>
      </c>
      <c r="M234" s="127">
        <v>918.09272727273014</v>
      </c>
      <c r="N234" s="138">
        <v>179.98957105726615</v>
      </c>
    </row>
    <row r="235" spans="2:14" x14ac:dyDescent="0.2">
      <c r="B235" s="125">
        <v>924.0933333333362</v>
      </c>
      <c r="C235">
        <v>24.869120534586809</v>
      </c>
      <c r="D235">
        <v>924.0933333333362</v>
      </c>
      <c r="E235">
        <v>-929.03977404048351</v>
      </c>
      <c r="F235">
        <v>924.0933333333362</v>
      </c>
      <c r="G235">
        <v>1371.8330259595164</v>
      </c>
      <c r="J235" t="str">
        <f>IF(H235="","",$P$6-'Script Table'!$F$15-'Script Table'!$F$19+H235)</f>
        <v/>
      </c>
      <c r="K235" s="127">
        <f t="shared" si="14"/>
        <v>924.0933333333362</v>
      </c>
      <c r="L235" s="127">
        <f t="shared" si="15"/>
        <v>235</v>
      </c>
      <c r="M235" s="127">
        <v>922.09313131313411</v>
      </c>
      <c r="N235" s="138">
        <v>179.98954064366319</v>
      </c>
    </row>
    <row r="236" spans="2:14" x14ac:dyDescent="0.2">
      <c r="B236" s="125">
        <v>928.09373737374028</v>
      </c>
      <c r="C236">
        <v>24.868385232150057</v>
      </c>
      <c r="D236">
        <v>928.09373737374028</v>
      </c>
      <c r="E236">
        <v>-933.05597378093421</v>
      </c>
      <c r="F236">
        <v>928.09373737374028</v>
      </c>
      <c r="G236">
        <v>1367.8168262190657</v>
      </c>
      <c r="J236" t="str">
        <f>IF(H236="","",$P$6-'Script Table'!$F$15-'Script Table'!$F$19+H236)</f>
        <v/>
      </c>
      <c r="K236" s="127">
        <f t="shared" si="14"/>
        <v>928.09373737374028</v>
      </c>
      <c r="L236" s="127">
        <f t="shared" si="15"/>
        <v>236</v>
      </c>
      <c r="M236" s="127">
        <v>926.0935353535383</v>
      </c>
      <c r="N236" s="138">
        <v>179.98951005215292</v>
      </c>
    </row>
    <row r="237" spans="2:14" x14ac:dyDescent="0.2">
      <c r="B237" s="125">
        <v>932.09414141414436</v>
      </c>
      <c r="C237">
        <v>24.867647781276453</v>
      </c>
      <c r="D237">
        <v>932.09414141414436</v>
      </c>
      <c r="E237">
        <v>-937.07212732156154</v>
      </c>
      <c r="F237">
        <v>932.09414141414436</v>
      </c>
      <c r="G237">
        <v>1363.8006726784383</v>
      </c>
      <c r="J237" t="str">
        <f>IF(H237="","",$P$6-'Script Table'!$F$15-'Script Table'!$F$19+H237)</f>
        <v/>
      </c>
      <c r="K237" s="127">
        <f t="shared" si="14"/>
        <v>932.09414141414436</v>
      </c>
      <c r="L237" s="127">
        <f t="shared" si="15"/>
        <v>237</v>
      </c>
      <c r="M237" s="127">
        <v>930.09393939394226</v>
      </c>
      <c r="N237" s="138">
        <v>179.98947928116957</v>
      </c>
    </row>
    <row r="238" spans="2:14" x14ac:dyDescent="0.2">
      <c r="B238" s="125">
        <v>936.09454545454844</v>
      </c>
      <c r="C238">
        <v>24.86690816932456</v>
      </c>
      <c r="D238">
        <v>936.09454545454844</v>
      </c>
      <c r="E238">
        <v>-941.08823466236197</v>
      </c>
      <c r="F238">
        <v>936.09454545454844</v>
      </c>
      <c r="G238">
        <v>1359.784565337638</v>
      </c>
      <c r="J238" t="str">
        <f>IF(H238="","",$P$6-'Script Table'!$F$15-'Script Table'!$F$19+H238)</f>
        <v/>
      </c>
      <c r="K238" s="127">
        <f t="shared" si="14"/>
        <v>936.09454545454844</v>
      </c>
      <c r="L238" s="127">
        <f t="shared" si="15"/>
        <v>238</v>
      </c>
      <c r="M238" s="127">
        <v>934.09434343434646</v>
      </c>
      <c r="N238" s="138">
        <v>179.9894483291292</v>
      </c>
    </row>
    <row r="239" spans="2:14" x14ac:dyDescent="0.2">
      <c r="B239" s="125">
        <v>940.09494949495252</v>
      </c>
      <c r="C239">
        <v>24.866166383541035</v>
      </c>
      <c r="D239">
        <v>940.09494949495252</v>
      </c>
      <c r="E239">
        <v>-945.10429580333221</v>
      </c>
      <c r="F239">
        <v>940.09494949495252</v>
      </c>
      <c r="G239">
        <v>1355.7685041966679</v>
      </c>
      <c r="J239" t="str">
        <f>IF(H239="","",$P$6-'Script Table'!$F$15-'Script Table'!$F$19+H239)</f>
        <v/>
      </c>
      <c r="K239" s="127">
        <f t="shared" si="14"/>
        <v>940.09494949495252</v>
      </c>
      <c r="L239" s="127">
        <f t="shared" si="15"/>
        <v>239</v>
      </c>
      <c r="M239" s="127">
        <v>938.09474747475042</v>
      </c>
      <c r="N239" s="138">
        <v>179.98941719442917</v>
      </c>
    </row>
    <row r="240" spans="2:14" x14ac:dyDescent="0.2">
      <c r="B240" s="125">
        <v>944.09535353535659</v>
      </c>
      <c r="C240">
        <v>24.865422411059317</v>
      </c>
      <c r="D240">
        <v>944.09535353535659</v>
      </c>
      <c r="E240">
        <v>-949.12031074446838</v>
      </c>
      <c r="F240">
        <v>944.09535353535659</v>
      </c>
      <c r="G240">
        <v>1351.7524892555316</v>
      </c>
      <c r="J240" t="str">
        <f>IF(H240="","",$P$6-'Script Table'!$F$15-'Script Table'!$F$19+H240)</f>
        <v/>
      </c>
      <c r="K240" s="127">
        <f t="shared" si="14"/>
        <v>944.09535353535659</v>
      </c>
      <c r="L240" s="127">
        <f t="shared" si="15"/>
        <v>240</v>
      </c>
      <c r="M240" s="127">
        <v>942.09515151515461</v>
      </c>
      <c r="N240" s="138">
        <v>179.98938587544779</v>
      </c>
    </row>
    <row r="241" spans="2:14" x14ac:dyDescent="0.2">
      <c r="B241" s="125">
        <v>948.09575757576067</v>
      </c>
      <c r="C241">
        <v>24.864676238898248</v>
      </c>
      <c r="D241">
        <v>948.09575757576067</v>
      </c>
      <c r="E241">
        <v>-953.13627948576709</v>
      </c>
      <c r="F241">
        <v>948.09575757576067</v>
      </c>
      <c r="G241">
        <v>1347.7365205142328</v>
      </c>
      <c r="J241" t="str">
        <f>IF(H241="","",$P$6-'Script Table'!$F$15-'Script Table'!$F$19+H241)</f>
        <v/>
      </c>
      <c r="K241" s="127">
        <f t="shared" si="14"/>
        <v>948.09575757576067</v>
      </c>
      <c r="L241" s="127">
        <f t="shared" si="15"/>
        <v>241</v>
      </c>
      <c r="M241" s="127">
        <v>946.09555555555858</v>
      </c>
      <c r="N241" s="138">
        <v>179.98935437054385</v>
      </c>
    </row>
    <row r="242" spans="2:14" x14ac:dyDescent="0.2">
      <c r="B242" s="125">
        <v>952.09616161616475</v>
      </c>
      <c r="C242">
        <v>24.863927853960767</v>
      </c>
      <c r="D242">
        <v>952.09616161616475</v>
      </c>
      <c r="E242">
        <v>-957.15220202722469</v>
      </c>
      <c r="F242">
        <v>952.09616161616475</v>
      </c>
      <c r="G242">
        <v>1343.7205979727753</v>
      </c>
      <c r="J242" t="str">
        <f>IF(H242="","",$P$6-'Script Table'!$F$15-'Script Table'!$F$19+H242)</f>
        <v/>
      </c>
      <c r="K242" s="127">
        <f t="shared" si="14"/>
        <v>952.09616161616475</v>
      </c>
      <c r="L242" s="127">
        <f t="shared" si="15"/>
        <v>242</v>
      </c>
      <c r="M242" s="127">
        <v>950.09595959596277</v>
      </c>
      <c r="N242" s="138">
        <v>179.98932267805722</v>
      </c>
    </row>
    <row r="243" spans="2:14" x14ac:dyDescent="0.2">
      <c r="B243" s="125">
        <v>956.09656565656883</v>
      </c>
      <c r="C243">
        <v>24.863177243032464</v>
      </c>
      <c r="D243">
        <v>956.09656565656883</v>
      </c>
      <c r="E243">
        <v>-961.16807836883743</v>
      </c>
      <c r="F243">
        <v>956.09656565656883</v>
      </c>
      <c r="G243">
        <v>1339.7047216311626</v>
      </c>
      <c r="J243" t="str">
        <f>IF(H243="","",$P$6-'Script Table'!$F$15-'Script Table'!$F$19+H243)</f>
        <v/>
      </c>
      <c r="K243" s="127">
        <f t="shared" si="14"/>
        <v>956.09656565656883</v>
      </c>
      <c r="L243" s="127">
        <f t="shared" si="15"/>
        <v>243</v>
      </c>
      <c r="M243" s="127">
        <v>954.09636363636673</v>
      </c>
      <c r="N243" s="138">
        <v>179.98929079630722</v>
      </c>
    </row>
    <row r="244" spans="2:14" x14ac:dyDescent="0.2">
      <c r="B244" s="125">
        <v>960.09696969697291</v>
      </c>
      <c r="C244">
        <v>24.86242439278022</v>
      </c>
      <c r="D244">
        <v>960.09696969697291</v>
      </c>
      <c r="E244">
        <v>-965.18390851060155</v>
      </c>
      <c r="F244">
        <v>960.09696969697291</v>
      </c>
      <c r="G244">
        <v>1335.6888914893984</v>
      </c>
      <c r="J244" t="str">
        <f>IF(H244="","",$P$6-'Script Table'!$F$15-'Script Table'!$F$19+H244)</f>
        <v/>
      </c>
      <c r="K244" s="127">
        <f t="shared" si="14"/>
        <v>960.09696969697291</v>
      </c>
      <c r="L244" s="127">
        <f t="shared" si="15"/>
        <v>244</v>
      </c>
      <c r="M244" s="127">
        <v>958.09676767677092</v>
      </c>
      <c r="N244" s="138">
        <v>179.98925872359365</v>
      </c>
    </row>
    <row r="245" spans="2:14" x14ac:dyDescent="0.2">
      <c r="B245" s="125">
        <v>964.09737373737698</v>
      </c>
      <c r="C245">
        <v>24.861669289750751</v>
      </c>
      <c r="D245">
        <v>964.09737373737698</v>
      </c>
      <c r="E245">
        <v>-969.1996924525132</v>
      </c>
      <c r="F245">
        <v>964.09737373737698</v>
      </c>
      <c r="G245">
        <v>1331.6731075474868</v>
      </c>
      <c r="J245" t="str">
        <f>IF(H245="","",$P$6-'Script Table'!$F$15-'Script Table'!$F$19+H245)</f>
        <v/>
      </c>
      <c r="K245" s="127">
        <f t="shared" si="14"/>
        <v>964.09737373737698</v>
      </c>
      <c r="L245" s="127">
        <f t="shared" si="15"/>
        <v>245</v>
      </c>
      <c r="M245" s="127">
        <v>962.09717171717489</v>
      </c>
      <c r="N245" s="138">
        <v>179.98922645819545</v>
      </c>
    </row>
    <row r="246" spans="2:14" x14ac:dyDescent="0.2">
      <c r="B246" s="125">
        <v>968.09777777778106</v>
      </c>
      <c r="C246">
        <v>24.86091192036918</v>
      </c>
      <c r="D246">
        <v>968.09777777778106</v>
      </c>
      <c r="E246">
        <v>-973.21543019456874</v>
      </c>
      <c r="F246">
        <v>968.09777777778106</v>
      </c>
      <c r="G246">
        <v>1327.6573698054312</v>
      </c>
      <c r="J246" t="str">
        <f>IF(H246="","",$P$6-'Script Table'!$F$15-'Script Table'!$F$19+H246)</f>
        <v/>
      </c>
      <c r="K246" s="127">
        <f t="shared" si="14"/>
        <v>968.09777777778106</v>
      </c>
      <c r="L246" s="127">
        <f t="shared" si="15"/>
        <v>246</v>
      </c>
      <c r="M246" s="127">
        <v>966.09757575757908</v>
      </c>
      <c r="N246" s="138">
        <v>179.98919399837109</v>
      </c>
    </row>
    <row r="247" spans="2:14" x14ac:dyDescent="0.2">
      <c r="B247" s="125">
        <v>972.09818181818514</v>
      </c>
      <c r="C247">
        <v>24.860152270937558</v>
      </c>
      <c r="D247">
        <v>972.09818181818514</v>
      </c>
      <c r="E247">
        <v>-977.23112173676407</v>
      </c>
      <c r="F247">
        <v>972.09818181818514</v>
      </c>
      <c r="G247">
        <v>1323.6416782632359</v>
      </c>
      <c r="J247" t="str">
        <f>IF(H247="","",$P$6-'Script Table'!$F$15-'Script Table'!$F$19+H247)</f>
        <v/>
      </c>
      <c r="K247" s="127">
        <f t="shared" si="14"/>
        <v>972.09818181818514</v>
      </c>
      <c r="L247" s="127">
        <f t="shared" si="15"/>
        <v>247</v>
      </c>
      <c r="M247" s="127">
        <v>970.09797979798304</v>
      </c>
      <c r="N247" s="138">
        <v>179.98916134235787</v>
      </c>
    </row>
    <row r="248" spans="2:14" x14ac:dyDescent="0.2">
      <c r="B248" s="125">
        <v>976.09858585858922</v>
      </c>
      <c r="C248">
        <v>24.859390327633371</v>
      </c>
      <c r="D248">
        <v>976.09858585858922</v>
      </c>
      <c r="E248">
        <v>-981.24676707909555</v>
      </c>
      <c r="F248">
        <v>976.09858585858922</v>
      </c>
      <c r="G248">
        <v>1319.6260329209044</v>
      </c>
      <c r="J248" t="str">
        <f>IF(H248="","",$P$6-'Script Table'!$F$15-'Script Table'!$F$19+H248)</f>
        <v/>
      </c>
      <c r="K248" s="127">
        <f t="shared" si="14"/>
        <v>976.09858585858922</v>
      </c>
      <c r="L248" s="127">
        <f t="shared" si="15"/>
        <v>248</v>
      </c>
      <c r="M248" s="127">
        <v>974.09838383838724</v>
      </c>
      <c r="N248" s="138">
        <v>179.9891284883717</v>
      </c>
    </row>
    <row r="249" spans="2:14" x14ac:dyDescent="0.2">
      <c r="B249" s="125">
        <v>980.0989898989933</v>
      </c>
      <c r="C249">
        <v>24.85862607650802</v>
      </c>
      <c r="D249">
        <v>980.0989898989933</v>
      </c>
      <c r="E249">
        <v>-985.26236622155898</v>
      </c>
      <c r="F249">
        <v>980.0989898989933</v>
      </c>
      <c r="G249">
        <v>1315.6104337784409</v>
      </c>
      <c r="J249" t="str">
        <f>IF(H249="","",$P$6-'Script Table'!$F$15-'Script Table'!$F$19+H249)</f>
        <v/>
      </c>
      <c r="K249" s="127">
        <f t="shared" si="14"/>
        <v>980.0989898989933</v>
      </c>
      <c r="L249" s="127">
        <f t="shared" si="15"/>
        <v>249</v>
      </c>
      <c r="M249" s="127">
        <v>978.0987878787912</v>
      </c>
      <c r="N249" s="138">
        <v>179.98909543460678</v>
      </c>
    </row>
    <row r="250" spans="2:14" x14ac:dyDescent="0.2">
      <c r="B250" s="125">
        <v>984.09939393939737</v>
      </c>
      <c r="C250">
        <v>24.857859503485312</v>
      </c>
      <c r="D250">
        <v>984.09939393939737</v>
      </c>
      <c r="E250">
        <v>-989.27791916415049</v>
      </c>
      <c r="F250">
        <v>984.09939393939737</v>
      </c>
      <c r="G250">
        <v>1311.5948808358494</v>
      </c>
      <c r="J250" t="str">
        <f>IF(H250="","",$P$6-'Script Table'!$F$15-'Script Table'!$F$19+H250)</f>
        <v/>
      </c>
      <c r="K250" s="127">
        <f t="shared" si="14"/>
        <v>984.09939393939737</v>
      </c>
      <c r="L250" s="127">
        <f t="shared" si="15"/>
        <v>250</v>
      </c>
      <c r="M250" s="127">
        <v>982.09919191919539</v>
      </c>
      <c r="N250" s="138">
        <v>179.98906217923556</v>
      </c>
    </row>
    <row r="251" spans="2:14" x14ac:dyDescent="0.2">
      <c r="B251" s="125">
        <v>988.09979797980145</v>
      </c>
      <c r="C251">
        <v>24.85709059435985</v>
      </c>
      <c r="D251">
        <v>988.09979797980145</v>
      </c>
      <c r="E251">
        <v>-993.29342590686576</v>
      </c>
      <c r="F251">
        <v>988.09979797980145</v>
      </c>
      <c r="G251">
        <v>1307.5793740931342</v>
      </c>
      <c r="J251" t="str">
        <f>IF(H251="","",$P$6-'Script Table'!$F$15-'Script Table'!$F$19+H251)</f>
        <v/>
      </c>
      <c r="K251" s="127">
        <f t="shared" si="14"/>
        <v>988.09979797980145</v>
      </c>
      <c r="L251" s="127">
        <f t="shared" si="15"/>
        <v>251</v>
      </c>
      <c r="M251" s="127">
        <v>986.09959595959936</v>
      </c>
      <c r="N251" s="138">
        <v>179.98902872040756</v>
      </c>
    </row>
    <row r="252" spans="2:14" x14ac:dyDescent="0.2">
      <c r="B252" s="125">
        <v>992.10020202020553</v>
      </c>
      <c r="C252">
        <v>24.856319334795494</v>
      </c>
      <c r="D252">
        <v>992.10020202020553</v>
      </c>
      <c r="E252">
        <v>-997.30888644970094</v>
      </c>
      <c r="F252">
        <v>992.10020202020553</v>
      </c>
      <c r="G252">
        <v>1303.563913550299</v>
      </c>
      <c r="J252" t="str">
        <f>IF(H252="","",$P$6-'Script Table'!$F$15-'Script Table'!$F$19+H252)</f>
        <v/>
      </c>
      <c r="K252" s="127">
        <f t="shared" si="14"/>
        <v>992.10020202020553</v>
      </c>
      <c r="L252" s="127">
        <f t="shared" si="15"/>
        <v>252</v>
      </c>
      <c r="M252" s="127">
        <v>990.10000000000355</v>
      </c>
      <c r="N252" s="138">
        <v>179.98899505625025</v>
      </c>
    </row>
    <row r="253" spans="2:14" x14ac:dyDescent="0.2">
      <c r="B253" s="125">
        <v>996.10060606060961</v>
      </c>
      <c r="C253">
        <v>24.855545710323714</v>
      </c>
      <c r="D253">
        <v>996.10060606060961</v>
      </c>
      <c r="E253">
        <v>-1001.3243007926518</v>
      </c>
      <c r="F253">
        <v>996.10060606060961</v>
      </c>
      <c r="G253">
        <v>1299.5484992073482</v>
      </c>
      <c r="J253" t="str">
        <f>IF(H253="","",$P$6-'Script Table'!$F$15-'Script Table'!$F$19+H253)</f>
        <v/>
      </c>
      <c r="K253" s="127">
        <f t="shared" si="14"/>
        <v>996.10060606060961</v>
      </c>
      <c r="L253" s="127">
        <f t="shared" si="15"/>
        <v>253</v>
      </c>
      <c r="M253" s="127">
        <v>994.10040404040751</v>
      </c>
      <c r="N253" s="138">
        <v>179.98896118486741</v>
      </c>
    </row>
    <row r="254" spans="2:14" x14ac:dyDescent="0.2">
      <c r="B254" s="125">
        <v>1000.1010101010137</v>
      </c>
      <c r="C254">
        <v>24.85476970634199</v>
      </c>
      <c r="D254">
        <v>1000.1010101010137</v>
      </c>
      <c r="E254">
        <v>-1005.3396689357141</v>
      </c>
      <c r="F254">
        <v>1000.1010101010137</v>
      </c>
      <c r="G254">
        <v>1295.533131064286</v>
      </c>
      <c r="J254" t="str">
        <f>IF(H254="","",$P$6-'Script Table'!$F$15-'Script Table'!$F$19+H254)</f>
        <v/>
      </c>
      <c r="K254" s="127">
        <f t="shared" si="14"/>
        <v>1000.1010101010137</v>
      </c>
      <c r="L254" s="127">
        <f t="shared" si="15"/>
        <v>254</v>
      </c>
      <c r="M254" s="127">
        <v>998.1008080808117</v>
      </c>
      <c r="N254" s="138">
        <v>179.98892710434001</v>
      </c>
    </row>
    <row r="255" spans="2:14" x14ac:dyDescent="0.2">
      <c r="B255" s="125">
        <v>1004.1014141414178</v>
      </c>
      <c r="C255">
        <v>24.853991308112118</v>
      </c>
      <c r="D255">
        <v>1004.1014141414178</v>
      </c>
      <c r="E255">
        <v>-1009.3549908788834</v>
      </c>
      <c r="F255">
        <v>1004.1014141414178</v>
      </c>
      <c r="G255">
        <v>1291.5178091211164</v>
      </c>
      <c r="J255" t="str">
        <f>IF(H255="","",$P$6-'Script Table'!$F$15-'Script Table'!$F$19+H255)</f>
        <v/>
      </c>
      <c r="K255" s="127">
        <f t="shared" si="14"/>
        <v>1004.1014141414178</v>
      </c>
      <c r="L255" s="127">
        <f t="shared" si="15"/>
        <v>255</v>
      </c>
      <c r="M255" s="127">
        <v>1002.1012121212157</v>
      </c>
      <c r="N255" s="138">
        <v>179.98889281272469</v>
      </c>
    </row>
    <row r="256" spans="2:14" x14ac:dyDescent="0.2">
      <c r="B256" s="125">
        <v>1008.1018181818218</v>
      </c>
      <c r="C256">
        <v>24.853210500758554</v>
      </c>
      <c r="D256">
        <v>1008.1018181818218</v>
      </c>
      <c r="E256">
        <v>-1013.3702666221558</v>
      </c>
      <c r="F256">
        <v>1008.1018181818218</v>
      </c>
      <c r="G256">
        <v>1287.5025333778442</v>
      </c>
      <c r="J256" t="str">
        <f>IF(H256="","",$P$6-'Script Table'!$F$15-'Script Table'!$F$19+H256)</f>
        <v/>
      </c>
      <c r="K256" s="127">
        <f t="shared" si="14"/>
        <v>1008.1018181818218</v>
      </c>
      <c r="L256" s="127">
        <f t="shared" si="15"/>
        <v>256</v>
      </c>
      <c r="M256" s="127">
        <v>1006.1016161616199</v>
      </c>
      <c r="N256" s="138">
        <v>179.9888583080544</v>
      </c>
    </row>
    <row r="257" spans="2:14" x14ac:dyDescent="0.2">
      <c r="B257" s="125">
        <v>1012.1022222222259</v>
      </c>
      <c r="C257">
        <v>24.852427269266681</v>
      </c>
      <c r="D257">
        <v>1012.1022222222259</v>
      </c>
      <c r="E257">
        <v>-1017.3854961655264</v>
      </c>
      <c r="F257">
        <v>1012.1022222222259</v>
      </c>
      <c r="G257">
        <v>1283.4873038344736</v>
      </c>
      <c r="J257" t="str">
        <f>IF(H257="","",$P$6-'Script Table'!$F$15-'Script Table'!$F$19+H257)</f>
        <v/>
      </c>
      <c r="K257" s="127">
        <f t="shared" si="14"/>
        <v>1012.1022222222259</v>
      </c>
      <c r="L257" s="127">
        <f t="shared" si="15"/>
        <v>257</v>
      </c>
      <c r="M257" s="127">
        <v>1010.1020202020238</v>
      </c>
      <c r="N257" s="138">
        <v>179.98882358833731</v>
      </c>
    </row>
    <row r="258" spans="2:14" x14ac:dyDescent="0.2">
      <c r="B258" s="125">
        <v>1016.10262626263</v>
      </c>
      <c r="C258">
        <v>24.851641598481077</v>
      </c>
      <c r="D258">
        <v>1016.10262626263</v>
      </c>
      <c r="E258">
        <v>-1021.4006795089911</v>
      </c>
      <c r="F258">
        <v>1016.10262626263</v>
      </c>
      <c r="G258">
        <v>1279.4721204910088</v>
      </c>
      <c r="J258" t="str">
        <f>IF(H258="","",$P$6-'Script Table'!$F$15-'Script Table'!$F$19+H258)</f>
        <v/>
      </c>
      <c r="K258" s="127">
        <f t="shared" si="14"/>
        <v>1016.10262626263</v>
      </c>
      <c r="L258" s="127">
        <f t="shared" si="15"/>
        <v>258</v>
      </c>
      <c r="M258" s="127">
        <v>1014.102424242428</v>
      </c>
      <c r="N258" s="138">
        <v>179.98878865155672</v>
      </c>
    </row>
    <row r="259" spans="2:14" x14ac:dyDescent="0.2">
      <c r="B259" s="125">
        <v>1020.1030303030341</v>
      </c>
      <c r="C259">
        <v>24.850853473103758</v>
      </c>
      <c r="D259">
        <v>1020.1030303030341</v>
      </c>
      <c r="E259">
        <v>-1025.4158166525453</v>
      </c>
      <c r="F259">
        <v>1020.1030303030341</v>
      </c>
      <c r="G259">
        <v>1275.4569833474548</v>
      </c>
      <c r="J259" t="str">
        <f>IF(H259="","",$P$6-'Script Table'!$F$15-'Script Table'!$F$19+H259)</f>
        <v/>
      </c>
      <c r="K259" s="127">
        <f t="shared" si="14"/>
        <v>1020.1030303030341</v>
      </c>
      <c r="L259" s="127">
        <f t="shared" si="15"/>
        <v>259</v>
      </c>
      <c r="M259" s="127">
        <v>1018.102828282832</v>
      </c>
      <c r="N259" s="138">
        <v>179.98875349567072</v>
      </c>
    </row>
    <row r="260" spans="2:14" x14ac:dyDescent="0.2">
      <c r="B260" s="125">
        <v>1024.103434343438</v>
      </c>
      <c r="C260">
        <v>24.850062877692366</v>
      </c>
      <c r="D260">
        <v>1024.103434343438</v>
      </c>
      <c r="E260">
        <v>-1029.4309075961844</v>
      </c>
      <c r="F260">
        <v>1024.103434343438</v>
      </c>
      <c r="G260">
        <v>1271.4418924038157</v>
      </c>
      <c r="J260" t="str">
        <f>IF(H260="","",$P$6-'Script Table'!$F$15-'Script Table'!$F$19+H260)</f>
        <v/>
      </c>
      <c r="K260" s="127">
        <f t="shared" ref="K260:K323" si="16">F260</f>
        <v>1024.103434343438</v>
      </c>
      <c r="L260" s="127">
        <f t="shared" si="15"/>
        <v>260</v>
      </c>
      <c r="M260" s="127">
        <v>1022.1032323232361</v>
      </c>
      <c r="N260" s="138">
        <v>179.98871811861162</v>
      </c>
    </row>
    <row r="261" spans="2:14" x14ac:dyDescent="0.2">
      <c r="B261" s="125">
        <v>1028.103838383842</v>
      </c>
      <c r="C261">
        <v>24.849269796658358</v>
      </c>
      <c r="D261">
        <v>1028.103838383842</v>
      </c>
      <c r="E261">
        <v>-1033.4459523399044</v>
      </c>
      <c r="F261">
        <v>1028.103838383842</v>
      </c>
      <c r="G261">
        <v>1267.4268476600957</v>
      </c>
      <c r="J261" t="str">
        <f>IF(H261="","",$P$6-'Script Table'!$F$15-'Script Table'!$F$19+H261)</f>
        <v/>
      </c>
      <c r="K261" s="127">
        <f t="shared" si="16"/>
        <v>1028.103838383842</v>
      </c>
      <c r="L261" s="127">
        <f t="shared" si="15"/>
        <v>261</v>
      </c>
      <c r="M261" s="127">
        <v>1026.1036363636399</v>
      </c>
      <c r="N261" s="138">
        <v>179.9886825182856</v>
      </c>
    </row>
    <row r="262" spans="2:14" x14ac:dyDescent="0.2">
      <c r="B262" s="125">
        <v>1032.104242424246</v>
      </c>
      <c r="C262">
        <v>24.84847421426516</v>
      </c>
      <c r="D262">
        <v>1032.104242424246</v>
      </c>
      <c r="E262">
        <v>-1037.4609508836993</v>
      </c>
      <c r="F262">
        <v>1032.104242424246</v>
      </c>
      <c r="G262">
        <v>1263.4118491163008</v>
      </c>
      <c r="J262" t="str">
        <f>IF(H262="","",$P$6-'Script Table'!$F$15-'Script Table'!$F$19+H262)</f>
        <v/>
      </c>
      <c r="K262" s="127">
        <f t="shared" si="16"/>
        <v>1032.104242424246</v>
      </c>
      <c r="L262" s="127">
        <f t="shared" ref="L262:L325" si="17">L261+1</f>
        <v>262</v>
      </c>
      <c r="M262" s="127">
        <v>1030.1040404040441</v>
      </c>
      <c r="N262" s="138">
        <v>179.9886466925725</v>
      </c>
    </row>
    <row r="263" spans="2:14" x14ac:dyDescent="0.2">
      <c r="B263" s="125">
        <v>1036.1046464646499</v>
      </c>
      <c r="C263">
        <v>24.847676114626267</v>
      </c>
      <c r="D263">
        <v>1036.1046464646499</v>
      </c>
      <c r="E263">
        <v>-1041.4759032275656</v>
      </c>
      <c r="F263">
        <v>1036.1046464646499</v>
      </c>
      <c r="G263">
        <v>1259.3968967724345</v>
      </c>
      <c r="J263" t="str">
        <f>IF(H263="","",$P$6-'Script Table'!$F$15-'Script Table'!$F$19+H263)</f>
        <v/>
      </c>
      <c r="K263" s="127">
        <f t="shared" si="16"/>
        <v>1036.1046464646499</v>
      </c>
      <c r="L263" s="127">
        <f t="shared" si="17"/>
        <v>263</v>
      </c>
      <c r="M263" s="127">
        <v>1034.1044444444478</v>
      </c>
      <c r="N263" s="138">
        <v>179.98861063932503</v>
      </c>
    </row>
    <row r="264" spans="2:14" x14ac:dyDescent="0.2">
      <c r="B264" s="125">
        <v>1040.1050505050539</v>
      </c>
      <c r="C264">
        <v>24.846875481703361</v>
      </c>
      <c r="D264">
        <v>1040.1050505050539</v>
      </c>
      <c r="E264">
        <v>-1045.490809371498</v>
      </c>
      <c r="F264">
        <v>1040.1050505050539</v>
      </c>
      <c r="G264">
        <v>1255.3819906285021</v>
      </c>
      <c r="J264" t="str">
        <f>IF(H264="","",$P$6-'Script Table'!$F$15-'Script Table'!$F$19+H264)</f>
        <v/>
      </c>
      <c r="K264" s="127">
        <f t="shared" si="16"/>
        <v>1040.1050505050539</v>
      </c>
      <c r="L264" s="127">
        <f t="shared" si="17"/>
        <v>264</v>
      </c>
      <c r="M264" s="127">
        <v>1038.104848484852</v>
      </c>
      <c r="N264" s="138">
        <v>179.9885743563687</v>
      </c>
    </row>
    <row r="265" spans="2:14" x14ac:dyDescent="0.2">
      <c r="B265" s="125">
        <v>1044.1054545454579</v>
      </c>
      <c r="C265">
        <v>24.846072299304343</v>
      </c>
      <c r="D265">
        <v>1044.1054545454579</v>
      </c>
      <c r="E265">
        <v>-1049.505669315492</v>
      </c>
      <c r="F265">
        <v>1044.1054545454579</v>
      </c>
      <c r="G265">
        <v>1251.3671306845081</v>
      </c>
      <c r="J265" t="str">
        <f>IF(H265="","",$P$6-'Script Table'!$F$15-'Script Table'!$F$19+H265)</f>
        <v/>
      </c>
      <c r="K265" s="127">
        <f t="shared" si="16"/>
        <v>1044.1054545454579</v>
      </c>
      <c r="L265" s="127">
        <f t="shared" si="17"/>
        <v>265</v>
      </c>
      <c r="M265" s="127">
        <v>1042.1052525252558</v>
      </c>
      <c r="N265" s="138">
        <v>179.98853784150108</v>
      </c>
    </row>
    <row r="266" spans="2:14" x14ac:dyDescent="0.2">
      <c r="B266" s="125">
        <v>1048.1058585858618</v>
      </c>
      <c r="C266">
        <v>24.845266551081387</v>
      </c>
      <c r="D266">
        <v>1048.1058585858618</v>
      </c>
      <c r="E266">
        <v>-1053.5204830595421</v>
      </c>
      <c r="F266">
        <v>1048.1058585858618</v>
      </c>
      <c r="G266">
        <v>1247.352316940458</v>
      </c>
      <c r="J266" t="str">
        <f>IF(H266="","",$P$6-'Script Table'!$F$15-'Script Table'!$F$19+H266)</f>
        <v/>
      </c>
      <c r="K266" s="127">
        <f t="shared" si="16"/>
        <v>1048.1058585858618</v>
      </c>
      <c r="L266" s="127">
        <f t="shared" si="17"/>
        <v>266</v>
      </c>
      <c r="M266" s="127">
        <v>1046.10565656566</v>
      </c>
      <c r="N266" s="138">
        <v>179.98850109249176</v>
      </c>
    </row>
    <row r="267" spans="2:14" x14ac:dyDescent="0.2">
      <c r="B267" s="125">
        <v>1052.1062626262658</v>
      </c>
      <c r="C267">
        <v>24.844458220528903</v>
      </c>
      <c r="D267">
        <v>1052.1062626262658</v>
      </c>
      <c r="E267">
        <v>-1057.5352506036443</v>
      </c>
      <c r="F267">
        <v>1052.1062626262658</v>
      </c>
      <c r="G267">
        <v>1243.3375493963558</v>
      </c>
      <c r="J267" t="str">
        <f>IF(H267="","",$P$6-'Script Table'!$F$15-'Script Table'!$F$19+H267)</f>
        <v/>
      </c>
      <c r="K267" s="127">
        <f t="shared" si="16"/>
        <v>1052.1062626262658</v>
      </c>
      <c r="L267" s="127">
        <f t="shared" si="17"/>
        <v>267</v>
      </c>
      <c r="M267" s="127">
        <v>1050.1060606060637</v>
      </c>
      <c r="N267" s="138">
        <v>179.98846410708111</v>
      </c>
    </row>
    <row r="268" spans="2:14" x14ac:dyDescent="0.2">
      <c r="B268" s="125">
        <v>1056.1066666666698</v>
      </c>
      <c r="C268">
        <v>24.843647290981533</v>
      </c>
      <c r="D268">
        <v>1056.1066666666698</v>
      </c>
      <c r="E268">
        <v>-1061.5499719477921</v>
      </c>
      <c r="F268">
        <v>1056.1066666666698</v>
      </c>
      <c r="G268">
        <v>1239.322828052208</v>
      </c>
      <c r="J268" t="str">
        <f>IF(H268="","",$P$6-'Script Table'!$F$15-'Script Table'!$F$19+H268)</f>
        <v/>
      </c>
      <c r="K268" s="127">
        <f t="shared" si="16"/>
        <v>1056.1066666666698</v>
      </c>
      <c r="L268" s="127">
        <f t="shared" si="17"/>
        <v>268</v>
      </c>
      <c r="M268" s="127">
        <v>1054.1064646464679</v>
      </c>
      <c r="N268" s="138">
        <v>179.98842688298092</v>
      </c>
    </row>
    <row r="269" spans="2:14" x14ac:dyDescent="0.2">
      <c r="B269" s="125">
        <v>1060.1070707070737</v>
      </c>
      <c r="C269">
        <v>24.842833745612065</v>
      </c>
      <c r="D269">
        <v>1060.1070707070737</v>
      </c>
      <c r="E269">
        <v>-1065.5646470919819</v>
      </c>
      <c r="F269">
        <v>1060.1070707070737</v>
      </c>
      <c r="G269">
        <v>1235.3081529080182</v>
      </c>
      <c r="J269" t="str">
        <f>IF(H269="","",$P$6-'Script Table'!$F$15-'Script Table'!$F$19+H269)</f>
        <v/>
      </c>
      <c r="K269" s="127">
        <f t="shared" si="16"/>
        <v>1060.1070707070737</v>
      </c>
      <c r="L269" s="127">
        <f t="shared" si="17"/>
        <v>269</v>
      </c>
      <c r="M269" s="127">
        <v>1058.1068686868716</v>
      </c>
      <c r="N269" s="138">
        <v>179.98838941787298</v>
      </c>
    </row>
    <row r="270" spans="2:14" x14ac:dyDescent="0.2">
      <c r="B270" s="125">
        <v>1064.1074747474777</v>
      </c>
      <c r="C270">
        <v>24.842017567429338</v>
      </c>
      <c r="D270">
        <v>1064.1074747474777</v>
      </c>
      <c r="E270">
        <v>-1069.5792760362076</v>
      </c>
      <c r="F270">
        <v>1064.1074747474777</v>
      </c>
      <c r="G270">
        <v>1231.2935239637925</v>
      </c>
      <c r="J270" t="str">
        <f>IF(H270="","",$P$6-'Script Table'!$F$15-'Script Table'!$F$19+H270)</f>
        <v/>
      </c>
      <c r="K270" s="127">
        <f t="shared" si="16"/>
        <v>1064.1074747474777</v>
      </c>
      <c r="L270" s="127">
        <f t="shared" si="17"/>
        <v>270</v>
      </c>
      <c r="M270" s="127">
        <v>1062.1072727272758</v>
      </c>
      <c r="N270" s="138">
        <v>179.98835170940916</v>
      </c>
    </row>
    <row r="271" spans="2:14" x14ac:dyDescent="0.2">
      <c r="B271" s="125">
        <v>1068.1078787878816</v>
      </c>
      <c r="C271">
        <v>24.841198739276088</v>
      </c>
      <c r="D271">
        <v>1068.1078787878816</v>
      </c>
      <c r="E271">
        <v>-1073.5938587804646</v>
      </c>
      <c r="F271">
        <v>1068.1078787878816</v>
      </c>
      <c r="G271">
        <v>1227.2789412195355</v>
      </c>
      <c r="J271" t="str">
        <f>IF(H271="","",$P$6-'Script Table'!$F$15-'Script Table'!$F$19+H271)</f>
        <v/>
      </c>
      <c r="K271" s="127">
        <f t="shared" si="16"/>
        <v>1068.1078787878816</v>
      </c>
      <c r="L271" s="127">
        <f t="shared" si="17"/>
        <v>271</v>
      </c>
      <c r="M271" s="127">
        <v>1066.1076767676795</v>
      </c>
      <c r="N271" s="138">
        <v>179.9883137552105</v>
      </c>
    </row>
    <row r="272" spans="2:14" x14ac:dyDescent="0.2">
      <c r="B272" s="125">
        <v>1072.1082828282856</v>
      </c>
      <c r="C272">
        <v>24.840377243826811</v>
      </c>
      <c r="D272">
        <v>1072.1082828282856</v>
      </c>
      <c r="E272">
        <v>-1077.6083953247469</v>
      </c>
      <c r="F272">
        <v>1072.1082828282856</v>
      </c>
      <c r="G272">
        <v>1223.2644046752532</v>
      </c>
      <c r="J272" t="str">
        <f>IF(H272="","",$P$6-'Script Table'!$F$15-'Script Table'!$F$19+H272)</f>
        <v/>
      </c>
      <c r="K272" s="127">
        <f t="shared" si="16"/>
        <v>1072.1082828282856</v>
      </c>
      <c r="L272" s="127">
        <f t="shared" si="17"/>
        <v>272</v>
      </c>
      <c r="M272" s="127">
        <v>1070.1080808080837</v>
      </c>
      <c r="N272" s="138">
        <v>179.98827555286729</v>
      </c>
    </row>
    <row r="273" spans="2:14" x14ac:dyDescent="0.2">
      <c r="B273" s="125">
        <v>1076.1086868686896</v>
      </c>
      <c r="C273">
        <v>24.839553063585516</v>
      </c>
      <c r="D273">
        <v>1076.1086868686896</v>
      </c>
      <c r="E273">
        <v>-1081.6228856690498</v>
      </c>
      <c r="F273">
        <v>1076.1086868686896</v>
      </c>
      <c r="G273">
        <v>1219.2499143309503</v>
      </c>
      <c r="J273" t="str">
        <f>IF(H273="","",$P$6-'Script Table'!$F$15-'Script Table'!$F$19+H273)</f>
        <v/>
      </c>
      <c r="K273" s="127">
        <f t="shared" si="16"/>
        <v>1076.1086868686896</v>
      </c>
      <c r="L273" s="127">
        <f t="shared" si="17"/>
        <v>273</v>
      </c>
      <c r="M273" s="127">
        <v>1074.1084848484875</v>
      </c>
      <c r="N273" s="138">
        <v>179.98823709993775</v>
      </c>
    </row>
    <row r="274" spans="2:14" x14ac:dyDescent="0.2">
      <c r="B274" s="125">
        <v>1080.1090909090935</v>
      </c>
      <c r="C274">
        <v>24.838726180883508</v>
      </c>
      <c r="D274">
        <v>1080.1090909090935</v>
      </c>
      <c r="E274">
        <v>-1085.6373298133674</v>
      </c>
      <c r="F274">
        <v>1080.1090909090935</v>
      </c>
      <c r="G274">
        <v>1215.2354701866327</v>
      </c>
      <c r="J274" t="str">
        <f>IF(H274="","",$P$6-'Script Table'!$F$15-'Script Table'!$F$19+H274)</f>
        <v/>
      </c>
      <c r="K274" s="127">
        <f t="shared" si="16"/>
        <v>1080.1090909090935</v>
      </c>
      <c r="L274" s="127">
        <f t="shared" si="17"/>
        <v>274</v>
      </c>
      <c r="M274" s="127">
        <v>1078.1088888888917</v>
      </c>
      <c r="N274" s="138">
        <v>179.98819839394841</v>
      </c>
    </row>
    <row r="275" spans="2:14" x14ac:dyDescent="0.2">
      <c r="B275" s="125">
        <v>1084.1094949494975</v>
      </c>
      <c r="C275">
        <v>24.837896577877107</v>
      </c>
      <c r="D275">
        <v>1084.1094949494975</v>
      </c>
      <c r="E275">
        <v>-1089.6517277576941</v>
      </c>
      <c r="F275">
        <v>1084.1094949494975</v>
      </c>
      <c r="G275">
        <v>1211.221072242306</v>
      </c>
      <c r="J275" t="str">
        <f>IF(H275="","",$P$6-'Script Table'!$F$15-'Script Table'!$F$19+H275)</f>
        <v/>
      </c>
      <c r="K275" s="127">
        <f t="shared" si="16"/>
        <v>1084.1094949494975</v>
      </c>
      <c r="L275" s="127">
        <f t="shared" si="17"/>
        <v>275</v>
      </c>
      <c r="M275" s="127">
        <v>1082.1092929292954</v>
      </c>
      <c r="N275" s="138">
        <v>179.98815943239291</v>
      </c>
    </row>
    <row r="276" spans="2:14" x14ac:dyDescent="0.2">
      <c r="B276" s="125">
        <v>1088.1098989899015</v>
      </c>
      <c r="C276">
        <v>24.837064236545299</v>
      </c>
      <c r="D276">
        <v>1088.1098989899015</v>
      </c>
      <c r="E276">
        <v>-1093.6660795020246</v>
      </c>
      <c r="F276">
        <v>1088.1098989899015</v>
      </c>
      <c r="G276">
        <v>1207.2067204979755</v>
      </c>
      <c r="J276" t="str">
        <f>IF(H276="","",$P$6-'Script Table'!$F$15-'Script Table'!$F$19+H276)</f>
        <v/>
      </c>
      <c r="K276" s="127">
        <f t="shared" si="16"/>
        <v>1088.1098989899015</v>
      </c>
      <c r="L276" s="127">
        <f t="shared" si="17"/>
        <v>276</v>
      </c>
      <c r="M276" s="127">
        <v>1086.1096969696996</v>
      </c>
      <c r="N276" s="138">
        <v>179.98812021273153</v>
      </c>
    </row>
    <row r="277" spans="2:14" x14ac:dyDescent="0.2">
      <c r="B277" s="125">
        <v>1092.1103030303054</v>
      </c>
      <c r="C277">
        <v>24.836229138687415</v>
      </c>
      <c r="D277">
        <v>1092.1103030303054</v>
      </c>
      <c r="E277">
        <v>-1097.6803850463534</v>
      </c>
      <c r="F277">
        <v>1092.1103030303054</v>
      </c>
      <c r="G277">
        <v>1203.1924149536467</v>
      </c>
      <c r="J277" t="str">
        <f>IF(H277="","",$P$6-'Script Table'!$F$15-'Script Table'!$F$19+H277)</f>
        <v/>
      </c>
      <c r="K277" s="127">
        <f t="shared" si="16"/>
        <v>1092.1103030303054</v>
      </c>
      <c r="L277" s="127">
        <f t="shared" si="17"/>
        <v>277</v>
      </c>
      <c r="M277" s="127">
        <v>1090.1101010101033</v>
      </c>
      <c r="N277" s="138">
        <v>179.98808073239104</v>
      </c>
    </row>
    <row r="278" spans="2:14" x14ac:dyDescent="0.2">
      <c r="B278" s="125">
        <v>1096.1107070707094</v>
      </c>
      <c r="C278">
        <v>24.83539126592073</v>
      </c>
      <c r="D278">
        <v>1096.1107070707094</v>
      </c>
      <c r="E278">
        <v>-1101.6946443906747</v>
      </c>
      <c r="F278">
        <v>1096.1107070707094</v>
      </c>
      <c r="G278">
        <v>1199.1781556093254</v>
      </c>
      <c r="J278" t="str">
        <f>IF(H278="","",$P$6-'Script Table'!$F$15-'Script Table'!$F$19+H278)</f>
        <v/>
      </c>
      <c r="K278" s="127">
        <f t="shared" si="16"/>
        <v>1096.1107070707094</v>
      </c>
      <c r="L278" s="127">
        <f t="shared" si="17"/>
        <v>278</v>
      </c>
      <c r="M278" s="127">
        <v>1094.1105050505075</v>
      </c>
      <c r="N278" s="138">
        <v>179.98804098876403</v>
      </c>
    </row>
    <row r="279" spans="2:14" x14ac:dyDescent="0.2">
      <c r="B279" s="125">
        <v>1100.1111111111134</v>
      </c>
      <c r="C279">
        <v>24.834550599677996</v>
      </c>
      <c r="D279">
        <v>1100.1111111111134</v>
      </c>
      <c r="E279">
        <v>-1105.7088575349821</v>
      </c>
      <c r="F279">
        <v>1100.1111111111134</v>
      </c>
      <c r="G279">
        <v>1195.163942465018</v>
      </c>
      <c r="J279" t="str">
        <f>IF(H279="","",$P$6-'Script Table'!$F$15-'Script Table'!$F$19+H279)</f>
        <v/>
      </c>
      <c r="K279" s="127">
        <f t="shared" si="16"/>
        <v>1100.1111111111134</v>
      </c>
      <c r="L279" s="127">
        <f t="shared" si="17"/>
        <v>279</v>
      </c>
      <c r="M279" s="127">
        <v>1098.1109090909113</v>
      </c>
      <c r="N279" s="138">
        <v>179.98800097920761</v>
      </c>
    </row>
    <row r="280" spans="2:14" x14ac:dyDescent="0.2">
      <c r="B280" s="125">
        <v>1104.1115151515173</v>
      </c>
      <c r="C280">
        <v>24.833707121205002</v>
      </c>
      <c r="D280">
        <v>1104.1115151515173</v>
      </c>
      <c r="E280">
        <v>-1109.7230244792704</v>
      </c>
      <c r="F280">
        <v>1104.1115151515173</v>
      </c>
      <c r="G280">
        <v>1191.1497755207297</v>
      </c>
      <c r="J280" t="str">
        <f>IF(H280="","",$P$6-'Script Table'!$F$15-'Script Table'!$F$19+H280)</f>
        <v/>
      </c>
      <c r="K280" s="127">
        <f t="shared" si="16"/>
        <v>1104.1115151515173</v>
      </c>
      <c r="L280" s="127">
        <f t="shared" si="17"/>
        <v>280</v>
      </c>
      <c r="M280" s="127">
        <v>1102.1113131313155</v>
      </c>
      <c r="N280" s="138">
        <v>179.98796070104405</v>
      </c>
    </row>
    <row r="281" spans="2:14" x14ac:dyDescent="0.2">
      <c r="B281" s="125">
        <v>1108.1119191919213</v>
      </c>
      <c r="C281">
        <v>24.832860811558035</v>
      </c>
      <c r="D281">
        <v>1108.1119191919213</v>
      </c>
      <c r="E281">
        <v>-1113.7371452235332</v>
      </c>
      <c r="F281">
        <v>1108.1119191919213</v>
      </c>
      <c r="G281">
        <v>1187.1356547764669</v>
      </c>
      <c r="J281" t="str">
        <f>IF(H281="","",$P$6-'Script Table'!$F$15-'Script Table'!$F$19+H281)</f>
        <v/>
      </c>
      <c r="K281" s="127">
        <f t="shared" si="16"/>
        <v>1108.1119191919213</v>
      </c>
      <c r="L281" s="127">
        <f t="shared" si="17"/>
        <v>281</v>
      </c>
      <c r="M281" s="127">
        <v>1106.1117171717192</v>
      </c>
      <c r="N281" s="138">
        <v>179.98792015155917</v>
      </c>
    </row>
    <row r="282" spans="2:14" x14ac:dyDescent="0.2">
      <c r="B282" s="125">
        <v>1112.1123232323253</v>
      </c>
      <c r="C282">
        <v>24.832011651601324</v>
      </c>
      <c r="D282">
        <v>1112.1123232323253</v>
      </c>
      <c r="E282">
        <v>-1117.751219767765</v>
      </c>
      <c r="F282">
        <v>1112.1123232323253</v>
      </c>
      <c r="G282">
        <v>1183.1215802322351</v>
      </c>
      <c r="J282" t="str">
        <f>IF(H282="","",$P$6-'Script Table'!$F$15-'Script Table'!$F$19+H282)</f>
        <v/>
      </c>
      <c r="K282" s="127">
        <f t="shared" si="16"/>
        <v>1112.1123232323253</v>
      </c>
      <c r="L282" s="127">
        <f t="shared" si="17"/>
        <v>282</v>
      </c>
      <c r="M282" s="127">
        <v>1110.1121212121234</v>
      </c>
      <c r="N282" s="138">
        <v>179.98787932800221</v>
      </c>
    </row>
    <row r="283" spans="2:14" x14ac:dyDescent="0.2">
      <c r="B283" s="125">
        <v>1116.1127272727292</v>
      </c>
      <c r="C283">
        <v>24.831159622004424</v>
      </c>
      <c r="D283">
        <v>1116.1127272727292</v>
      </c>
      <c r="E283">
        <v>-1121.7652481119587</v>
      </c>
      <c r="F283">
        <v>1116.1127272727292</v>
      </c>
      <c r="G283">
        <v>1179.1075518880414</v>
      </c>
      <c r="J283" t="str">
        <f>IF(H283="","",$P$6-'Script Table'!$F$15-'Script Table'!$F$19+H283)</f>
        <v/>
      </c>
      <c r="K283" s="127">
        <f t="shared" si="16"/>
        <v>1116.1127272727292</v>
      </c>
      <c r="L283" s="127">
        <f t="shared" si="17"/>
        <v>283</v>
      </c>
      <c r="M283" s="127">
        <v>1114.1125252525271</v>
      </c>
      <c r="N283" s="138">
        <v>179.98783822758503</v>
      </c>
    </row>
    <row r="284" spans="2:14" x14ac:dyDescent="0.2">
      <c r="B284" s="125">
        <v>1120.1131313131332</v>
      </c>
      <c r="C284">
        <v>24.830304703239591</v>
      </c>
      <c r="D284">
        <v>1120.1131313131332</v>
      </c>
      <c r="E284">
        <v>-1125.7792302561093</v>
      </c>
      <c r="F284">
        <v>1120.1131313131332</v>
      </c>
      <c r="G284">
        <v>1175.0935697438908</v>
      </c>
      <c r="J284" t="str">
        <f>IF(H284="","",$P$6-'Script Table'!$F$15-'Script Table'!$F$19+H284)</f>
        <v/>
      </c>
      <c r="K284" s="127">
        <f t="shared" si="16"/>
        <v>1120.1131313131332</v>
      </c>
      <c r="L284" s="127">
        <f t="shared" si="17"/>
        <v>284</v>
      </c>
      <c r="M284" s="127">
        <v>1118.1129292929313</v>
      </c>
      <c r="N284" s="138">
        <v>179.98779684748169</v>
      </c>
    </row>
    <row r="285" spans="2:14" x14ac:dyDescent="0.2">
      <c r="B285" s="125">
        <v>1124.1135353535371</v>
      </c>
      <c r="C285">
        <v>24.829446875579055</v>
      </c>
      <c r="D285">
        <v>1124.1135353535371</v>
      </c>
      <c r="E285">
        <v>-1129.7931662002095</v>
      </c>
      <c r="F285">
        <v>1124.1135353535371</v>
      </c>
      <c r="G285">
        <v>1171.0796337997906</v>
      </c>
      <c r="J285" t="str">
        <f>IF(H285="","",$P$6-'Script Table'!$F$15-'Script Table'!$F$19+H285)</f>
        <v/>
      </c>
      <c r="K285" s="127">
        <f t="shared" si="16"/>
        <v>1124.1135353535371</v>
      </c>
      <c r="L285" s="127">
        <f t="shared" si="17"/>
        <v>285</v>
      </c>
      <c r="M285" s="127">
        <v>1122.113333333335</v>
      </c>
      <c r="N285" s="138">
        <v>179.98775518482745</v>
      </c>
    </row>
    <row r="286" spans="2:14" x14ac:dyDescent="0.2">
      <c r="B286" s="125">
        <v>1128.1139393939411</v>
      </c>
      <c r="C286">
        <v>24.828586119092318</v>
      </c>
      <c r="D286">
        <v>1128.1139393939411</v>
      </c>
      <c r="E286">
        <v>-1133.8070559442535</v>
      </c>
      <c r="F286">
        <v>1128.1139393939411</v>
      </c>
      <c r="G286">
        <v>1167.0657440557466</v>
      </c>
      <c r="J286" t="str">
        <f>IF(H286="","",$P$6-'Script Table'!$F$15-'Script Table'!$F$19+H286)</f>
        <v/>
      </c>
      <c r="K286" s="127">
        <f t="shared" si="16"/>
        <v>1128.1139393939411</v>
      </c>
      <c r="L286" s="127">
        <f t="shared" si="17"/>
        <v>286</v>
      </c>
      <c r="M286" s="127">
        <v>1126.1137373737392</v>
      </c>
      <c r="N286" s="138">
        <v>179.98771323671861</v>
      </c>
    </row>
    <row r="287" spans="2:14" x14ac:dyDescent="0.2">
      <c r="B287" s="125">
        <v>1132.1143434343451</v>
      </c>
      <c r="C287">
        <v>24.827722413643325</v>
      </c>
      <c r="D287">
        <v>1132.1143434343451</v>
      </c>
      <c r="E287">
        <v>-1137.8208994882345</v>
      </c>
      <c r="F287">
        <v>1132.1143434343451</v>
      </c>
      <c r="G287">
        <v>1163.0519005117656</v>
      </c>
      <c r="J287" t="str">
        <f>IF(H287="","",$P$6-'Script Table'!$F$15-'Script Table'!$F$19+H287)</f>
        <v/>
      </c>
      <c r="K287" s="127">
        <f t="shared" si="16"/>
        <v>1132.1143434343451</v>
      </c>
      <c r="L287" s="127">
        <f t="shared" si="17"/>
        <v>287</v>
      </c>
      <c r="M287" s="127">
        <v>1130.114141414143</v>
      </c>
      <c r="N287" s="138">
        <v>179.98767100021124</v>
      </c>
    </row>
    <row r="288" spans="2:14" x14ac:dyDescent="0.2">
      <c r="B288" s="125">
        <v>1136.114747474749</v>
      </c>
      <c r="C288">
        <v>24.826855738887655</v>
      </c>
      <c r="D288">
        <v>1136.114747474749</v>
      </c>
      <c r="E288">
        <v>-1141.8346968321457</v>
      </c>
      <c r="F288">
        <v>1136.114747474749</v>
      </c>
      <c r="G288">
        <v>1159.0381031678544</v>
      </c>
      <c r="J288" t="str">
        <f>IF(H288="","",$P$6-'Script Table'!$F$15-'Script Table'!$F$19+H288)</f>
        <v/>
      </c>
      <c r="K288" s="127">
        <f t="shared" si="16"/>
        <v>1136.114747474749</v>
      </c>
      <c r="L288" s="127">
        <f t="shared" si="17"/>
        <v>288</v>
      </c>
      <c r="M288" s="127">
        <v>1134.1145454545472</v>
      </c>
      <c r="N288" s="138">
        <v>179.98762847232084</v>
      </c>
    </row>
    <row r="289" spans="2:14" x14ac:dyDescent="0.2">
      <c r="B289" s="125">
        <v>1140.115151515153</v>
      </c>
      <c r="C289">
        <v>24.82598607426964</v>
      </c>
      <c r="D289">
        <v>1140.115151515153</v>
      </c>
      <c r="E289">
        <v>-1145.8484479759813</v>
      </c>
      <c r="F289">
        <v>1140.115151515153</v>
      </c>
      <c r="G289">
        <v>1155.0243520240188</v>
      </c>
      <c r="J289" t="str">
        <f>IF(H289="","",$P$6-'Script Table'!$F$15-'Script Table'!$F$19+H289)</f>
        <v/>
      </c>
      <c r="K289" s="127">
        <f t="shared" si="16"/>
        <v>1140.115151515153</v>
      </c>
      <c r="L289" s="127">
        <f t="shared" si="17"/>
        <v>289</v>
      </c>
      <c r="M289" s="127">
        <v>1138.1149494949509</v>
      </c>
      <c r="N289" s="138">
        <v>179.98758565002197</v>
      </c>
    </row>
    <row r="290" spans="2:14" x14ac:dyDescent="0.2">
      <c r="B290" s="125">
        <v>1144.115555555557</v>
      </c>
      <c r="C290">
        <v>24.825113399019394</v>
      </c>
      <c r="D290">
        <v>1144.115555555557</v>
      </c>
      <c r="E290">
        <v>-1149.8621529197339</v>
      </c>
      <c r="F290">
        <v>1144.115555555557</v>
      </c>
      <c r="G290">
        <v>1151.0106470802662</v>
      </c>
      <c r="J290" t="str">
        <f>IF(H290="","",$P$6-'Script Table'!$F$15-'Script Table'!$F$19+H290)</f>
        <v/>
      </c>
      <c r="K290" s="127">
        <f t="shared" si="16"/>
        <v>1144.115555555557</v>
      </c>
      <c r="L290" s="127">
        <f t="shared" si="17"/>
        <v>290</v>
      </c>
      <c r="M290" s="127">
        <v>1142.1153535353551</v>
      </c>
      <c r="N290" s="138">
        <v>179.9875425302464</v>
      </c>
    </row>
    <row r="291" spans="2:14" x14ac:dyDescent="0.2">
      <c r="B291" s="125">
        <v>1148.1159595959609</v>
      </c>
      <c r="C291">
        <v>24.824237692149875</v>
      </c>
      <c r="D291">
        <v>1148.1159595959609</v>
      </c>
      <c r="E291">
        <v>-1153.8758116633967</v>
      </c>
      <c r="F291">
        <v>1148.1159595959609</v>
      </c>
      <c r="G291">
        <v>1146.9969883366034</v>
      </c>
      <c r="J291" t="str">
        <f>IF(H291="","",$P$6-'Script Table'!$F$15-'Script Table'!$F$19+H291)</f>
        <v/>
      </c>
      <c r="K291" s="127">
        <f t="shared" si="16"/>
        <v>1148.1159595959609</v>
      </c>
      <c r="L291" s="127">
        <f t="shared" si="17"/>
        <v>291</v>
      </c>
      <c r="M291" s="127">
        <v>1146.1157575757588</v>
      </c>
      <c r="N291" s="138">
        <v>179.98749910988394</v>
      </c>
    </row>
    <row r="292" spans="2:14" x14ac:dyDescent="0.2">
      <c r="B292" s="125">
        <v>1152.1163636363649</v>
      </c>
      <c r="C292">
        <v>24.823358932453811</v>
      </c>
      <c r="D292">
        <v>1152.1163636363649</v>
      </c>
      <c r="E292">
        <v>-1157.889424206963</v>
      </c>
      <c r="F292">
        <v>1152.1163636363649</v>
      </c>
      <c r="G292">
        <v>1142.9833757930371</v>
      </c>
      <c r="J292" t="str">
        <f>IF(H292="","",$P$6-'Script Table'!$F$15-'Script Table'!$F$19+H292)</f>
        <v/>
      </c>
      <c r="K292" s="127">
        <f t="shared" si="16"/>
        <v>1152.1163636363649</v>
      </c>
      <c r="L292" s="127">
        <f t="shared" si="17"/>
        <v>292</v>
      </c>
      <c r="M292" s="127">
        <v>1150.116161616163</v>
      </c>
      <c r="N292" s="138">
        <v>179.98745538578035</v>
      </c>
    </row>
    <row r="293" spans="2:14" x14ac:dyDescent="0.2">
      <c r="B293" s="125">
        <v>1156.1167676767689</v>
      </c>
      <c r="C293">
        <v>24.822477098500624</v>
      </c>
      <c r="D293">
        <v>1156.1167676767689</v>
      </c>
      <c r="E293">
        <v>-1161.9029905504253</v>
      </c>
      <c r="F293">
        <v>1156.1167676767689</v>
      </c>
      <c r="G293">
        <v>1138.9698094495748</v>
      </c>
      <c r="J293" t="str">
        <f>IF(H293="","",$P$6-'Script Table'!$F$15-'Script Table'!$F$19+H293)</f>
        <v/>
      </c>
      <c r="K293" s="127">
        <f t="shared" si="16"/>
        <v>1156.1167676767689</v>
      </c>
      <c r="L293" s="127">
        <f t="shared" si="17"/>
        <v>293</v>
      </c>
      <c r="M293" s="127">
        <v>1154.1165656565668</v>
      </c>
      <c r="N293" s="138">
        <v>179.98741135473736</v>
      </c>
    </row>
    <row r="294" spans="2:14" x14ac:dyDescent="0.2">
      <c r="B294" s="125">
        <v>1160.1171717171728</v>
      </c>
      <c r="C294">
        <v>24.821592168633277</v>
      </c>
      <c r="D294">
        <v>1160.1171717171728</v>
      </c>
      <c r="E294">
        <v>-1165.9165106937771</v>
      </c>
      <c r="F294">
        <v>1160.1171717171728</v>
      </c>
      <c r="G294">
        <v>1134.956289306223</v>
      </c>
      <c r="J294" t="str">
        <f>IF(H294="","",$P$6-'Script Table'!$F$15-'Script Table'!$F$19+H294)</f>
        <v/>
      </c>
      <c r="K294" s="127">
        <f t="shared" si="16"/>
        <v>1160.1171717171728</v>
      </c>
      <c r="L294" s="127">
        <f t="shared" si="17"/>
        <v>294</v>
      </c>
      <c r="M294" s="127">
        <v>1158.116969696971</v>
      </c>
      <c r="N294" s="138">
        <v>179.98736701351146</v>
      </c>
    </row>
    <row r="295" spans="2:14" x14ac:dyDescent="0.2">
      <c r="B295" s="125">
        <v>1164.1175757575768</v>
      </c>
      <c r="C295">
        <v>24.820704120965079</v>
      </c>
      <c r="D295">
        <v>1164.1175757575768</v>
      </c>
      <c r="E295">
        <v>-1169.9299846370104</v>
      </c>
      <c r="F295">
        <v>1164.1175757575768</v>
      </c>
      <c r="G295">
        <v>1130.9428153629897</v>
      </c>
      <c r="J295" t="str">
        <f>IF(H295="","",$P$6-'Script Table'!$F$15-'Script Table'!$F$19+H295)</f>
        <v/>
      </c>
      <c r="K295" s="127">
        <f t="shared" si="16"/>
        <v>1164.1175757575768</v>
      </c>
      <c r="L295" s="127">
        <f t="shared" si="17"/>
        <v>295</v>
      </c>
      <c r="M295" s="127">
        <v>1162.1173737373747</v>
      </c>
      <c r="N295" s="138">
        <v>179.98732235881349</v>
      </c>
    </row>
    <row r="296" spans="2:14" x14ac:dyDescent="0.2">
      <c r="B296" s="125">
        <v>1168.1179797979808</v>
      </c>
      <c r="C296">
        <v>24.819812933376419</v>
      </c>
      <c r="D296">
        <v>1168.1179797979808</v>
      </c>
      <c r="E296">
        <v>-1173.9434123801188</v>
      </c>
      <c r="F296">
        <v>1168.1179797979808</v>
      </c>
      <c r="G296">
        <v>1126.9293876198813</v>
      </c>
      <c r="J296" t="str">
        <f>IF(H296="","",$P$6-'Script Table'!$F$15-'Script Table'!$F$19+H296)</f>
        <v/>
      </c>
      <c r="K296" s="127">
        <f t="shared" si="16"/>
        <v>1168.1179797979808</v>
      </c>
      <c r="L296" s="127">
        <f t="shared" si="17"/>
        <v>296</v>
      </c>
      <c r="M296" s="127">
        <v>1166.1177777777789</v>
      </c>
      <c r="N296" s="138">
        <v>179.98727738730736</v>
      </c>
    </row>
    <row r="297" spans="2:14" x14ac:dyDescent="0.2">
      <c r="B297" s="125">
        <v>1172.1183838383847</v>
      </c>
      <c r="C297">
        <v>24.818918583511451</v>
      </c>
      <c r="D297">
        <v>1172.1183838383847</v>
      </c>
      <c r="E297">
        <v>-1177.956793923094</v>
      </c>
      <c r="F297">
        <v>1172.1183838383847</v>
      </c>
      <c r="G297">
        <v>1122.9160060769061</v>
      </c>
      <c r="J297" t="str">
        <f>IF(H297="","",$P$6-'Script Table'!$F$15-'Script Table'!$F$19+H297)</f>
        <v/>
      </c>
      <c r="K297" s="127">
        <f t="shared" si="16"/>
        <v>1172.1183838383847</v>
      </c>
      <c r="L297" s="127">
        <f t="shared" si="17"/>
        <v>297</v>
      </c>
      <c r="M297" s="127">
        <v>1170.1181818181826</v>
      </c>
      <c r="N297" s="138">
        <v>179.98723209560967</v>
      </c>
    </row>
    <row r="298" spans="2:14" x14ac:dyDescent="0.2">
      <c r="B298" s="125">
        <v>1176.1187878787887</v>
      </c>
      <c r="C298">
        <v>24.818021048774728</v>
      </c>
      <c r="D298">
        <v>1176.1187878787887</v>
      </c>
      <c r="E298">
        <v>-1181.9701292659288</v>
      </c>
      <c r="F298">
        <v>1176.1187878787887</v>
      </c>
      <c r="G298">
        <v>1118.9026707340713</v>
      </c>
      <c r="J298" t="str">
        <f>IF(H298="","",$P$6-'Script Table'!$F$15-'Script Table'!$F$19+H298)</f>
        <v/>
      </c>
      <c r="K298" s="127">
        <f t="shared" si="16"/>
        <v>1176.1187878787887</v>
      </c>
      <c r="L298" s="127">
        <f t="shared" si="17"/>
        <v>298</v>
      </c>
      <c r="M298" s="127">
        <v>1174.1185858585868</v>
      </c>
      <c r="N298" s="138">
        <v>179.98718648028876</v>
      </c>
    </row>
    <row r="299" spans="2:14" x14ac:dyDescent="0.2">
      <c r="B299" s="125">
        <v>1180.1191919191926</v>
      </c>
      <c r="C299">
        <v>24.817120306327741</v>
      </c>
      <c r="D299">
        <v>1180.1191919191926</v>
      </c>
      <c r="E299">
        <v>-1185.9834184086158</v>
      </c>
      <c r="F299">
        <v>1180.1191919191926</v>
      </c>
      <c r="G299">
        <v>1114.8893815913843</v>
      </c>
      <c r="J299" t="str">
        <f>IF(H299="","",$P$6-'Script Table'!$F$15-'Script Table'!$F$19+H299)</f>
        <v/>
      </c>
      <c r="K299" s="127">
        <f t="shared" si="16"/>
        <v>1180.1191919191926</v>
      </c>
      <c r="L299" s="127">
        <f t="shared" si="17"/>
        <v>299</v>
      </c>
      <c r="M299" s="127">
        <v>1178.1189898989905</v>
      </c>
      <c r="N299" s="138">
        <v>179.98714053786327</v>
      </c>
    </row>
    <row r="300" spans="2:14" x14ac:dyDescent="0.2">
      <c r="B300" s="125">
        <v>1184.1195959595966</v>
      </c>
      <c r="C300">
        <v>24.816216333085457</v>
      </c>
      <c r="D300">
        <v>1184.1195959595966</v>
      </c>
      <c r="E300">
        <v>-1189.9966613511467</v>
      </c>
      <c r="F300">
        <v>1184.1195959595966</v>
      </c>
      <c r="G300">
        <v>1110.8761386488534</v>
      </c>
      <c r="J300" t="str">
        <f>IF(H300="","",$P$6-'Script Table'!$F$15-'Script Table'!$F$19+H300)</f>
        <v/>
      </c>
      <c r="K300" s="127">
        <f t="shared" si="16"/>
        <v>1184.1195959595966</v>
      </c>
      <c r="L300" s="127">
        <f t="shared" si="17"/>
        <v>300</v>
      </c>
      <c r="M300" s="127">
        <v>1182.1193939393947</v>
      </c>
      <c r="N300" s="138">
        <v>179.98709426480247</v>
      </c>
    </row>
    <row r="301" spans="2:14" x14ac:dyDescent="0.2">
      <c r="B301" s="125">
        <v>1188.1200000000006</v>
      </c>
      <c r="C301">
        <v>24.815309105712728</v>
      </c>
      <c r="D301">
        <v>1188.1200000000006</v>
      </c>
      <c r="E301">
        <v>-1194.0098580935139</v>
      </c>
      <c r="F301">
        <v>1188.1200000000006</v>
      </c>
      <c r="G301">
        <v>1106.8629419064862</v>
      </c>
      <c r="J301" t="str">
        <f>IF(H301="","",$P$6-'Script Table'!$F$15-'Script Table'!$F$19+H301)</f>
        <v/>
      </c>
      <c r="K301" s="127">
        <f t="shared" si="16"/>
        <v>1188.1200000000006</v>
      </c>
      <c r="L301" s="127">
        <f t="shared" si="17"/>
        <v>301</v>
      </c>
      <c r="M301" s="127">
        <v>1186.1197979797985</v>
      </c>
      <c r="N301" s="138">
        <v>179.98704765752402</v>
      </c>
    </row>
    <row r="302" spans="2:14" x14ac:dyDescent="0.2">
      <c r="B302" s="125">
        <v>1192.1204040404045</v>
      </c>
      <c r="C302">
        <v>24.81439860062067</v>
      </c>
      <c r="D302">
        <v>1192.1204040404045</v>
      </c>
      <c r="E302">
        <v>-1198.0230086357094</v>
      </c>
      <c r="F302">
        <v>1192.1204040404045</v>
      </c>
      <c r="G302">
        <v>1102.8497913642907</v>
      </c>
      <c r="J302" t="str">
        <f>IF(H302="","",$P$6-'Script Table'!$F$15-'Script Table'!$F$19+H302)</f>
        <v/>
      </c>
      <c r="K302" s="127">
        <f t="shared" si="16"/>
        <v>1192.1204040404045</v>
      </c>
      <c r="L302" s="127">
        <f t="shared" si="17"/>
        <v>302</v>
      </c>
      <c r="M302" s="127">
        <v>1190.1202020202027</v>
      </c>
      <c r="N302" s="138">
        <v>179.98700071239381</v>
      </c>
    </row>
    <row r="303" spans="2:14" x14ac:dyDescent="0.2">
      <c r="B303" s="125">
        <v>1196.1208080808085</v>
      </c>
      <c r="C303">
        <v>24.813484793962978</v>
      </c>
      <c r="D303">
        <v>1196.1208080808085</v>
      </c>
      <c r="E303">
        <v>-1202.036112977725</v>
      </c>
      <c r="F303">
        <v>1196.1208080808085</v>
      </c>
      <c r="G303">
        <v>1098.8366870222751</v>
      </c>
      <c r="J303" t="str">
        <f>IF(H303="","",$P$6-'Script Table'!$F$15-'Script Table'!$F$19+H303)</f>
        <v/>
      </c>
      <c r="K303" s="127">
        <f t="shared" si="16"/>
        <v>1196.1208080808085</v>
      </c>
      <c r="L303" s="127">
        <f t="shared" si="17"/>
        <v>303</v>
      </c>
      <c r="M303" s="127">
        <v>1194.1206060606064</v>
      </c>
      <c r="N303" s="138">
        <v>179.98695342572492</v>
      </c>
    </row>
    <row r="304" spans="2:14" x14ac:dyDescent="0.2">
      <c r="B304" s="125">
        <v>1200.1212121212125</v>
      </c>
      <c r="C304">
        <v>24.812567661632169</v>
      </c>
      <c r="D304">
        <v>1200.1212121212125</v>
      </c>
      <c r="E304">
        <v>-1206.0491711195525</v>
      </c>
      <c r="F304">
        <v>1200.1212121212125</v>
      </c>
      <c r="G304">
        <v>1094.8236288804476</v>
      </c>
      <c r="J304" t="str">
        <f>IF(H304="","",$P$6-'Script Table'!$F$15-'Script Table'!$F$19+H304)</f>
        <v/>
      </c>
      <c r="K304" s="127">
        <f t="shared" si="16"/>
        <v>1200.1212121212125</v>
      </c>
      <c r="L304" s="127">
        <f t="shared" si="17"/>
        <v>304</v>
      </c>
      <c r="M304" s="127">
        <v>1198.1210101010106</v>
      </c>
      <c r="N304" s="138">
        <v>179.98690579377663</v>
      </c>
    </row>
    <row r="305" spans="2:14" x14ac:dyDescent="0.2">
      <c r="B305" s="125">
        <v>1204.1216161616164</v>
      </c>
      <c r="C305">
        <v>24.81164717925575</v>
      </c>
      <c r="D305">
        <v>1204.1216161616164</v>
      </c>
      <c r="E305">
        <v>-1210.0621830611838</v>
      </c>
      <c r="F305">
        <v>1204.1216161616164</v>
      </c>
      <c r="G305">
        <v>1090.8106169388163</v>
      </c>
      <c r="J305" t="str">
        <f>IF(H305="","",$P$6-'Script Table'!$F$15-'Script Table'!$F$19+H305)</f>
        <v/>
      </c>
      <c r="K305" s="127">
        <f t="shared" si="16"/>
        <v>1204.1216161616164</v>
      </c>
      <c r="L305" s="127">
        <f t="shared" si="17"/>
        <v>305</v>
      </c>
      <c r="M305" s="127">
        <v>1202.1214141414143</v>
      </c>
      <c r="N305" s="138">
        <v>179.98685781275333</v>
      </c>
    </row>
    <row r="306" spans="2:14" x14ac:dyDescent="0.2">
      <c r="B306" s="125">
        <v>1208.1220202020204</v>
      </c>
      <c r="C306">
        <v>24.81072332219231</v>
      </c>
      <c r="D306">
        <v>1208.1220202020204</v>
      </c>
      <c r="E306">
        <v>-1214.0751488026101</v>
      </c>
      <c r="F306">
        <v>1208.1220202020204</v>
      </c>
      <c r="G306">
        <v>1086.79765119739</v>
      </c>
      <c r="J306" t="str">
        <f>IF(H306="","",$P$6-'Script Table'!$F$15-'Script Table'!$F$19+H306)</f>
        <v/>
      </c>
      <c r="K306" s="127">
        <f t="shared" si="16"/>
        <v>1208.1220202020204</v>
      </c>
      <c r="L306" s="127">
        <f t="shared" si="17"/>
        <v>306</v>
      </c>
      <c r="M306" s="127">
        <v>1206.1218181818185</v>
      </c>
      <c r="N306" s="138">
        <v>179.98680947880345</v>
      </c>
    </row>
    <row r="307" spans="2:14" x14ac:dyDescent="0.2">
      <c r="B307" s="125">
        <v>1212.1224242424244</v>
      </c>
      <c r="C307">
        <v>24.809796065527564</v>
      </c>
      <c r="D307">
        <v>1212.1224242424244</v>
      </c>
      <c r="E307">
        <v>-1218.0880683438229</v>
      </c>
      <c r="F307">
        <v>1212.1224242424244</v>
      </c>
      <c r="G307">
        <v>1082.7847316561772</v>
      </c>
      <c r="J307" t="str">
        <f>IF(H307="","",$P$6-'Script Table'!$F$15-'Script Table'!$F$19+H307)</f>
        <v/>
      </c>
      <c r="K307" s="127">
        <f t="shared" si="16"/>
        <v>1212.1224242424244</v>
      </c>
      <c r="L307" s="127">
        <f t="shared" si="17"/>
        <v>307</v>
      </c>
      <c r="M307" s="127">
        <v>1210.1222222222223</v>
      </c>
      <c r="N307" s="138">
        <v>179.98676078801876</v>
      </c>
    </row>
    <row r="308" spans="2:14" x14ac:dyDescent="0.2">
      <c r="B308" s="125">
        <v>1216.1228282828283</v>
      </c>
      <c r="C308">
        <v>24.808865384070302</v>
      </c>
      <c r="D308">
        <v>1216.1228282828283</v>
      </c>
      <c r="E308">
        <v>-1222.1009416848133</v>
      </c>
      <c r="F308">
        <v>1216.1228282828283</v>
      </c>
      <c r="G308">
        <v>1078.7718583151868</v>
      </c>
      <c r="J308" t="str">
        <f>IF(H308="","",$P$6-'Script Table'!$F$15-'Script Table'!$F$19+H308)</f>
        <v/>
      </c>
      <c r="K308" s="127">
        <f t="shared" si="16"/>
        <v>1216.1228282828283</v>
      </c>
      <c r="L308" s="127">
        <f t="shared" si="17"/>
        <v>308</v>
      </c>
      <c r="M308" s="127">
        <v>1214.1226262626265</v>
      </c>
      <c r="N308" s="138">
        <v>179.98671173643297</v>
      </c>
    </row>
    <row r="309" spans="2:14" x14ac:dyDescent="0.2">
      <c r="B309" s="125">
        <v>1220.1232323232323</v>
      </c>
      <c r="C309">
        <v>24.807931252348265</v>
      </c>
      <c r="D309">
        <v>1220.1232323232323</v>
      </c>
      <c r="E309">
        <v>-1226.1137688255728</v>
      </c>
      <c r="F309">
        <v>1220.1232323232323</v>
      </c>
      <c r="G309">
        <v>1074.7590311744273</v>
      </c>
      <c r="J309" t="str">
        <f>IF(H309="","",$P$6-'Script Table'!$F$15-'Script Table'!$F$19+H309)</f>
        <v/>
      </c>
      <c r="K309" s="127">
        <f t="shared" si="16"/>
        <v>1220.1232323232323</v>
      </c>
      <c r="L309" s="127">
        <f t="shared" si="17"/>
        <v>309</v>
      </c>
      <c r="M309" s="127">
        <v>1218.1230303030302</v>
      </c>
      <c r="N309" s="138">
        <v>179.98666232002083</v>
      </c>
    </row>
    <row r="310" spans="2:14" x14ac:dyDescent="0.2">
      <c r="B310" s="125">
        <v>1224.1236363636363</v>
      </c>
      <c r="C310">
        <v>24.806993644603963</v>
      </c>
      <c r="D310">
        <v>1224.1236363636363</v>
      </c>
      <c r="E310">
        <v>-1230.1265497660918</v>
      </c>
      <c r="F310">
        <v>1224.1236363636363</v>
      </c>
      <c r="G310">
        <v>1070.7462502339083</v>
      </c>
      <c r="J310" t="str">
        <f>IF(H310="","",$P$6-'Script Table'!$F$15-'Script Table'!$F$19+H310)</f>
        <v/>
      </c>
      <c r="K310" s="127">
        <f t="shared" si="16"/>
        <v>1224.1236363636363</v>
      </c>
      <c r="L310" s="127">
        <f t="shared" si="17"/>
        <v>310</v>
      </c>
      <c r="M310" s="127">
        <v>1222.1234343434344</v>
      </c>
      <c r="N310" s="138">
        <v>179.98661253469703</v>
      </c>
    </row>
    <row r="311" spans="2:14" x14ac:dyDescent="0.2">
      <c r="B311" s="125">
        <v>1228.1240404040402</v>
      </c>
      <c r="C311">
        <v>24.806052534790386</v>
      </c>
      <c r="D311">
        <v>1228.1240404040402</v>
      </c>
      <c r="E311">
        <v>-1234.1392845063619</v>
      </c>
      <c r="F311">
        <v>1228.1240404040402</v>
      </c>
      <c r="G311">
        <v>1066.7335154936382</v>
      </c>
      <c r="J311" t="str">
        <f>IF(H311="","",$P$6-'Script Table'!$F$15-'Script Table'!$F$19+H311)</f>
        <v/>
      </c>
      <c r="K311" s="127">
        <f t="shared" si="16"/>
        <v>1228.1240404040402</v>
      </c>
      <c r="L311" s="127">
        <f t="shared" si="17"/>
        <v>311</v>
      </c>
      <c r="M311" s="127">
        <v>1226.1238383838381</v>
      </c>
      <c r="N311" s="138">
        <v>179.98656237631494</v>
      </c>
    </row>
    <row r="312" spans="2:14" x14ac:dyDescent="0.2">
      <c r="B312" s="125">
        <v>1232.1244444444442</v>
      </c>
      <c r="C312">
        <v>24.80510789656666</v>
      </c>
      <c r="D312">
        <v>1232.1244444444442</v>
      </c>
      <c r="E312">
        <v>-1238.1519730463735</v>
      </c>
      <c r="F312">
        <v>1232.1244444444442</v>
      </c>
      <c r="G312">
        <v>1062.7208269536266</v>
      </c>
      <c r="J312" t="str">
        <f>IF(H312="","",$P$6-'Script Table'!$F$15-'Script Table'!$F$19+H312)</f>
        <v/>
      </c>
      <c r="K312" s="127">
        <f t="shared" si="16"/>
        <v>1232.1244444444442</v>
      </c>
      <c r="L312" s="127">
        <f t="shared" si="17"/>
        <v>312</v>
      </c>
      <c r="M312" s="127">
        <v>1230.1242424242423</v>
      </c>
      <c r="N312" s="138">
        <v>179.98651184066574</v>
      </c>
    </row>
    <row r="313" spans="2:14" x14ac:dyDescent="0.2">
      <c r="B313" s="125">
        <v>1236.1248484848481</v>
      </c>
      <c r="C313">
        <v>24.804159703293596</v>
      </c>
      <c r="D313">
        <v>1236.1248484848481</v>
      </c>
      <c r="E313">
        <v>-1242.1646153861172</v>
      </c>
      <c r="F313">
        <v>1236.1248484848481</v>
      </c>
      <c r="G313">
        <v>1058.7081846138828</v>
      </c>
      <c r="J313" t="str">
        <f>IF(H313="","",$P$6-'Script Table'!$F$15-'Script Table'!$F$19+H313)</f>
        <v/>
      </c>
      <c r="K313" s="127">
        <f t="shared" si="16"/>
        <v>1236.1248484848481</v>
      </c>
      <c r="L313" s="127">
        <f t="shared" si="17"/>
        <v>313</v>
      </c>
      <c r="M313" s="127">
        <v>1234.124646464646</v>
      </c>
      <c r="N313" s="138">
        <v>179.98646092347678</v>
      </c>
    </row>
    <row r="314" spans="2:14" x14ac:dyDescent="0.2">
      <c r="B314" s="125">
        <v>1240.1252525252521</v>
      </c>
      <c r="C314">
        <v>24.803207928029181</v>
      </c>
      <c r="D314">
        <v>1240.1252525252521</v>
      </c>
      <c r="E314">
        <v>-1246.1772115255833</v>
      </c>
      <c r="F314">
        <v>1240.1252525252521</v>
      </c>
      <c r="G314">
        <v>1054.6955884744168</v>
      </c>
      <c r="J314" t="str">
        <f>IF(H314="","",$P$6-'Script Table'!$F$15-'Script Table'!$F$19+H314)</f>
        <v/>
      </c>
      <c r="K314" s="127">
        <f t="shared" si="16"/>
        <v>1240.1252525252521</v>
      </c>
      <c r="L314" s="127">
        <f t="shared" si="17"/>
        <v>314</v>
      </c>
      <c r="M314" s="127">
        <v>1238.1250505050502</v>
      </c>
      <c r="N314" s="138">
        <v>179.98640962041088</v>
      </c>
    </row>
    <row r="315" spans="2:14" x14ac:dyDescent="0.2">
      <c r="B315" s="125">
        <v>1244.1256565656561</v>
      </c>
      <c r="C315">
        <v>24.802252543523963</v>
      </c>
      <c r="D315">
        <v>1244.1256565656561</v>
      </c>
      <c r="E315">
        <v>-1250.1897614647623</v>
      </c>
      <c r="F315">
        <v>1244.1256565656561</v>
      </c>
      <c r="G315">
        <v>1050.6830385352378</v>
      </c>
      <c r="J315" t="str">
        <f>IF(H315="","",$P$6-'Script Table'!$F$15-'Script Table'!$F$19+H315)</f>
        <v/>
      </c>
      <c r="K315" s="127">
        <f t="shared" si="16"/>
        <v>1244.1256565656561</v>
      </c>
      <c r="L315" s="127">
        <f t="shared" si="17"/>
        <v>315</v>
      </c>
      <c r="M315" s="127">
        <v>1242.125454545454</v>
      </c>
      <c r="N315" s="138">
        <v>179.98635792706472</v>
      </c>
    </row>
    <row r="316" spans="2:14" x14ac:dyDescent="0.2">
      <c r="B316" s="125">
        <v>1248.12606060606</v>
      </c>
      <c r="C316">
        <v>24.801293522216362</v>
      </c>
      <c r="D316">
        <v>1248.12606060606</v>
      </c>
      <c r="E316">
        <v>-1254.2022652036442</v>
      </c>
      <c r="F316">
        <v>1248.12606060606</v>
      </c>
      <c r="G316">
        <v>1046.6705347963559</v>
      </c>
      <c r="J316" t="str">
        <f>IF(H316="","",$P$6-'Script Table'!$F$15-'Script Table'!$F$19+H316)</f>
        <v/>
      </c>
      <c r="K316" s="127">
        <f t="shared" si="16"/>
        <v>1248.12606060606</v>
      </c>
      <c r="L316" s="127">
        <f t="shared" si="17"/>
        <v>316</v>
      </c>
      <c r="M316" s="127">
        <v>1246.1258585858582</v>
      </c>
      <c r="N316" s="138">
        <v>179.98630583896784</v>
      </c>
    </row>
    <row r="317" spans="2:14" x14ac:dyDescent="0.2">
      <c r="B317" s="125">
        <v>1252.126464646464</v>
      </c>
      <c r="C317">
        <v>24.800330836227879</v>
      </c>
      <c r="D317">
        <v>1252.126464646464</v>
      </c>
      <c r="E317">
        <v>-1258.2147227422195</v>
      </c>
      <c r="F317">
        <v>1252.126464646464</v>
      </c>
      <c r="G317">
        <v>1042.6580772577806</v>
      </c>
      <c r="J317" t="str">
        <f>IF(H317="","",$P$6-'Script Table'!$F$15-'Script Table'!$F$19+H317)</f>
        <v/>
      </c>
      <c r="K317" s="127">
        <f t="shared" si="16"/>
        <v>1252.126464646464</v>
      </c>
      <c r="L317" s="127">
        <f t="shared" si="17"/>
        <v>317</v>
      </c>
      <c r="M317" s="127">
        <v>1250.1262626262619</v>
      </c>
      <c r="N317" s="138">
        <v>179.98625335158121</v>
      </c>
    </row>
    <row r="318" spans="2:14" x14ac:dyDescent="0.2">
      <c r="B318" s="125">
        <v>1256.126868686868</v>
      </c>
      <c r="C318">
        <v>24.799364457358223</v>
      </c>
      <c r="D318">
        <v>1256.126868686868</v>
      </c>
      <c r="E318">
        <v>-1262.2271340804773</v>
      </c>
      <c r="F318">
        <v>1256.126868686868</v>
      </c>
      <c r="G318">
        <v>1038.6456659195228</v>
      </c>
      <c r="J318" t="str">
        <f>IF(H318="","",$P$6-'Script Table'!$F$15-'Script Table'!$F$19+H318)</f>
        <v/>
      </c>
      <c r="K318" s="127">
        <f t="shared" si="16"/>
        <v>1256.126868686868</v>
      </c>
      <c r="L318" s="127">
        <f t="shared" si="17"/>
        <v>318</v>
      </c>
      <c r="M318" s="127">
        <v>1254.1266666666661</v>
      </c>
      <c r="N318" s="138">
        <v>179.98620046029595</v>
      </c>
    </row>
    <row r="319" spans="2:14" x14ac:dyDescent="0.2">
      <c r="B319" s="125">
        <v>1260.1272727272719</v>
      </c>
      <c r="C319">
        <v>24.798394357080333</v>
      </c>
      <c r="D319">
        <v>1260.1272727272719</v>
      </c>
      <c r="E319">
        <v>-1266.2394992184081</v>
      </c>
      <c r="F319">
        <v>1260.1272727272719</v>
      </c>
      <c r="G319">
        <v>1034.633300781592</v>
      </c>
      <c r="J319" t="str">
        <f>IF(H319="","",$P$6-'Script Table'!$F$15-'Script Table'!$F$19+H319)</f>
        <v/>
      </c>
      <c r="K319" s="127">
        <f t="shared" si="16"/>
        <v>1260.1272727272719</v>
      </c>
      <c r="L319" s="127">
        <f t="shared" si="17"/>
        <v>319</v>
      </c>
      <c r="M319" s="127">
        <v>1258.1270707070698</v>
      </c>
      <c r="N319" s="138">
        <v>179.9861471604319</v>
      </c>
    </row>
    <row r="320" spans="2:14" x14ac:dyDescent="0.2">
      <c r="B320" s="125">
        <v>1264.1276767676759</v>
      </c>
      <c r="C320">
        <v>24.797420506535325</v>
      </c>
      <c r="D320">
        <v>1264.1276767676759</v>
      </c>
      <c r="E320">
        <v>-1270.2518181560006</v>
      </c>
      <c r="F320">
        <v>1264.1276767676759</v>
      </c>
      <c r="G320">
        <v>1030.6209818439995</v>
      </c>
      <c r="J320" t="str">
        <f>IF(H320="","",$P$6-'Script Table'!$F$15-'Script Table'!$F$19+H320)</f>
        <v/>
      </c>
      <c r="K320" s="127">
        <f t="shared" si="16"/>
        <v>1264.1276767676759</v>
      </c>
      <c r="L320" s="127">
        <f t="shared" si="17"/>
        <v>320</v>
      </c>
      <c r="M320" s="127">
        <v>1262.127474747474</v>
      </c>
      <c r="N320" s="138">
        <v>179.98609344723647</v>
      </c>
    </row>
    <row r="321" spans="2:14" x14ac:dyDescent="0.2">
      <c r="B321" s="125">
        <v>1268.1280808080799</v>
      </c>
      <c r="C321">
        <v>24.796442876527291</v>
      </c>
      <c r="D321">
        <v>1268.1280808080799</v>
      </c>
      <c r="E321">
        <v>-1274.2640908932447</v>
      </c>
      <c r="F321">
        <v>1268.1280808080799</v>
      </c>
      <c r="G321">
        <v>1026.6087091067554</v>
      </c>
      <c r="J321" t="str">
        <f>IF(H321="","",$P$6-'Script Table'!$F$15-'Script Table'!$F$19+H321)</f>
        <v/>
      </c>
      <c r="K321" s="127">
        <f t="shared" si="16"/>
        <v>1268.1280808080799</v>
      </c>
      <c r="L321" s="127">
        <f t="shared" si="17"/>
        <v>321</v>
      </c>
      <c r="M321" s="127">
        <v>1266.1278787878778</v>
      </c>
      <c r="N321" s="138">
        <v>179.98603931588269</v>
      </c>
    </row>
    <row r="322" spans="2:14" x14ac:dyDescent="0.2">
      <c r="B322" s="125">
        <v>1272.1284848484838</v>
      </c>
      <c r="C322">
        <v>24.795461437518082</v>
      </c>
      <c r="D322">
        <v>1272.1284848484838</v>
      </c>
      <c r="E322">
        <v>-1278.2763174301292</v>
      </c>
      <c r="F322">
        <v>1272.1284848484838</v>
      </c>
      <c r="G322">
        <v>1022.5964825698709</v>
      </c>
      <c r="J322" t="str">
        <f>IF(H322="","",$P$6-'Script Table'!$F$15-'Script Table'!$F$19+H322)</f>
        <v/>
      </c>
      <c r="K322" s="127">
        <f t="shared" si="16"/>
        <v>1272.1284848484838</v>
      </c>
      <c r="L322" s="127">
        <f t="shared" si="17"/>
        <v>322</v>
      </c>
      <c r="M322" s="127">
        <v>1270.128282828282</v>
      </c>
      <c r="N322" s="138">
        <v>179.98598476146881</v>
      </c>
    </row>
    <row r="323" spans="2:14" x14ac:dyDescent="0.2">
      <c r="B323" s="125">
        <v>1276.1288888888878</v>
      </c>
      <c r="C323">
        <v>24.794476159621897</v>
      </c>
      <c r="D323">
        <v>1276.1288888888878</v>
      </c>
      <c r="E323">
        <v>-1282.2884977666438</v>
      </c>
      <c r="F323">
        <v>1276.1288888888878</v>
      </c>
      <c r="G323">
        <v>1018.5843022333563</v>
      </c>
      <c r="J323" t="str">
        <f>IF(H323="","",$P$6-'Script Table'!$F$15-'Script Table'!$F$19+H323)</f>
        <v/>
      </c>
      <c r="K323" s="127">
        <f t="shared" si="16"/>
        <v>1276.1288888888878</v>
      </c>
      <c r="L323" s="127">
        <f t="shared" si="17"/>
        <v>323</v>
      </c>
      <c r="M323" s="127">
        <v>1274.1286868686857</v>
      </c>
      <c r="N323" s="138">
        <v>179.98592977901558</v>
      </c>
    </row>
    <row r="324" spans="2:14" x14ac:dyDescent="0.2">
      <c r="B324" s="125">
        <v>1280.1292929292918</v>
      </c>
      <c r="C324">
        <v>24.793487012599812</v>
      </c>
      <c r="D324">
        <v>1280.1292929292918</v>
      </c>
      <c r="E324">
        <v>-1286.3006319027766</v>
      </c>
      <c r="F324">
        <v>1280.1292929292918</v>
      </c>
      <c r="G324">
        <v>1014.5721680972235</v>
      </c>
      <c r="J324" t="str">
        <f>IF(H324="","",$P$6-'Script Table'!$F$15-'Script Table'!$F$19+H324)</f>
        <v/>
      </c>
      <c r="K324" s="127">
        <f t="shared" ref="K324:K387" si="18">F324</f>
        <v>1280.1292929292918</v>
      </c>
      <c r="L324" s="127">
        <f t="shared" si="17"/>
        <v>324</v>
      </c>
      <c r="M324" s="127">
        <v>1278.1290909090899</v>
      </c>
      <c r="N324" s="138">
        <v>179.98587436346534</v>
      </c>
    </row>
    <row r="325" spans="2:14" x14ac:dyDescent="0.2">
      <c r="B325" s="125">
        <v>1284.1296969696957</v>
      </c>
      <c r="C325">
        <v>24.79249396585422</v>
      </c>
      <c r="D325">
        <v>1284.1296969696957</v>
      </c>
      <c r="E325">
        <v>-1290.3127198385168</v>
      </c>
      <c r="F325">
        <v>1284.1296969696957</v>
      </c>
      <c r="G325">
        <v>1010.5600801614833</v>
      </c>
      <c r="J325" t="str">
        <f>IF(H325="","",$P$6-'Script Table'!$F$15-'Script Table'!$F$19+H325)</f>
        <v/>
      </c>
      <c r="K325" s="127">
        <f t="shared" si="18"/>
        <v>1284.1296969696957</v>
      </c>
      <c r="L325" s="127">
        <f t="shared" si="17"/>
        <v>325</v>
      </c>
      <c r="M325" s="127">
        <v>1282.1294949494936</v>
      </c>
      <c r="N325" s="138">
        <v>179.985818509681</v>
      </c>
    </row>
    <row r="326" spans="2:14" x14ac:dyDescent="0.2">
      <c r="B326" s="125">
        <v>1288.1301010100997</v>
      </c>
      <c r="C326">
        <v>24.791496988423098</v>
      </c>
      <c r="D326">
        <v>1288.1301010100997</v>
      </c>
      <c r="E326">
        <v>-1294.324761573853</v>
      </c>
      <c r="F326">
        <v>1288.1301010100997</v>
      </c>
      <c r="G326">
        <v>1006.5480384261471</v>
      </c>
      <c r="J326" t="str">
        <f>IF(H326="","",$P$6-'Script Table'!$F$15-'Script Table'!$F$19+H326)</f>
        <v/>
      </c>
      <c r="K326" s="127">
        <f t="shared" si="18"/>
        <v>1288.1301010100997</v>
      </c>
      <c r="L326" s="127">
        <f t="shared" ref="L326:L389" si="19">L325+1</f>
        <v>326</v>
      </c>
      <c r="M326" s="127">
        <v>1286.1298989898978</v>
      </c>
      <c r="N326" s="138">
        <v>179.98576221244306</v>
      </c>
    </row>
    <row r="327" spans="2:14" x14ac:dyDescent="0.2">
      <c r="B327" s="125">
        <v>1292.1305050505036</v>
      </c>
      <c r="C327">
        <v>24.79049604897423</v>
      </c>
      <c r="D327">
        <v>1292.1305050505036</v>
      </c>
      <c r="E327">
        <v>-1298.3367571087729</v>
      </c>
      <c r="F327">
        <v>1292.1305050505036</v>
      </c>
      <c r="G327">
        <v>1002.5360428912272</v>
      </c>
      <c r="J327" t="str">
        <f>IF(H327="","",$P$6-'Script Table'!$F$15-'Script Table'!$F$19+H327)</f>
        <v/>
      </c>
      <c r="K327" s="127">
        <f t="shared" si="18"/>
        <v>1292.1305050505036</v>
      </c>
      <c r="L327" s="127">
        <f t="shared" si="19"/>
        <v>327</v>
      </c>
      <c r="M327" s="127">
        <v>1290.1303030303015</v>
      </c>
      <c r="N327" s="138">
        <v>179.9857054664495</v>
      </c>
    </row>
    <row r="328" spans="2:14" x14ac:dyDescent="0.2">
      <c r="B328" s="125">
        <v>1296.1309090909076</v>
      </c>
      <c r="C328">
        <v>24.789491115799265</v>
      </c>
      <c r="D328">
        <v>1296.1309090909076</v>
      </c>
      <c r="E328">
        <v>-1302.348706443265</v>
      </c>
      <c r="F328">
        <v>1296.1309090909076</v>
      </c>
      <c r="G328">
        <v>998.52409355673512</v>
      </c>
      <c r="J328" t="str">
        <f>IF(H328="","",$P$6-'Script Table'!$F$15-'Script Table'!$F$19+H328)</f>
        <v/>
      </c>
      <c r="K328" s="127">
        <f t="shared" si="18"/>
        <v>1296.1309090909076</v>
      </c>
      <c r="L328" s="127">
        <f t="shared" si="19"/>
        <v>328</v>
      </c>
      <c r="M328" s="127">
        <v>1294.1307070707057</v>
      </c>
      <c r="N328" s="138">
        <v>179.98564826631309</v>
      </c>
    </row>
    <row r="329" spans="2:14" x14ac:dyDescent="0.2">
      <c r="B329" s="125">
        <v>1300.1313131313116</v>
      </c>
      <c r="C329">
        <v>24.788482156807667</v>
      </c>
      <c r="D329">
        <v>1300.1313131313116</v>
      </c>
      <c r="E329">
        <v>-1306.3606095773173</v>
      </c>
      <c r="F329">
        <v>1300.1313131313116</v>
      </c>
      <c r="G329">
        <v>994.51219042268281</v>
      </c>
      <c r="J329" t="str">
        <f>IF(H329="","",$P$6-'Script Table'!$F$15-'Script Table'!$F$19+H329)</f>
        <v/>
      </c>
      <c r="K329" s="127">
        <f t="shared" si="18"/>
        <v>1300.1313131313116</v>
      </c>
      <c r="L329" s="127">
        <f t="shared" si="19"/>
        <v>329</v>
      </c>
      <c r="M329" s="127">
        <v>1298.1311111111095</v>
      </c>
      <c r="N329" s="138">
        <v>179.98559060656004</v>
      </c>
    </row>
    <row r="330" spans="2:14" x14ac:dyDescent="0.2">
      <c r="B330" s="125">
        <v>1304.1317171717155</v>
      </c>
      <c r="C330">
        <v>24.787469139520578</v>
      </c>
      <c r="D330">
        <v>1304.1317171717155</v>
      </c>
      <c r="E330">
        <v>-1310.3724665109175</v>
      </c>
      <c r="F330">
        <v>1304.1317171717155</v>
      </c>
      <c r="G330">
        <v>990.50033348908255</v>
      </c>
      <c r="J330" t="str">
        <f>IF(H330="","",$P$6-'Script Table'!$F$15-'Script Table'!$F$19+H330)</f>
        <v/>
      </c>
      <c r="K330" s="127">
        <f t="shared" si="18"/>
        <v>1304.1317171717155</v>
      </c>
      <c r="L330" s="127">
        <f t="shared" si="19"/>
        <v>330</v>
      </c>
      <c r="M330" s="127">
        <v>1302.1315151515137</v>
      </c>
      <c r="N330" s="138">
        <v>179.98553248162855</v>
      </c>
    </row>
    <row r="331" spans="2:14" x14ac:dyDescent="0.2">
      <c r="B331" s="125">
        <v>1308.1321212121195</v>
      </c>
      <c r="C331">
        <v>24.786452031064481</v>
      </c>
      <c r="D331">
        <v>1308.1321212121195</v>
      </c>
      <c r="E331">
        <v>-1314.3842772440532</v>
      </c>
      <c r="F331">
        <v>1308.1321212121195</v>
      </c>
      <c r="G331">
        <v>986.48852275594686</v>
      </c>
      <c r="J331" t="str">
        <f>IF(H331="","",$P$6-'Script Table'!$F$15-'Script Table'!$F$19+H331)</f>
        <v/>
      </c>
      <c r="K331" s="127">
        <f t="shared" si="18"/>
        <v>1308.1321212121195</v>
      </c>
      <c r="L331" s="127">
        <f t="shared" si="19"/>
        <v>331</v>
      </c>
      <c r="M331" s="127">
        <v>1306.1319191919174</v>
      </c>
      <c r="N331" s="138">
        <v>179.98547388586618</v>
      </c>
    </row>
    <row r="332" spans="2:14" x14ac:dyDescent="0.2">
      <c r="B332" s="125">
        <v>1312.1325252525235</v>
      </c>
      <c r="C332">
        <v>24.785430798164825</v>
      </c>
      <c r="D332">
        <v>1312.1325252525235</v>
      </c>
      <c r="E332">
        <v>-1318.3960417767121</v>
      </c>
      <c r="F332">
        <v>1312.1325252525235</v>
      </c>
      <c r="G332">
        <v>982.47675822328802</v>
      </c>
      <c r="J332" t="str">
        <f>IF(H332="","",$P$6-'Script Table'!$F$15-'Script Table'!$F$19+H332)</f>
        <v/>
      </c>
      <c r="K332" s="127">
        <f t="shared" si="18"/>
        <v>1312.1325252525235</v>
      </c>
      <c r="L332" s="127">
        <f t="shared" si="19"/>
        <v>332</v>
      </c>
      <c r="M332" s="127">
        <v>1310.1323232323216</v>
      </c>
      <c r="N332" s="138">
        <v>179.98541481352905</v>
      </c>
    </row>
    <row r="333" spans="2:14" x14ac:dyDescent="0.2">
      <c r="B333" s="125">
        <v>1316.1329292929274</v>
      </c>
      <c r="C333">
        <v>24.784405407139445</v>
      </c>
      <c r="D333">
        <v>1316.1329292929274</v>
      </c>
      <c r="E333">
        <v>-1322.4077601088802</v>
      </c>
      <c r="F333">
        <v>1316.1329292929274</v>
      </c>
      <c r="G333">
        <v>978.46503989111989</v>
      </c>
      <c r="J333" t="str">
        <f>IF(H333="","",$P$6-'Script Table'!$F$15-'Script Table'!$F$19+H333)</f>
        <v/>
      </c>
      <c r="K333" s="127">
        <f t="shared" si="18"/>
        <v>1316.1329292929274</v>
      </c>
      <c r="L333" s="127">
        <f t="shared" si="19"/>
        <v>333</v>
      </c>
      <c r="M333" s="127">
        <v>1314.1327272727253</v>
      </c>
      <c r="N333" s="138">
        <v>179.98535525877918</v>
      </c>
    </row>
    <row r="334" spans="2:14" x14ac:dyDescent="0.2">
      <c r="B334" s="125">
        <v>1320.1333333333314</v>
      </c>
      <c r="C334">
        <v>24.783375823891888</v>
      </c>
      <c r="D334">
        <v>1320.1333333333314</v>
      </c>
      <c r="E334">
        <v>-1326.4194322405458</v>
      </c>
      <c r="F334">
        <v>1320.1333333333314</v>
      </c>
      <c r="G334">
        <v>974.4533677594543</v>
      </c>
      <c r="J334" t="str">
        <f>IF(H334="","",$P$6-'Script Table'!$F$15-'Script Table'!$F$19+H334)</f>
        <v/>
      </c>
      <c r="K334" s="127">
        <f t="shared" si="18"/>
        <v>1320.1333333333314</v>
      </c>
      <c r="L334" s="127">
        <f t="shared" si="19"/>
        <v>334</v>
      </c>
      <c r="M334" s="127">
        <v>1318.1331313131295</v>
      </c>
      <c r="N334" s="138">
        <v>179.98529521568287</v>
      </c>
    </row>
    <row r="335" spans="2:14" x14ac:dyDescent="0.2">
      <c r="B335" s="125">
        <v>1324.1337373737354</v>
      </c>
      <c r="C335">
        <v>24.782342013904593</v>
      </c>
      <c r="D335">
        <v>1324.1337373737354</v>
      </c>
      <c r="E335">
        <v>-1330.4310581716943</v>
      </c>
      <c r="F335">
        <v>1324.1337373737354</v>
      </c>
      <c r="G335">
        <v>970.44174182830579</v>
      </c>
      <c r="J335" t="str">
        <f>IF(H335="","",$P$6-'Script Table'!$F$15-'Script Table'!$F$19+H335)</f>
        <v/>
      </c>
      <c r="K335" s="127">
        <f t="shared" si="18"/>
        <v>1324.1337373737354</v>
      </c>
      <c r="L335" s="127">
        <f t="shared" si="19"/>
        <v>335</v>
      </c>
      <c r="M335" s="127">
        <v>1322.1335353535333</v>
      </c>
      <c r="N335" s="138">
        <v>179.98523467820883</v>
      </c>
    </row>
    <row r="336" spans="2:14" x14ac:dyDescent="0.2">
      <c r="B336" s="125">
        <v>1328.1341414141393</v>
      </c>
      <c r="C336">
        <v>24.781303942231922</v>
      </c>
      <c r="D336">
        <v>1328.1341414141393</v>
      </c>
      <c r="E336">
        <v>-1334.4426379023134</v>
      </c>
      <c r="F336">
        <v>1328.1341414141393</v>
      </c>
      <c r="G336">
        <v>966.43016209768666</v>
      </c>
      <c r="J336" t="str">
        <f>IF(H336="","",$P$6-'Script Table'!$F$15-'Script Table'!$F$19+H336)</f>
        <v/>
      </c>
      <c r="K336" s="127">
        <f t="shared" si="18"/>
        <v>1328.1341414141393</v>
      </c>
      <c r="L336" s="127">
        <f t="shared" si="19"/>
        <v>336</v>
      </c>
      <c r="M336" s="127">
        <v>1326.1339393939375</v>
      </c>
      <c r="N336" s="138">
        <v>179.98517364022592</v>
      </c>
    </row>
    <row r="337" spans="2:14" x14ac:dyDescent="0.2">
      <c r="B337" s="125">
        <v>1332.1345454545433</v>
      </c>
      <c r="C337">
        <v>24.780261573493057</v>
      </c>
      <c r="D337">
        <v>1332.1345454545433</v>
      </c>
      <c r="E337">
        <v>-1338.4541714323886</v>
      </c>
      <c r="F337">
        <v>1332.1345454545433</v>
      </c>
      <c r="G337">
        <v>962.41862856761145</v>
      </c>
      <c r="J337" t="str">
        <f>IF(H337="","",$P$6-'Script Table'!$F$15-'Script Table'!$F$19+H337)</f>
        <v/>
      </c>
      <c r="K337" s="127">
        <f t="shared" si="18"/>
        <v>1332.1345454545433</v>
      </c>
      <c r="L337" s="127">
        <f t="shared" si="19"/>
        <v>337</v>
      </c>
      <c r="M337" s="127">
        <v>1330.1343434343412</v>
      </c>
      <c r="N337" s="138">
        <v>179.98511209550128</v>
      </c>
    </row>
    <row r="338" spans="2:14" x14ac:dyDescent="0.2">
      <c r="B338" s="125">
        <v>1336.1349494949473</v>
      </c>
      <c r="C338">
        <v>24.779214871864742</v>
      </c>
      <c r="D338">
        <v>1336.1349494949473</v>
      </c>
      <c r="E338">
        <v>-1342.4656587619065</v>
      </c>
      <c r="F338">
        <v>1336.1349494949473</v>
      </c>
      <c r="G338">
        <v>958.40714123809357</v>
      </c>
      <c r="J338" t="str">
        <f>IF(H338="","",$P$6-'Script Table'!$F$15-'Script Table'!$F$19+H338)</f>
        <v/>
      </c>
      <c r="K338" s="127">
        <f t="shared" si="18"/>
        <v>1336.1349494949473</v>
      </c>
      <c r="L338" s="127">
        <f t="shared" si="19"/>
        <v>338</v>
      </c>
      <c r="M338" s="127">
        <v>1334.1347474747454</v>
      </c>
      <c r="N338" s="138">
        <v>179.98505003769807</v>
      </c>
    </row>
    <row r="339" spans="2:14" x14ac:dyDescent="0.2">
      <c r="B339" s="125">
        <v>1340.1353535353512</v>
      </c>
      <c r="C339">
        <v>24.77816380107387</v>
      </c>
      <c r="D339">
        <v>1340.1353535353512</v>
      </c>
      <c r="E339">
        <v>-1346.4770998908521</v>
      </c>
      <c r="F339">
        <v>1340.1353535353512</v>
      </c>
      <c r="G339">
        <v>954.39570010914804</v>
      </c>
      <c r="J339" t="str">
        <f>IF(H339="","",$P$6-'Script Table'!$F$15-'Script Table'!$F$19+H339)</f>
        <v/>
      </c>
      <c r="K339" s="127">
        <f t="shared" si="18"/>
        <v>1340.1353535353512</v>
      </c>
      <c r="L339" s="127">
        <f t="shared" si="19"/>
        <v>339</v>
      </c>
      <c r="M339" s="127">
        <v>1338.1351515151491</v>
      </c>
      <c r="N339" s="138">
        <v>179.98498746037336</v>
      </c>
    </row>
    <row r="340" spans="2:14" x14ac:dyDescent="0.2">
      <c r="B340" s="125">
        <v>1344.1357575757552</v>
      </c>
      <c r="C340">
        <v>24.777108324389932</v>
      </c>
      <c r="D340">
        <v>1344.1357575757552</v>
      </c>
      <c r="E340">
        <v>-1350.4884948192116</v>
      </c>
      <c r="F340">
        <v>1344.1357575757552</v>
      </c>
      <c r="G340">
        <v>950.38430518078849</v>
      </c>
      <c r="J340" t="str">
        <f>IF(H340="","",$P$6-'Script Table'!$F$15-'Script Table'!$F$19+H340)</f>
        <v/>
      </c>
      <c r="K340" s="127">
        <f t="shared" si="18"/>
        <v>1344.1357575757552</v>
      </c>
      <c r="L340" s="127">
        <f t="shared" si="19"/>
        <v>340</v>
      </c>
      <c r="M340" s="127">
        <v>1342.1355555555533</v>
      </c>
      <c r="N340" s="138">
        <v>179.98492435697594</v>
      </c>
    </row>
    <row r="341" spans="2:14" x14ac:dyDescent="0.2">
      <c r="B341" s="125">
        <v>1348.1361616161591</v>
      </c>
      <c r="C341">
        <v>24.776048404617288</v>
      </c>
      <c r="D341">
        <v>1348.1361616161591</v>
      </c>
      <c r="E341">
        <v>-1354.4998435469702</v>
      </c>
      <c r="F341">
        <v>1348.1361616161591</v>
      </c>
      <c r="G341">
        <v>946.37295645302993</v>
      </c>
      <c r="J341" t="str">
        <f>IF(H341="","",$P$6-'Script Table'!$F$15-'Script Table'!$F$19+H341)</f>
        <v/>
      </c>
      <c r="K341" s="127">
        <f t="shared" si="18"/>
        <v>1348.1361616161591</v>
      </c>
      <c r="L341" s="127">
        <f t="shared" si="19"/>
        <v>341</v>
      </c>
      <c r="M341" s="127">
        <v>1346.135959595957</v>
      </c>
      <c r="N341" s="138">
        <v>179.98486072084398</v>
      </c>
    </row>
    <row r="342" spans="2:14" x14ac:dyDescent="0.2">
      <c r="B342" s="125">
        <v>1352.1365656565631</v>
      </c>
      <c r="C342">
        <v>24.774984004087266</v>
      </c>
      <c r="D342">
        <v>1352.1365656565631</v>
      </c>
      <c r="E342">
        <v>-1358.511146074113</v>
      </c>
      <c r="F342">
        <v>1352.1365656565631</v>
      </c>
      <c r="G342">
        <v>942.36165392588714</v>
      </c>
      <c r="J342" t="str">
        <f>IF(H342="","",$P$6-'Script Table'!$F$15-'Script Table'!$F$19+H342)</f>
        <v/>
      </c>
      <c r="K342" s="127">
        <f t="shared" si="18"/>
        <v>1352.1365656565631</v>
      </c>
      <c r="L342" s="127">
        <f t="shared" si="19"/>
        <v>342</v>
      </c>
      <c r="M342" s="127">
        <v>1350.1363636363612</v>
      </c>
      <c r="N342" s="138">
        <v>179.98479654520253</v>
      </c>
    </row>
    <row r="343" spans="2:14" x14ac:dyDescent="0.2">
      <c r="B343" s="125">
        <v>1356.1369696969671</v>
      </c>
      <c r="C343">
        <v>24.773915084650131</v>
      </c>
      <c r="D343">
        <v>1356.1369696969671</v>
      </c>
      <c r="E343">
        <v>-1362.5224024006243</v>
      </c>
      <c r="F343">
        <v>1356.1369696969671</v>
      </c>
      <c r="G343">
        <v>938.35039759937581</v>
      </c>
      <c r="J343" t="str">
        <f>IF(H343="","",$P$6-'Script Table'!$F$15-'Script Table'!$F$19+H343)</f>
        <v/>
      </c>
      <c r="K343" s="127">
        <f t="shared" si="18"/>
        <v>1356.1369696969671</v>
      </c>
      <c r="L343" s="127">
        <f t="shared" si="19"/>
        <v>343</v>
      </c>
      <c r="M343" s="127">
        <v>1354.136767676765</v>
      </c>
      <c r="N343" s="138">
        <v>179.98473182316152</v>
      </c>
    </row>
    <row r="344" spans="2:14" x14ac:dyDescent="0.2">
      <c r="B344" s="125">
        <v>1360.137373737371</v>
      </c>
      <c r="C344">
        <v>24.772841607666845</v>
      </c>
      <c r="D344">
        <v>1360.137373737371</v>
      </c>
      <c r="E344">
        <v>-1366.5336125264896</v>
      </c>
      <c r="F344">
        <v>1360.137373737371</v>
      </c>
      <c r="G344">
        <v>934.33918747351049</v>
      </c>
      <c r="J344" t="str">
        <f>IF(H344="","",$P$6-'Script Table'!$F$15-'Script Table'!$F$19+H344)</f>
        <v/>
      </c>
      <c r="K344" s="127">
        <f t="shared" si="18"/>
        <v>1360.137373737371</v>
      </c>
      <c r="L344" s="127">
        <f t="shared" si="19"/>
        <v>344</v>
      </c>
      <c r="M344" s="127">
        <v>1358.1371717171692</v>
      </c>
      <c r="N344" s="138">
        <v>179.98466654771292</v>
      </c>
    </row>
    <row r="345" spans="2:14" x14ac:dyDescent="0.2">
      <c r="B345" s="125">
        <v>1364.137777777775</v>
      </c>
      <c r="C345">
        <v>24.771763534000666</v>
      </c>
      <c r="D345">
        <v>1364.137777777775</v>
      </c>
      <c r="E345">
        <v>-1370.5447764516923</v>
      </c>
      <c r="F345">
        <v>1364.137777777775</v>
      </c>
      <c r="G345">
        <v>930.32802354830778</v>
      </c>
      <c r="J345" t="str">
        <f>IF(H345="","",$P$6-'Script Table'!$F$15-'Script Table'!$F$19+H345)</f>
        <v/>
      </c>
      <c r="K345" s="127">
        <f t="shared" si="18"/>
        <v>1364.137777777775</v>
      </c>
      <c r="L345" s="127">
        <f t="shared" si="19"/>
        <v>345</v>
      </c>
      <c r="M345" s="127">
        <v>1362.1375757575729</v>
      </c>
      <c r="N345" s="138">
        <v>179.98460071172838</v>
      </c>
    </row>
    <row r="346" spans="2:14" x14ac:dyDescent="0.2">
      <c r="B346" s="125">
        <v>1368.138181818179</v>
      </c>
      <c r="C346">
        <v>24.770680824008561</v>
      </c>
      <c r="D346">
        <v>1368.138181818179</v>
      </c>
      <c r="E346">
        <v>-1374.555894176217</v>
      </c>
      <c r="F346">
        <v>1368.138181818179</v>
      </c>
      <c r="G346">
        <v>926.31690582378315</v>
      </c>
      <c r="J346" t="str">
        <f>IF(H346="","",$P$6-'Script Table'!$F$15-'Script Table'!$F$19+H346)</f>
        <v/>
      </c>
      <c r="K346" s="127">
        <f t="shared" si="18"/>
        <v>1368.138181818179</v>
      </c>
      <c r="L346" s="127">
        <f t="shared" si="19"/>
        <v>346</v>
      </c>
      <c r="M346" s="127">
        <v>1366.1379797979771</v>
      </c>
      <c r="N346" s="138">
        <v>179.98453430795652</v>
      </c>
    </row>
    <row r="347" spans="2:14" x14ac:dyDescent="0.2">
      <c r="B347" s="125">
        <v>1372.1385858585829</v>
      </c>
      <c r="C347">
        <v>24.769593437532436</v>
      </c>
      <c r="D347">
        <v>1372.1385858585829</v>
      </c>
      <c r="E347">
        <v>-1378.5669657000471</v>
      </c>
      <c r="F347">
        <v>1372.1385858585829</v>
      </c>
      <c r="G347">
        <v>922.30583429995295</v>
      </c>
      <c r="J347" t="str">
        <f>IF(H347="","",$P$6-'Script Table'!$F$15-'Script Table'!$F$19+H347)</f>
        <v/>
      </c>
      <c r="K347" s="127">
        <f t="shared" si="18"/>
        <v>1372.1385858585829</v>
      </c>
      <c r="L347" s="127">
        <f t="shared" si="19"/>
        <v>347</v>
      </c>
      <c r="M347" s="127">
        <v>1370.1383838383808</v>
      </c>
      <c r="N347" s="138">
        <v>179.98446732902039</v>
      </c>
    </row>
    <row r="348" spans="2:14" x14ac:dyDescent="0.2">
      <c r="B348" s="125">
        <v>1376.1389898989869</v>
      </c>
      <c r="C348">
        <v>24.768501333890175</v>
      </c>
      <c r="D348">
        <v>1376.1389898989869</v>
      </c>
      <c r="E348">
        <v>-1382.5779910231663</v>
      </c>
      <c r="F348">
        <v>1376.1389898989869</v>
      </c>
      <c r="G348">
        <v>918.29480897683379</v>
      </c>
      <c r="J348" t="str">
        <f>IF(H348="","",$P$6-'Script Table'!$F$15-'Script Table'!$F$19+H348)</f>
        <v/>
      </c>
      <c r="K348" s="127">
        <f t="shared" si="18"/>
        <v>1376.1389898989869</v>
      </c>
      <c r="L348" s="127">
        <f t="shared" si="19"/>
        <v>348</v>
      </c>
      <c r="M348" s="127">
        <v>1374.138787878785</v>
      </c>
      <c r="N348" s="138">
        <v>179.98439976741471</v>
      </c>
    </row>
    <row r="349" spans="2:14" x14ac:dyDescent="0.2">
      <c r="B349" s="125">
        <v>1380.1393939393909</v>
      </c>
      <c r="C349">
        <v>24.767404471866499</v>
      </c>
      <c r="D349">
        <v>1380.1393939393909</v>
      </c>
      <c r="E349">
        <v>-1386.5889701455578</v>
      </c>
      <c r="F349">
        <v>1380.1393939393909</v>
      </c>
      <c r="G349">
        <v>914.28382985444227</v>
      </c>
      <c r="J349" t="str">
        <f>IF(H349="","",$P$6-'Script Table'!$F$15-'Script Table'!$F$19+H349)</f>
        <v/>
      </c>
      <c r="K349" s="127">
        <f t="shared" si="18"/>
        <v>1380.1393939393909</v>
      </c>
      <c r="L349" s="127">
        <f t="shared" si="19"/>
        <v>349</v>
      </c>
      <c r="M349" s="127">
        <v>1378.1391919191888</v>
      </c>
      <c r="N349" s="138">
        <v>179.98433161550321</v>
      </c>
    </row>
    <row r="350" spans="2:14" x14ac:dyDescent="0.2">
      <c r="B350" s="125">
        <v>1384.1397979797948</v>
      </c>
      <c r="C350">
        <v>24.766302809703568</v>
      </c>
      <c r="D350">
        <v>1384.1397979797948</v>
      </c>
      <c r="E350">
        <v>-1390.5999030672042</v>
      </c>
      <c r="F350">
        <v>1384.1397979797948</v>
      </c>
      <c r="G350">
        <v>910.2728969327959</v>
      </c>
      <c r="J350" t="str">
        <f>IF(H350="","",$P$6-'Script Table'!$F$15-'Script Table'!$F$19+H350)</f>
        <v/>
      </c>
      <c r="K350" s="127">
        <f t="shared" si="18"/>
        <v>1384.1397979797948</v>
      </c>
      <c r="L350" s="127">
        <f t="shared" si="19"/>
        <v>350</v>
      </c>
      <c r="M350" s="127">
        <v>1382.139595959593</v>
      </c>
      <c r="N350" s="138">
        <v>179.98426286551509</v>
      </c>
    </row>
    <row r="351" spans="2:14" x14ac:dyDescent="0.2">
      <c r="B351" s="125">
        <v>1388.1402020201988</v>
      </c>
      <c r="C351">
        <v>24.765196305091457</v>
      </c>
      <c r="D351">
        <v>1388.1402020201988</v>
      </c>
      <c r="E351">
        <v>-1394.6107897880881</v>
      </c>
      <c r="F351">
        <v>1388.1402020201988</v>
      </c>
      <c r="G351">
        <v>906.26201021191196</v>
      </c>
      <c r="J351" t="str">
        <f>IF(H351="","",$P$6-'Script Table'!$F$15-'Script Table'!$F$19+H351)</f>
        <v/>
      </c>
      <c r="K351" s="127">
        <f t="shared" si="18"/>
        <v>1388.1402020201988</v>
      </c>
      <c r="L351" s="127">
        <f t="shared" si="19"/>
        <v>351</v>
      </c>
      <c r="M351" s="127">
        <v>1386.1399999999967</v>
      </c>
      <c r="N351" s="138">
        <v>179.9841935095431</v>
      </c>
    </row>
    <row r="352" spans="2:14" x14ac:dyDescent="0.2">
      <c r="B352" s="125">
        <v>1392.1406060606027</v>
      </c>
      <c r="C352">
        <v>24.764084915158367</v>
      </c>
      <c r="D352">
        <v>1392.1406060606027</v>
      </c>
      <c r="E352">
        <v>-1398.6216303081919</v>
      </c>
      <c r="F352">
        <v>1392.1406060606027</v>
      </c>
      <c r="G352">
        <v>902.25116969180817</v>
      </c>
      <c r="J352" t="str">
        <f>IF(H352="","",$P$6-'Script Table'!$F$15-'Script Table'!$F$19+H352)</f>
        <v/>
      </c>
      <c r="K352" s="127">
        <f t="shared" si="18"/>
        <v>1392.1406060606027</v>
      </c>
      <c r="L352" s="127">
        <f t="shared" si="19"/>
        <v>352</v>
      </c>
      <c r="M352" s="127">
        <v>1390.1404040404009</v>
      </c>
      <c r="N352" s="138">
        <v>179.98412353953978</v>
      </c>
    </row>
    <row r="353" spans="2:14" x14ac:dyDescent="0.2">
      <c r="B353" s="125">
        <v>1396.1410101010067</v>
      </c>
      <c r="C353">
        <v>24.762968596460624</v>
      </c>
      <c r="D353">
        <v>1396.1410101010067</v>
      </c>
      <c r="E353">
        <v>-1402.6324246274974</v>
      </c>
      <c r="F353">
        <v>1396.1410101010067</v>
      </c>
      <c r="G353">
        <v>898.24037537250274</v>
      </c>
      <c r="J353" t="str">
        <f>IF(H353="","",$P$6-'Script Table'!$F$15-'Script Table'!$F$19+H353)</f>
        <v/>
      </c>
      <c r="K353" s="127">
        <f t="shared" si="18"/>
        <v>1396.1410101010067</v>
      </c>
      <c r="L353" s="127">
        <f t="shared" si="19"/>
        <v>353</v>
      </c>
      <c r="M353" s="127">
        <v>1394.1408080808046</v>
      </c>
      <c r="N353" s="138">
        <v>179.9840529473145</v>
      </c>
    </row>
    <row r="354" spans="2:14" x14ac:dyDescent="0.2">
      <c r="B354" s="125">
        <v>1400.1414141414107</v>
      </c>
      <c r="C354">
        <v>24.761847304972466</v>
      </c>
      <c r="D354">
        <v>1400.1414141414107</v>
      </c>
      <c r="E354">
        <v>-1406.6431727459867</v>
      </c>
      <c r="F354">
        <v>1400.1414141414107</v>
      </c>
      <c r="G354">
        <v>894.22962725401339</v>
      </c>
      <c r="J354" t="str">
        <f>IF(H354="","",$P$6-'Script Table'!$F$15-'Script Table'!$F$19+H354)</f>
        <v/>
      </c>
      <c r="K354" s="127">
        <f t="shared" si="18"/>
        <v>1400.1414141414107</v>
      </c>
      <c r="L354" s="127">
        <f t="shared" si="19"/>
        <v>354</v>
      </c>
      <c r="M354" s="127">
        <v>1398.1412121212088</v>
      </c>
      <c r="N354" s="138">
        <v>179.98398172453028</v>
      </c>
    </row>
    <row r="355" spans="2:14" x14ac:dyDescent="0.2">
      <c r="B355" s="125">
        <v>1404.1418181818146</v>
      </c>
      <c r="C355">
        <v>24.760720996075609</v>
      </c>
      <c r="D355">
        <v>1404.1418181818146</v>
      </c>
      <c r="E355">
        <v>-1410.6538746636404</v>
      </c>
      <c r="F355">
        <v>1404.1418181818146</v>
      </c>
      <c r="G355">
        <v>890.21892533635969</v>
      </c>
      <c r="J355" t="str">
        <f>IF(H355="","",$P$6-'Script Table'!$F$15-'Script Table'!$F$19+H355)</f>
        <v/>
      </c>
      <c r="K355" s="127">
        <f t="shared" si="18"/>
        <v>1404.1418181818146</v>
      </c>
      <c r="L355" s="127">
        <f t="shared" si="19"/>
        <v>355</v>
      </c>
      <c r="M355" s="127">
        <v>1402.1416161616125</v>
      </c>
      <c r="N355" s="138">
        <v>179.9839098627007</v>
      </c>
    </row>
    <row r="356" spans="2:14" x14ac:dyDescent="0.2">
      <c r="B356" s="125">
        <v>1408.1422222222186</v>
      </c>
      <c r="C356">
        <v>24.759589624548543</v>
      </c>
      <c r="D356">
        <v>1408.1422222222186</v>
      </c>
      <c r="E356">
        <v>-1414.6645303804398</v>
      </c>
      <c r="F356">
        <v>1408.1422222222186</v>
      </c>
      <c r="G356">
        <v>886.20826961956027</v>
      </c>
      <c r="J356" t="str">
        <f>IF(H356="","",$P$6-'Script Table'!$F$15-'Script Table'!$F$19+H356)</f>
        <v/>
      </c>
      <c r="K356" s="127">
        <f t="shared" si="18"/>
        <v>1408.1422222222186</v>
      </c>
      <c r="L356" s="127">
        <f t="shared" si="19"/>
        <v>356</v>
      </c>
      <c r="M356" s="127">
        <v>1406.1420202020167</v>
      </c>
      <c r="N356" s="138">
        <v>179.98383735318612</v>
      </c>
    </row>
    <row r="357" spans="2:14" x14ac:dyDescent="0.2">
      <c r="B357" s="125">
        <v>1412.1426262626226</v>
      </c>
      <c r="C357">
        <v>24.758453144555642</v>
      </c>
      <c r="D357">
        <v>1412.1426262626226</v>
      </c>
      <c r="E357">
        <v>-1418.6751398963656</v>
      </c>
      <c r="F357">
        <v>1412.1426262626226</v>
      </c>
      <c r="G357">
        <v>882.19766010363446</v>
      </c>
      <c r="J357" t="str">
        <f>IF(H357="","",$P$6-'Script Table'!$F$15-'Script Table'!$F$19+H357)</f>
        <v/>
      </c>
      <c r="K357" s="127">
        <f t="shared" si="18"/>
        <v>1412.1426262626226</v>
      </c>
      <c r="L357" s="127">
        <f t="shared" si="19"/>
        <v>357</v>
      </c>
      <c r="M357" s="127">
        <v>1410.1424242424205</v>
      </c>
      <c r="N357" s="138">
        <v>179.98376418719079</v>
      </c>
    </row>
    <row r="358" spans="2:14" x14ac:dyDescent="0.2">
      <c r="B358" s="125">
        <v>1416.1430303030265</v>
      </c>
      <c r="C358">
        <v>24.757311509635951</v>
      </c>
      <c r="D358">
        <v>1416.1430303030265</v>
      </c>
      <c r="E358">
        <v>-1422.6857032113978</v>
      </c>
      <c r="F358">
        <v>1416.1430303030265</v>
      </c>
      <c r="G358">
        <v>878.18709678860228</v>
      </c>
      <c r="J358" t="str">
        <f>IF(H358="","",$P$6-'Script Table'!$F$15-'Script Table'!$F$19+H358)</f>
        <v/>
      </c>
      <c r="K358" s="127">
        <f t="shared" si="18"/>
        <v>1416.1430303030265</v>
      </c>
      <c r="L358" s="127">
        <f t="shared" si="19"/>
        <v>358</v>
      </c>
      <c r="M358" s="127">
        <v>1414.1428282828247</v>
      </c>
      <c r="N358" s="138">
        <v>179.98369035575848</v>
      </c>
    </row>
    <row r="359" spans="2:14" x14ac:dyDescent="0.2">
      <c r="B359" s="125">
        <v>1420.1434343434305</v>
      </c>
      <c r="C359">
        <v>24.756164672691803</v>
      </c>
      <c r="D359">
        <v>1420.1434343434305</v>
      </c>
      <c r="E359">
        <v>-1426.6962203255164</v>
      </c>
      <c r="F359">
        <v>1420.1434343434305</v>
      </c>
      <c r="G359">
        <v>874.17657967448372</v>
      </c>
      <c r="J359" t="str">
        <f>IF(H359="","",$P$6-'Script Table'!$F$15-'Script Table'!$F$19+H359)</f>
        <v/>
      </c>
      <c r="K359" s="127">
        <f t="shared" si="18"/>
        <v>1420.1434343434305</v>
      </c>
      <c r="L359" s="127">
        <f t="shared" si="19"/>
        <v>359</v>
      </c>
      <c r="M359" s="127">
        <v>1418.1432323232284</v>
      </c>
      <c r="N359" s="138">
        <v>179.98361584976985</v>
      </c>
    </row>
    <row r="360" spans="2:14" x14ac:dyDescent="0.2">
      <c r="B360" s="125">
        <v>1424.1438383838345</v>
      </c>
      <c r="C360">
        <v>24.755012585977102</v>
      </c>
      <c r="D360">
        <v>1424.1438383838345</v>
      </c>
      <c r="E360">
        <v>-1430.7066912387006</v>
      </c>
      <c r="F360">
        <v>1424.1438383838345</v>
      </c>
      <c r="G360">
        <v>870.16610876129948</v>
      </c>
      <c r="J360" t="str">
        <f>IF(H360="","",$P$6-'Script Table'!$F$15-'Script Table'!$F$19+H360)</f>
        <v/>
      </c>
      <c r="K360" s="127">
        <f t="shared" si="18"/>
        <v>1424.1438383838345</v>
      </c>
      <c r="L360" s="127">
        <f t="shared" si="19"/>
        <v>360</v>
      </c>
      <c r="M360" s="127">
        <v>1422.1436363636326</v>
      </c>
      <c r="N360" s="138">
        <v>179.98354065993783</v>
      </c>
    </row>
    <row r="361" spans="2:14" x14ac:dyDescent="0.2">
      <c r="B361" s="125">
        <v>1428.1442424242384</v>
      </c>
      <c r="C361">
        <v>24.753855201085383</v>
      </c>
      <c r="D361">
        <v>1428.1442424242384</v>
      </c>
      <c r="E361">
        <v>-1434.7171159509307</v>
      </c>
      <c r="F361">
        <v>1428.1442424242384</v>
      </c>
      <c r="G361">
        <v>866.15568404906935</v>
      </c>
      <c r="J361" t="str">
        <f>IF(H361="","",$P$6-'Script Table'!$F$15-'Script Table'!$F$19+H361)</f>
        <v/>
      </c>
      <c r="K361" s="127">
        <f t="shared" si="18"/>
        <v>1428.1442424242384</v>
      </c>
      <c r="L361" s="127">
        <f t="shared" si="19"/>
        <v>361</v>
      </c>
      <c r="M361" s="127">
        <v>1426.1440404040363</v>
      </c>
      <c r="N361" s="138">
        <v>179.9834647768042</v>
      </c>
    </row>
    <row r="362" spans="2:14" x14ac:dyDescent="0.2">
      <c r="B362" s="125">
        <v>1432.1446464646424</v>
      </c>
      <c r="C362">
        <v>24.75269246893755</v>
      </c>
      <c r="D362">
        <v>1432.1446464646424</v>
      </c>
      <c r="E362">
        <v>-1438.7274944621838</v>
      </c>
      <c r="F362">
        <v>1432.1446464646424</v>
      </c>
      <c r="G362">
        <v>862.14530553781628</v>
      </c>
      <c r="J362" t="str">
        <f>IF(H362="","",$P$6-'Script Table'!$F$15-'Script Table'!$F$19+H362)</f>
        <v/>
      </c>
      <c r="K362" s="127">
        <f t="shared" si="18"/>
        <v>1432.1446464646424</v>
      </c>
      <c r="L362" s="127">
        <f t="shared" si="19"/>
        <v>362</v>
      </c>
      <c r="M362" s="127">
        <v>1430.1444444444405</v>
      </c>
      <c r="N362" s="138">
        <v>179.98338819073527</v>
      </c>
    </row>
    <row r="363" spans="2:14" x14ac:dyDescent="0.2">
      <c r="B363" s="125">
        <v>1436.1450505050464</v>
      </c>
      <c r="C363">
        <v>24.751524339769386</v>
      </c>
      <c r="D363">
        <v>1436.1450505050464</v>
      </c>
      <c r="E363">
        <v>-1442.7378267724393</v>
      </c>
      <c r="F363">
        <v>1436.1450505050464</v>
      </c>
      <c r="G363">
        <v>858.13497322756075</v>
      </c>
      <c r="J363" t="str">
        <f>IF(H363="","",$P$6-'Script Table'!$F$15-'Script Table'!$F$19+H363)</f>
        <v/>
      </c>
      <c r="K363" s="127">
        <f t="shared" si="18"/>
        <v>1436.1450505050464</v>
      </c>
      <c r="L363" s="127">
        <f t="shared" si="19"/>
        <v>363</v>
      </c>
      <c r="M363" s="127">
        <v>1434.1448484848443</v>
      </c>
      <c r="N363" s="138">
        <v>179.98331089191836</v>
      </c>
    </row>
    <row r="364" spans="2:14" x14ac:dyDescent="0.2">
      <c r="B364" s="125">
        <v>1440.1454545454503</v>
      </c>
      <c r="C364">
        <v>24.750350763118735</v>
      </c>
      <c r="D364">
        <v>1440.1454545454503</v>
      </c>
      <c r="E364">
        <v>-1446.7481128816751</v>
      </c>
      <c r="F364">
        <v>1440.1454545454503</v>
      </c>
      <c r="G364">
        <v>854.12468711832503</v>
      </c>
      <c r="J364" t="str">
        <f>IF(H364="","",$P$6-'Script Table'!$F$15-'Script Table'!$F$19+H364)</f>
        <v/>
      </c>
      <c r="K364" s="127">
        <f t="shared" si="18"/>
        <v>1440.1454545454503</v>
      </c>
      <c r="L364" s="127">
        <f t="shared" si="19"/>
        <v>364</v>
      </c>
      <c r="M364" s="127">
        <v>1438.1452525252485</v>
      </c>
      <c r="N364" s="138">
        <v>179.98323287035728</v>
      </c>
    </row>
    <row r="365" spans="2:14" x14ac:dyDescent="0.2">
      <c r="B365" s="125">
        <v>1444.1458585858543</v>
      </c>
      <c r="C365">
        <v>24.749171687812382</v>
      </c>
      <c r="D365">
        <v>1444.1458585858543</v>
      </c>
      <c r="E365">
        <v>-1450.7583527898687</v>
      </c>
      <c r="F365">
        <v>1444.1458585858543</v>
      </c>
      <c r="G365">
        <v>850.1144472101314</v>
      </c>
      <c r="J365" t="str">
        <f>IF(H365="","",$P$6-'Script Table'!$F$15-'Script Table'!$F$19+H365)</f>
        <v/>
      </c>
      <c r="K365" s="127">
        <f t="shared" si="18"/>
        <v>1444.1458585858543</v>
      </c>
      <c r="L365" s="127">
        <f t="shared" si="19"/>
        <v>365</v>
      </c>
      <c r="M365" s="127">
        <v>1442.1456565656522</v>
      </c>
      <c r="N365" s="138">
        <v>179.98315411586785</v>
      </c>
    </row>
    <row r="366" spans="2:14" x14ac:dyDescent="0.2">
      <c r="B366" s="125">
        <v>1448.1462626262582</v>
      </c>
      <c r="C366">
        <v>24.747987061952617</v>
      </c>
      <c r="D366">
        <v>1448.1462626262582</v>
      </c>
      <c r="E366">
        <v>-1454.7685464969968</v>
      </c>
      <c r="F366">
        <v>1448.1462626262582</v>
      </c>
      <c r="G366">
        <v>846.10425350300329</v>
      </c>
      <c r="J366" t="str">
        <f>IF(H366="","",$P$6-'Script Table'!$F$15-'Script Table'!$F$19+H366)</f>
        <v/>
      </c>
      <c r="K366" s="127">
        <f t="shared" si="18"/>
        <v>1448.1462626262582</v>
      </c>
      <c r="L366" s="127">
        <f t="shared" si="19"/>
        <v>366</v>
      </c>
      <c r="M366" s="127">
        <v>1446.1460606060564</v>
      </c>
      <c r="N366" s="138">
        <v>179.98307461807354</v>
      </c>
    </row>
    <row r="367" spans="2:14" x14ac:dyDescent="0.2">
      <c r="B367" s="125">
        <v>1452.1466666666622</v>
      </c>
      <c r="C367">
        <v>24.746796832903531</v>
      </c>
      <c r="D367">
        <v>1452.1466666666622</v>
      </c>
      <c r="E367">
        <v>-1458.7786940030364</v>
      </c>
      <c r="F367">
        <v>1452.1466666666622</v>
      </c>
      <c r="G367">
        <v>842.09410599696366</v>
      </c>
      <c r="J367" t="str">
        <f>IF(H367="","",$P$6-'Script Table'!$F$15-'Script Table'!$F$19+H367)</f>
        <v/>
      </c>
      <c r="K367" s="127">
        <f t="shared" si="18"/>
        <v>1452.1466666666622</v>
      </c>
      <c r="L367" s="127">
        <f t="shared" si="19"/>
        <v>367</v>
      </c>
      <c r="M367" s="127">
        <v>1450.1464646464601</v>
      </c>
      <c r="N367" s="138">
        <v>179.98299436640141</v>
      </c>
    </row>
    <row r="368" spans="2:14" x14ac:dyDescent="0.2">
      <c r="B368" s="125">
        <v>1456.1470707070662</v>
      </c>
      <c r="C368">
        <v>24.745600947276916</v>
      </c>
      <c r="D368">
        <v>1456.1470707070662</v>
      </c>
      <c r="E368">
        <v>-1462.7887953079635</v>
      </c>
      <c r="F368">
        <v>1456.1470707070662</v>
      </c>
      <c r="G368">
        <v>838.08400469203661</v>
      </c>
      <c r="J368" t="str">
        <f>IF(H368="","",$P$6-'Script Table'!$F$15-'Script Table'!$F$19+H368)</f>
        <v/>
      </c>
      <c r="K368" s="127">
        <f t="shared" si="18"/>
        <v>1456.1470707070662</v>
      </c>
      <c r="L368" s="127">
        <f t="shared" si="19"/>
        <v>368</v>
      </c>
      <c r="M368" s="127">
        <v>1454.1468686868643</v>
      </c>
      <c r="N368" s="138">
        <v>179.98291335007673</v>
      </c>
    </row>
    <row r="369" spans="2:14" x14ac:dyDescent="0.2">
      <c r="B369" s="125">
        <v>1460.1474747474701</v>
      </c>
      <c r="C369">
        <v>24.744399350917877</v>
      </c>
      <c r="D369">
        <v>1460.1474747474701</v>
      </c>
      <c r="E369">
        <v>-1466.7988504117545</v>
      </c>
      <c r="F369">
        <v>1460.1474747474701</v>
      </c>
      <c r="G369">
        <v>834.07394958824557</v>
      </c>
      <c r="J369" t="str">
        <f>IF(H369="","",$P$6-'Script Table'!$F$15-'Script Table'!$F$19+H369)</f>
        <v/>
      </c>
      <c r="K369" s="127">
        <f t="shared" si="18"/>
        <v>1460.1474747474701</v>
      </c>
      <c r="L369" s="127">
        <f t="shared" si="19"/>
        <v>369</v>
      </c>
      <c r="M369" s="127">
        <v>1458.147272727268</v>
      </c>
      <c r="N369" s="138">
        <v>179.98283155811859</v>
      </c>
    </row>
    <row r="370" spans="2:14" x14ac:dyDescent="0.2">
      <c r="B370" s="125">
        <v>1464.1478787878741</v>
      </c>
      <c r="C370">
        <v>24.743191988890072</v>
      </c>
      <c r="D370">
        <v>1464.1478787878741</v>
      </c>
      <c r="E370">
        <v>-1470.8088593143841</v>
      </c>
      <c r="F370">
        <v>1464.1478787878741</v>
      </c>
      <c r="G370">
        <v>830.06394068561599</v>
      </c>
      <c r="J370" t="str">
        <f>IF(H370="","",$P$6-'Script Table'!$F$15-'Script Table'!$F$19+H370)</f>
        <v/>
      </c>
      <c r="K370" s="127">
        <f t="shared" si="18"/>
        <v>1464.1478787878741</v>
      </c>
      <c r="L370" s="127">
        <f t="shared" si="19"/>
        <v>370</v>
      </c>
      <c r="M370" s="127">
        <v>1462.1476767676722</v>
      </c>
      <c r="N370" s="138">
        <v>179.9827489793347</v>
      </c>
    </row>
    <row r="371" spans="2:14" x14ac:dyDescent="0.2">
      <c r="B371" s="125">
        <v>1468.1482828282781</v>
      </c>
      <c r="C371">
        <v>24.741978805460608</v>
      </c>
      <c r="D371">
        <v>1468.1482828282781</v>
      </c>
      <c r="E371">
        <v>-1474.8188220158272</v>
      </c>
      <c r="F371">
        <v>1468.1482828282781</v>
      </c>
      <c r="G371">
        <v>826.05397798417289</v>
      </c>
      <c r="J371" t="str">
        <f>IF(H371="","",$P$6-'Script Table'!$F$15-'Script Table'!$F$19+H371)</f>
        <v/>
      </c>
      <c r="K371" s="127">
        <f t="shared" si="18"/>
        <v>1468.1482828282781</v>
      </c>
      <c r="L371" s="127">
        <f t="shared" si="19"/>
        <v>371</v>
      </c>
      <c r="M371" s="127">
        <v>1466.148080808076</v>
      </c>
      <c r="N371" s="138">
        <v>179.98266560231656</v>
      </c>
    </row>
    <row r="372" spans="2:14" x14ac:dyDescent="0.2">
      <c r="B372" s="125">
        <v>1472.148686868682</v>
      </c>
      <c r="C372">
        <v>24.740759744084574</v>
      </c>
      <c r="D372">
        <v>1472.148686868682</v>
      </c>
      <c r="E372">
        <v>-1478.8287385160581</v>
      </c>
      <c r="F372">
        <v>1472.148686868682</v>
      </c>
      <c r="G372">
        <v>822.04406148394196</v>
      </c>
      <c r="J372" t="str">
        <f>IF(H372="","",$P$6-'Script Table'!$F$15-'Script Table'!$F$19+H372)</f>
        <v/>
      </c>
      <c r="K372" s="127">
        <f t="shared" si="18"/>
        <v>1472.148686868682</v>
      </c>
      <c r="L372" s="127">
        <f t="shared" si="19"/>
        <v>372</v>
      </c>
      <c r="M372" s="127">
        <v>1470.1484848484802</v>
      </c>
      <c r="N372" s="138">
        <v>179.98258141543388</v>
      </c>
    </row>
    <row r="373" spans="2:14" x14ac:dyDescent="0.2">
      <c r="B373" s="125">
        <v>1476.149090909086</v>
      </c>
      <c r="C373">
        <v>24.739534747389179</v>
      </c>
      <c r="D373">
        <v>1476.149090909086</v>
      </c>
      <c r="E373">
        <v>-1482.838608815051</v>
      </c>
      <c r="F373">
        <v>1476.149090909086</v>
      </c>
      <c r="G373">
        <v>818.03419118494912</v>
      </c>
      <c r="J373" t="str">
        <f>IF(H373="","",$P$6-'Script Table'!$F$15-'Script Table'!$F$19+H373)</f>
        <v/>
      </c>
      <c r="K373" s="127">
        <f t="shared" si="18"/>
        <v>1476.149090909086</v>
      </c>
      <c r="L373" s="127">
        <f t="shared" si="19"/>
        <v>373</v>
      </c>
      <c r="M373" s="127">
        <v>1474.1488888888839</v>
      </c>
      <c r="N373" s="138">
        <v>179.98249640682948</v>
      </c>
    </row>
    <row r="374" spans="2:14" x14ac:dyDescent="0.2">
      <c r="B374" s="125">
        <v>1480.14949494949</v>
      </c>
      <c r="C374">
        <v>24.738303757157503</v>
      </c>
      <c r="D374">
        <v>1480.14949494949</v>
      </c>
      <c r="E374">
        <v>-1486.8484329127791</v>
      </c>
      <c r="F374">
        <v>1480.14949494949</v>
      </c>
      <c r="G374">
        <v>814.02436708722098</v>
      </c>
      <c r="J374" t="str">
        <f>IF(H374="","",$P$6-'Script Table'!$F$15-'Script Table'!$F$19+H374)</f>
        <v/>
      </c>
      <c r="K374" s="127">
        <f t="shared" si="18"/>
        <v>1480.14949494949</v>
      </c>
      <c r="L374" s="127">
        <f t="shared" si="19"/>
        <v>374</v>
      </c>
      <c r="M374" s="127">
        <v>1478.1492929292881</v>
      </c>
      <c r="N374" s="138">
        <v>179.98241056441324</v>
      </c>
    </row>
    <row r="375" spans="2:14" x14ac:dyDescent="0.2">
      <c r="B375" s="125">
        <v>1484.1498989898939</v>
      </c>
      <c r="C375">
        <v>24.737066714311883</v>
      </c>
      <c r="D375">
        <v>1484.1498989898939</v>
      </c>
      <c r="E375">
        <v>-1490.8582108092146</v>
      </c>
      <c r="F375">
        <v>1484.1498989898939</v>
      </c>
      <c r="G375">
        <v>810.0145891907855</v>
      </c>
      <c r="J375" t="str">
        <f>IF(H375="","",$P$6-'Script Table'!$F$15-'Script Table'!$F$19+H375)</f>
        <v/>
      </c>
      <c r="K375" s="127">
        <f t="shared" si="18"/>
        <v>1484.1498989898939</v>
      </c>
      <c r="L375" s="127">
        <f t="shared" si="19"/>
        <v>375</v>
      </c>
      <c r="M375" s="127">
        <v>1482.1496969696918</v>
      </c>
      <c r="N375" s="138">
        <v>179.98232387585725</v>
      </c>
    </row>
    <row r="376" spans="2:14" x14ac:dyDescent="0.2">
      <c r="B376" s="125">
        <v>1488.1503030302979</v>
      </c>
      <c r="C376">
        <v>24.735823558896847</v>
      </c>
      <c r="D376">
        <v>1488.1503030302979</v>
      </c>
      <c r="E376">
        <v>-1494.8679425043306</v>
      </c>
      <c r="F376">
        <v>1488.1503030302979</v>
      </c>
      <c r="G376">
        <v>806.00485749566951</v>
      </c>
      <c r="J376" t="str">
        <f>IF(H376="","",$P$6-'Script Table'!$F$15-'Script Table'!$F$19+H376)</f>
        <v/>
      </c>
      <c r="K376" s="127">
        <f t="shared" si="18"/>
        <v>1488.1503030302979</v>
      </c>
      <c r="L376" s="127">
        <f t="shared" si="19"/>
        <v>376</v>
      </c>
      <c r="M376" s="127">
        <v>1486.150101010096</v>
      </c>
      <c r="N376" s="138">
        <v>179.98223632858901</v>
      </c>
    </row>
    <row r="377" spans="2:14" x14ac:dyDescent="0.2">
      <c r="B377" s="125">
        <v>1492.1507070707019</v>
      </c>
      <c r="C377">
        <v>24.734574230061622</v>
      </c>
      <c r="D377">
        <v>1492.1507070707019</v>
      </c>
      <c r="E377">
        <v>-1498.8776279980984</v>
      </c>
      <c r="F377">
        <v>1492.1507070707019</v>
      </c>
      <c r="G377">
        <v>801.99517200190166</v>
      </c>
      <c r="J377" t="str">
        <f>IF(H377="","",$P$6-'Script Table'!$F$15-'Script Table'!$F$19+H377)</f>
        <v/>
      </c>
      <c r="K377" s="127">
        <f t="shared" si="18"/>
        <v>1492.1507070707019</v>
      </c>
      <c r="L377" s="127">
        <f t="shared" si="19"/>
        <v>377</v>
      </c>
      <c r="M377" s="127">
        <v>1490.1505050504998</v>
      </c>
      <c r="N377" s="138">
        <v>179.98214790978562</v>
      </c>
    </row>
    <row r="378" spans="2:14" x14ac:dyDescent="0.2">
      <c r="B378" s="125">
        <v>1496.1511111111058</v>
      </c>
      <c r="C378">
        <v>24.733318666042241</v>
      </c>
      <c r="D378">
        <v>1496.1511111111058</v>
      </c>
      <c r="E378">
        <v>-1502.8872672904893</v>
      </c>
      <c r="F378">
        <v>1496.1511111111058</v>
      </c>
      <c r="G378">
        <v>797.98553270951084</v>
      </c>
      <c r="J378" t="str">
        <f>IF(H378="","",$P$6-'Script Table'!$F$15-'Script Table'!$F$19+H378)</f>
        <v/>
      </c>
      <c r="K378" s="127">
        <f t="shared" si="18"/>
        <v>1496.1511111111058</v>
      </c>
      <c r="L378" s="127">
        <f t="shared" si="19"/>
        <v>378</v>
      </c>
      <c r="M378" s="127">
        <v>1494.150909090904</v>
      </c>
      <c r="N378" s="138">
        <v>179.98205860636784</v>
      </c>
    </row>
    <row r="379" spans="2:14" x14ac:dyDescent="0.2">
      <c r="B379" s="125">
        <v>1500.1515151515098</v>
      </c>
      <c r="C379">
        <v>24.73205680414317</v>
      </c>
      <c r="D379">
        <v>1500.1515151515098</v>
      </c>
      <c r="E379">
        <v>-1506.8968603814733</v>
      </c>
      <c r="F379">
        <v>1500.1515151515098</v>
      </c>
      <c r="G379">
        <v>793.97593961852681</v>
      </c>
      <c r="J379" t="str">
        <f>IF(H379="","",$P$6-'Script Table'!$F$15-'Script Table'!$F$19+H379)</f>
        <v/>
      </c>
      <c r="K379" s="127">
        <f t="shared" si="18"/>
        <v>1500.1515151515098</v>
      </c>
      <c r="L379" s="127">
        <f t="shared" si="19"/>
        <v>379</v>
      </c>
      <c r="M379" s="127">
        <v>1498.1513131313077</v>
      </c>
      <c r="N379" s="138">
        <v>179.98196840499332</v>
      </c>
    </row>
    <row r="380" spans="2:14" x14ac:dyDescent="0.2">
      <c r="B380" s="125">
        <v>1504.1519191919137</v>
      </c>
      <c r="C380">
        <v>24.730788580718464</v>
      </c>
      <c r="D380">
        <v>1504.1519191919137</v>
      </c>
      <c r="E380">
        <v>-1510.9064072710214</v>
      </c>
      <c r="F380">
        <v>1504.1519191919137</v>
      </c>
      <c r="G380">
        <v>789.96639272897869</v>
      </c>
      <c r="J380" t="str">
        <f>IF(H380="","",$P$6-'Script Table'!$F$15-'Script Table'!$F$19+H380)</f>
        <v/>
      </c>
      <c r="K380" s="127">
        <f t="shared" si="18"/>
        <v>1504.1519191919137</v>
      </c>
      <c r="L380" s="127">
        <f t="shared" si="19"/>
        <v>380</v>
      </c>
      <c r="M380" s="127">
        <v>1502.1517171717119</v>
      </c>
      <c r="N380" s="138">
        <v>179.98187729204977</v>
      </c>
    </row>
    <row r="381" spans="2:14" x14ac:dyDescent="0.2">
      <c r="B381" s="125">
        <v>1508.1523232323177</v>
      </c>
      <c r="C381">
        <v>24.729513931152496</v>
      </c>
      <c r="D381">
        <v>1508.1523232323177</v>
      </c>
      <c r="E381">
        <v>-1514.915907959102</v>
      </c>
      <c r="F381">
        <v>1508.1523232323177</v>
      </c>
      <c r="G381">
        <v>785.95689204089808</v>
      </c>
      <c r="J381" t="str">
        <f>IF(H381="","",$P$6-'Script Table'!$F$15-'Script Table'!$F$19+H381)</f>
        <v/>
      </c>
      <c r="K381" s="127">
        <f t="shared" si="18"/>
        <v>1508.1523232323177</v>
      </c>
      <c r="L381" s="127">
        <f t="shared" si="19"/>
        <v>381</v>
      </c>
      <c r="M381" s="127">
        <v>1506.1521212121156</v>
      </c>
      <c r="N381" s="138">
        <v>179.98178525364892</v>
      </c>
    </row>
    <row r="382" spans="2:14" x14ac:dyDescent="0.2">
      <c r="B382" s="125">
        <v>1512.1527272727217</v>
      </c>
      <c r="C382">
        <v>24.728232789840131</v>
      </c>
      <c r="D382">
        <v>1512.1527272727217</v>
      </c>
      <c r="E382">
        <v>-1518.925362445684</v>
      </c>
      <c r="F382">
        <v>1512.1527272727217</v>
      </c>
      <c r="G382">
        <v>781.94743755431614</v>
      </c>
      <c r="J382" t="str">
        <f>IF(H382="","",$P$6-'Script Table'!$F$15-'Script Table'!$F$19+H382)</f>
        <v/>
      </c>
      <c r="K382" s="127">
        <f t="shared" si="18"/>
        <v>1512.1527272727217</v>
      </c>
      <c r="L382" s="127">
        <f t="shared" si="19"/>
        <v>382</v>
      </c>
      <c r="M382" s="127">
        <v>1510.1525252525198</v>
      </c>
      <c r="N382" s="138">
        <v>179.98169227561857</v>
      </c>
    </row>
    <row r="383" spans="2:14" x14ac:dyDescent="0.2">
      <c r="B383" s="125">
        <v>1516.1531313131256</v>
      </c>
      <c r="C383">
        <v>24.72694509016641</v>
      </c>
      <c r="D383">
        <v>1516.1531313131256</v>
      </c>
      <c r="E383">
        <v>-1522.9347707307356</v>
      </c>
      <c r="F383">
        <v>1516.1531313131256</v>
      </c>
      <c r="G383">
        <v>777.93802926926446</v>
      </c>
      <c r="J383" t="str">
        <f>IF(H383="","",$P$6-'Script Table'!$F$15-'Script Table'!$F$19+H383)</f>
        <v/>
      </c>
      <c r="K383" s="127">
        <f t="shared" si="18"/>
        <v>1516.1531313131256</v>
      </c>
      <c r="L383" s="127">
        <f t="shared" si="19"/>
        <v>383</v>
      </c>
      <c r="M383" s="127">
        <v>1514.1529292929235</v>
      </c>
      <c r="N383" s="138">
        <v>179.98159834349551</v>
      </c>
    </row>
    <row r="384" spans="2:14" x14ac:dyDescent="0.2">
      <c r="B384" s="125">
        <v>1520.1535353535296</v>
      </c>
      <c r="C384">
        <v>24.725650764485742</v>
      </c>
      <c r="D384">
        <v>1520.1535353535296</v>
      </c>
      <c r="E384">
        <v>-1526.9441328142248</v>
      </c>
      <c r="F384">
        <v>1520.1535353535296</v>
      </c>
      <c r="G384">
        <v>773.92866718577534</v>
      </c>
      <c r="J384" t="str">
        <f>IF(H384="","",$P$6-'Script Table'!$F$15-'Script Table'!$F$19+H384)</f>
        <v/>
      </c>
      <c r="K384" s="127">
        <f t="shared" si="18"/>
        <v>1520.1535353535296</v>
      </c>
      <c r="L384" s="127">
        <f t="shared" si="19"/>
        <v>384</v>
      </c>
      <c r="M384" s="127">
        <v>1518.1533333333277</v>
      </c>
      <c r="N384" s="138">
        <v>179.98150344251849</v>
      </c>
    </row>
    <row r="385" spans="2:14" x14ac:dyDescent="0.2">
      <c r="B385" s="125">
        <v>1524.1539393939336</v>
      </c>
      <c r="C385">
        <v>24.724349744100536</v>
      </c>
      <c r="D385">
        <v>1524.1539393939336</v>
      </c>
      <c r="E385">
        <v>-1530.9534486961172</v>
      </c>
      <c r="F385">
        <v>1524.1539393939336</v>
      </c>
      <c r="G385">
        <v>769.91935130388288</v>
      </c>
      <c r="J385" t="str">
        <f>IF(H385="","",$P$6-'Script Table'!$F$15-'Script Table'!$F$19+H385)</f>
        <v/>
      </c>
      <c r="K385" s="127">
        <f t="shared" si="18"/>
        <v>1524.1539393939336</v>
      </c>
      <c r="L385" s="127">
        <f t="shared" si="19"/>
        <v>385</v>
      </c>
      <c r="M385" s="127">
        <v>1522.1537373737315</v>
      </c>
      <c r="N385" s="138">
        <v>179.98140755762026</v>
      </c>
    </row>
    <row r="386" spans="2:14" x14ac:dyDescent="0.2">
      <c r="B386" s="125">
        <v>1528.1543434343375</v>
      </c>
      <c r="C386">
        <v>24.723041959239236</v>
      </c>
      <c r="D386">
        <v>1528.1543434343375</v>
      </c>
      <c r="E386">
        <v>-1534.9627183763796</v>
      </c>
      <c r="F386">
        <v>1528.1543434343375</v>
      </c>
      <c r="G386">
        <v>765.9100816236205</v>
      </c>
      <c r="J386" t="str">
        <f>IF(H386="","",$P$6-'Script Table'!$F$15-'Script Table'!$F$19+H386)</f>
        <v/>
      </c>
      <c r="K386" s="127">
        <f t="shared" si="18"/>
        <v>1528.1543434343375</v>
      </c>
      <c r="L386" s="127">
        <f t="shared" si="19"/>
        <v>386</v>
      </c>
      <c r="M386" s="127">
        <v>1526.1541414141357</v>
      </c>
      <c r="N386" s="138">
        <v>179.98131067341893</v>
      </c>
    </row>
    <row r="387" spans="2:14" x14ac:dyDescent="0.2">
      <c r="B387" s="125">
        <v>1532.1547474747415</v>
      </c>
      <c r="C387">
        <v>24.721727339033858</v>
      </c>
      <c r="D387">
        <v>1532.1547474747415</v>
      </c>
      <c r="E387">
        <v>-1538.9719418549766</v>
      </c>
      <c r="F387">
        <v>1532.1547474747415</v>
      </c>
      <c r="G387">
        <v>761.90085814502345</v>
      </c>
      <c r="J387" t="str">
        <f>IF(H387="","",$P$6-'Script Table'!$F$15-'Script Table'!$F$19+H387)</f>
        <v/>
      </c>
      <c r="K387" s="127">
        <f t="shared" si="18"/>
        <v>1532.1547474747415</v>
      </c>
      <c r="L387" s="127">
        <f t="shared" si="19"/>
        <v>387</v>
      </c>
      <c r="M387" s="127">
        <v>1530.1545454545394</v>
      </c>
      <c r="N387" s="138">
        <v>179.98121277421092</v>
      </c>
    </row>
    <row r="388" spans="2:14" x14ac:dyDescent="0.2">
      <c r="B388" s="125">
        <v>1536.1551515151455</v>
      </c>
      <c r="C388">
        <v>24.720405811496871</v>
      </c>
      <c r="D388">
        <v>1536.1551515151455</v>
      </c>
      <c r="E388">
        <v>-1542.981119131874</v>
      </c>
      <c r="F388">
        <v>1536.1551515151455</v>
      </c>
      <c r="G388">
        <v>757.89168086812606</v>
      </c>
      <c r="J388" t="str">
        <f>IF(H388="","",$P$6-'Script Table'!$F$15-'Script Table'!$F$19+H388)</f>
        <v/>
      </c>
      <c r="K388" s="127">
        <f t="shared" ref="K388:K451" si="20">F388</f>
        <v>1536.1551515151455</v>
      </c>
      <c r="L388" s="127">
        <f t="shared" si="19"/>
        <v>388</v>
      </c>
      <c r="M388" s="127">
        <v>1534.1549494949436</v>
      </c>
      <c r="N388" s="138">
        <v>179.98111384396154</v>
      </c>
    </row>
    <row r="389" spans="2:14" x14ac:dyDescent="0.2">
      <c r="B389" s="125">
        <v>1540.1555555555494</v>
      </c>
      <c r="C389">
        <v>24.71907730349751</v>
      </c>
      <c r="D389">
        <v>1540.1555555555494</v>
      </c>
      <c r="E389">
        <v>-1546.9902502070347</v>
      </c>
      <c r="F389">
        <v>1540.1555555555494</v>
      </c>
      <c r="G389">
        <v>753.88254979296539</v>
      </c>
      <c r="J389" t="str">
        <f>IF(H389="","",$P$6-'Script Table'!$F$15-'Script Table'!$F$19+H389)</f>
        <v/>
      </c>
      <c r="K389" s="127">
        <f t="shared" si="20"/>
        <v>1540.1555555555494</v>
      </c>
      <c r="L389" s="127">
        <f t="shared" si="19"/>
        <v>389</v>
      </c>
      <c r="M389" s="127">
        <v>1538.1553535353473</v>
      </c>
      <c r="N389" s="138">
        <v>179.98101386629679</v>
      </c>
    </row>
    <row r="390" spans="2:14" x14ac:dyDescent="0.2">
      <c r="B390" s="125">
        <v>1544.1559595959534</v>
      </c>
      <c r="C390">
        <v>24.717741740737434</v>
      </c>
      <c r="D390">
        <v>1544.1559595959534</v>
      </c>
      <c r="E390">
        <v>-1550.999335080422</v>
      </c>
      <c r="F390">
        <v>1544.1559595959534</v>
      </c>
      <c r="G390">
        <v>749.87346491957805</v>
      </c>
      <c r="J390" t="str">
        <f>IF(H390="","",$P$6-'Script Table'!$F$15-'Script Table'!$F$19+H390)</f>
        <v/>
      </c>
      <c r="K390" s="127">
        <f t="shared" si="20"/>
        <v>1544.1559595959534</v>
      </c>
      <c r="L390" s="127">
        <f t="shared" ref="L390:L453" si="21">L389+1</f>
        <v>390</v>
      </c>
      <c r="M390" s="127">
        <v>1542.1557575757515</v>
      </c>
      <c r="N390" s="138">
        <v>179.98091282449408</v>
      </c>
    </row>
    <row r="391" spans="2:14" x14ac:dyDescent="0.2">
      <c r="B391" s="125">
        <v>1548.1563636363574</v>
      </c>
      <c r="C391">
        <v>24.716399047725709</v>
      </c>
      <c r="D391">
        <v>1548.1563636363574</v>
      </c>
      <c r="E391">
        <v>-1555.0083737519981</v>
      </c>
      <c r="F391">
        <v>1548.1563636363574</v>
      </c>
      <c r="G391">
        <v>745.86442624800202</v>
      </c>
      <c r="J391" t="str">
        <f>IF(H391="","",$P$6-'Script Table'!$F$15-'Script Table'!$F$19+H391)</f>
        <v/>
      </c>
      <c r="K391" s="127">
        <f t="shared" si="20"/>
        <v>1548.1563636363574</v>
      </c>
      <c r="L391" s="127">
        <f t="shared" si="21"/>
        <v>391</v>
      </c>
      <c r="M391" s="127">
        <v>1546.1561616161553</v>
      </c>
      <c r="N391" s="138">
        <v>179.98081070147251</v>
      </c>
    </row>
    <row r="392" spans="2:14" x14ac:dyDescent="0.2">
      <c r="B392" s="125">
        <v>1552.1567676767613</v>
      </c>
      <c r="C392">
        <v>24.715049147753192</v>
      </c>
      <c r="D392">
        <v>1552.1567676767613</v>
      </c>
      <c r="E392">
        <v>-1559.0173662217248</v>
      </c>
      <c r="F392">
        <v>1552.1567676767613</v>
      </c>
      <c r="G392">
        <v>741.85543377827526</v>
      </c>
      <c r="J392" t="str">
        <f>IF(H392="","",$P$6-'Script Table'!$F$15-'Script Table'!$F$19+H392)</f>
        <v/>
      </c>
      <c r="K392" s="127">
        <f t="shared" si="20"/>
        <v>1552.1567676767613</v>
      </c>
      <c r="L392" s="127">
        <f t="shared" si="21"/>
        <v>392</v>
      </c>
      <c r="M392" s="127">
        <v>1550.1565656565595</v>
      </c>
      <c r="N392" s="138">
        <v>179.98070747978426</v>
      </c>
    </row>
    <row r="393" spans="2:14" x14ac:dyDescent="0.2">
      <c r="B393" s="125">
        <v>1556.1571717171653</v>
      </c>
      <c r="C393">
        <v>24.713691962866154</v>
      </c>
      <c r="D393">
        <v>1556.1571717171653</v>
      </c>
      <c r="E393">
        <v>-1563.0263124895623</v>
      </c>
      <c r="F393">
        <v>1556.1571717171653</v>
      </c>
      <c r="G393">
        <v>737.84648751043778</v>
      </c>
      <c r="J393" t="str">
        <f>IF(H393="","",$P$6-'Script Table'!$F$15-'Script Table'!$F$19+H393)</f>
        <v/>
      </c>
      <c r="K393" s="127">
        <f t="shared" si="20"/>
        <v>1556.1571717171653</v>
      </c>
      <c r="L393" s="127">
        <f t="shared" si="21"/>
        <v>393</v>
      </c>
      <c r="M393" s="127">
        <v>1554.1569696969632</v>
      </c>
      <c r="N393" s="138">
        <v>179.98060314160372</v>
      </c>
    </row>
    <row r="394" spans="2:14" x14ac:dyDescent="0.2">
      <c r="B394" s="125">
        <v>1560.1575757575692</v>
      </c>
      <c r="C394">
        <v>24.712327413839208</v>
      </c>
      <c r="D394">
        <v>1560.1575757575692</v>
      </c>
      <c r="E394">
        <v>-1567.0352125554707</v>
      </c>
      <c r="F394">
        <v>1560.1575757575692</v>
      </c>
      <c r="G394">
        <v>733.83758744452939</v>
      </c>
      <c r="J394" t="str">
        <f>IF(H394="","",$P$6-'Script Table'!$F$15-'Script Table'!$F$19+H394)</f>
        <v/>
      </c>
      <c r="K394" s="127">
        <f t="shared" si="20"/>
        <v>1560.1575757575692</v>
      </c>
      <c r="L394" s="127">
        <f t="shared" si="21"/>
        <v>394</v>
      </c>
      <c r="M394" s="127">
        <v>1558.1573737373674</v>
      </c>
      <c r="N394" s="138">
        <v>179.98049766871762</v>
      </c>
    </row>
    <row r="395" spans="2:14" x14ac:dyDescent="0.2">
      <c r="B395" s="125">
        <v>1564.1579797979732</v>
      </c>
      <c r="C395">
        <v>24.710955420147503</v>
      </c>
      <c r="D395">
        <v>1564.1579797979732</v>
      </c>
      <c r="E395">
        <v>-1571.0440664194084</v>
      </c>
      <c r="F395">
        <v>1564.1579797979732</v>
      </c>
      <c r="G395">
        <v>729.82873358059169</v>
      </c>
      <c r="J395" t="str">
        <f>IF(H395="","",$P$6-'Script Table'!$F$15-'Script Table'!$F$19+H395)</f>
        <v/>
      </c>
      <c r="K395" s="127">
        <f t="shared" si="20"/>
        <v>1564.1579797979732</v>
      </c>
      <c r="L395" s="127">
        <f t="shared" si="21"/>
        <v>395</v>
      </c>
      <c r="M395" s="127">
        <v>1562.1577777777711</v>
      </c>
      <c r="N395" s="138">
        <v>179.98039104251433</v>
      </c>
    </row>
    <row r="396" spans="2:14" x14ac:dyDescent="0.2">
      <c r="B396" s="125">
        <v>1568.1583838383772</v>
      </c>
      <c r="C396">
        <v>24.709575899938159</v>
      </c>
      <c r="D396">
        <v>1568.1583838383772</v>
      </c>
      <c r="E396">
        <v>-1575.052874081334</v>
      </c>
      <c r="F396">
        <v>1568.1583838383772</v>
      </c>
      <c r="G396">
        <v>725.81992591866606</v>
      </c>
      <c r="J396" t="str">
        <f>IF(H396="","",$P$6-'Script Table'!$F$15-'Script Table'!$F$19+H396)</f>
        <v/>
      </c>
      <c r="K396" s="127">
        <f t="shared" si="20"/>
        <v>1568.1583838383772</v>
      </c>
      <c r="L396" s="127">
        <f t="shared" si="21"/>
        <v>396</v>
      </c>
      <c r="M396" s="127">
        <v>1566.1581818181753</v>
      </c>
      <c r="N396" s="138">
        <v>179.98028324397325</v>
      </c>
    </row>
    <row r="397" spans="2:14" x14ac:dyDescent="0.2">
      <c r="B397" s="125">
        <v>1572.1587878787811</v>
      </c>
      <c r="C397">
        <v>24.708188770000884</v>
      </c>
      <c r="D397">
        <v>1572.1587878787811</v>
      </c>
      <c r="E397">
        <v>-1579.0616355412044</v>
      </c>
      <c r="F397">
        <v>1572.1587878787811</v>
      </c>
      <c r="G397">
        <v>721.8111644587957</v>
      </c>
      <c r="J397" t="str">
        <f>IF(H397="","",$P$6-'Script Table'!$F$15-'Script Table'!$F$19+H397)</f>
        <v/>
      </c>
      <c r="K397" s="127">
        <f t="shared" si="20"/>
        <v>1572.1587878787811</v>
      </c>
      <c r="L397" s="127">
        <f t="shared" si="21"/>
        <v>397</v>
      </c>
      <c r="M397" s="127">
        <v>1570.158585858579</v>
      </c>
      <c r="N397" s="138">
        <v>179.98017425365273</v>
      </c>
    </row>
    <row r="398" spans="2:14" x14ac:dyDescent="0.2">
      <c r="B398" s="125">
        <v>1576.1591919191851</v>
      </c>
      <c r="C398">
        <v>24.706793945737804</v>
      </c>
      <c r="D398">
        <v>1576.1591919191851</v>
      </c>
      <c r="E398">
        <v>-1583.0703507989754</v>
      </c>
      <c r="F398">
        <v>1576.1591919191851</v>
      </c>
      <c r="G398">
        <v>717.80244920102473</v>
      </c>
      <c r="J398" t="str">
        <f>IF(H398="","",$P$6-'Script Table'!$F$15-'Script Table'!$F$19+H398)</f>
        <v/>
      </c>
      <c r="K398" s="127">
        <f t="shared" si="20"/>
        <v>1576.1591919191851</v>
      </c>
      <c r="L398" s="127">
        <f t="shared" si="21"/>
        <v>398</v>
      </c>
      <c r="M398" s="127">
        <v>1574.1589898989832</v>
      </c>
      <c r="N398" s="138">
        <v>179.98006405167916</v>
      </c>
    </row>
    <row r="399" spans="2:14" x14ac:dyDescent="0.2">
      <c r="B399" s="125">
        <v>1580.1595959595891</v>
      </c>
      <c r="C399">
        <v>24.705391341132437</v>
      </c>
      <c r="D399">
        <v>1580.1595959595891</v>
      </c>
      <c r="E399">
        <v>-1587.0790198546022</v>
      </c>
      <c r="F399">
        <v>1580.1595959595891</v>
      </c>
      <c r="G399">
        <v>713.79378014539793</v>
      </c>
      <c r="J399" t="str">
        <f>IF(H399="","",$P$6-'Script Table'!$F$15-'Script Table'!$F$19+H399)</f>
        <v/>
      </c>
      <c r="K399" s="127">
        <f t="shared" si="20"/>
        <v>1580.1595959595891</v>
      </c>
      <c r="L399" s="127">
        <f t="shared" si="21"/>
        <v>399</v>
      </c>
      <c r="M399" s="127">
        <v>1578.159393939387</v>
      </c>
      <c r="N399" s="138">
        <v>179.9799526177346</v>
      </c>
    </row>
    <row r="400" spans="2:14" x14ac:dyDescent="0.2">
      <c r="B400" s="125">
        <v>1584.159999999993</v>
      </c>
      <c r="C400">
        <v>24.703980868717792</v>
      </c>
      <c r="D400">
        <v>1584.159999999993</v>
      </c>
      <c r="E400">
        <v>-1591.0876427080391</v>
      </c>
      <c r="F400">
        <v>1584.159999999993</v>
      </c>
      <c r="G400">
        <v>709.78515729196101</v>
      </c>
      <c r="J400" t="str">
        <f>IF(H400="","",$P$6-'Script Table'!$F$15-'Script Table'!$F$19+H400)</f>
        <v/>
      </c>
      <c r="K400" s="127">
        <f t="shared" si="20"/>
        <v>1584.159999999993</v>
      </c>
      <c r="L400" s="127">
        <f t="shared" si="21"/>
        <v>400</v>
      </c>
      <c r="M400" s="127">
        <v>1582.1597979797912</v>
      </c>
      <c r="N400" s="138">
        <v>179.97983993104404</v>
      </c>
    </row>
    <row r="401" spans="2:14" x14ac:dyDescent="0.2">
      <c r="B401" s="125">
        <v>1588.160404040397</v>
      </c>
      <c r="C401">
        <v>24.702562439543588</v>
      </c>
      <c r="D401">
        <v>1588.160404040397</v>
      </c>
      <c r="E401">
        <v>-1595.0962193592388</v>
      </c>
      <c r="F401">
        <v>1588.160404040397</v>
      </c>
      <c r="G401">
        <v>705.77658064076127</v>
      </c>
      <c r="J401" t="str">
        <f>IF(H401="","",$P$6-'Script Table'!$F$15-'Script Table'!$F$19+H401)</f>
        <v/>
      </c>
      <c r="K401" s="127">
        <f t="shared" si="20"/>
        <v>1588.160404040397</v>
      </c>
      <c r="L401" s="127">
        <f t="shared" si="21"/>
        <v>401</v>
      </c>
      <c r="M401" s="127">
        <v>1586.1602020201949</v>
      </c>
      <c r="N401" s="138">
        <v>179.97972597036309</v>
      </c>
    </row>
    <row r="402" spans="2:14" x14ac:dyDescent="0.2">
      <c r="B402" s="125">
        <v>1592.160808080801</v>
      </c>
      <c r="C402">
        <v>24.701135963142498</v>
      </c>
      <c r="D402">
        <v>1592.160808080801</v>
      </c>
      <c r="E402">
        <v>-1599.1047498081534</v>
      </c>
      <c r="F402">
        <v>1592.160808080801</v>
      </c>
      <c r="G402">
        <v>701.76805019184667</v>
      </c>
      <c r="J402" t="str">
        <f>IF(H402="","",$P$6-'Script Table'!$F$15-'Script Table'!$F$19+H402)</f>
        <v/>
      </c>
      <c r="K402" s="127">
        <f t="shared" si="20"/>
        <v>1592.160808080801</v>
      </c>
      <c r="L402" s="127">
        <f t="shared" si="21"/>
        <v>402</v>
      </c>
      <c r="M402" s="127">
        <v>1590.1606060605991</v>
      </c>
      <c r="N402" s="138">
        <v>179.97961071396389</v>
      </c>
    </row>
    <row r="403" spans="2:14" x14ac:dyDescent="0.2">
      <c r="B403" s="125">
        <v>1596.1612121212049</v>
      </c>
      <c r="C403">
        <v>24.699701347495473</v>
      </c>
      <c r="D403">
        <v>1596.1612121212049</v>
      </c>
      <c r="E403">
        <v>-1603.1132340547342</v>
      </c>
      <c r="F403">
        <v>1596.1612121212049</v>
      </c>
      <c r="G403">
        <v>697.75956594526588</v>
      </c>
      <c r="J403" t="str">
        <f>IF(H403="","",$P$6-'Script Table'!$F$15-'Script Table'!$F$19+H403)</f>
        <v/>
      </c>
      <c r="K403" s="127">
        <f t="shared" si="20"/>
        <v>1596.1612121212049</v>
      </c>
      <c r="L403" s="127">
        <f t="shared" si="21"/>
        <v>403</v>
      </c>
      <c r="M403" s="127">
        <v>1594.1610101010028</v>
      </c>
      <c r="N403" s="138">
        <v>179.97949413962186</v>
      </c>
    </row>
    <row r="404" spans="2:14" x14ac:dyDescent="0.2">
      <c r="B404" s="125">
        <v>1600.1616161616089</v>
      </c>
      <c r="C404">
        <v>24.698258498996051</v>
      </c>
      <c r="D404">
        <v>1600.1616161616089</v>
      </c>
      <c r="E404">
        <v>-1607.1216720989305</v>
      </c>
      <c r="F404">
        <v>1600.1616161616089</v>
      </c>
      <c r="G404">
        <v>693.75112790106959</v>
      </c>
      <c r="J404" t="str">
        <f>IF(H404="","",$P$6-'Script Table'!$F$15-'Script Table'!$F$19+H404)</f>
        <v/>
      </c>
      <c r="K404" s="127">
        <f t="shared" si="20"/>
        <v>1600.1616161616089</v>
      </c>
      <c r="L404" s="127">
        <f t="shared" si="21"/>
        <v>404</v>
      </c>
      <c r="M404" s="127">
        <v>1598.161414141407</v>
      </c>
      <c r="N404" s="138">
        <v>179.97937622460125</v>
      </c>
    </row>
    <row r="405" spans="2:14" x14ac:dyDescent="0.2">
      <c r="B405" s="125">
        <v>1604.1620202020129</v>
      </c>
      <c r="C405">
        <v>24.696807322413616</v>
      </c>
      <c r="D405">
        <v>1604.1620202020129</v>
      </c>
      <c r="E405">
        <v>-1611.1300639406911</v>
      </c>
      <c r="F405">
        <v>1604.1620202020129</v>
      </c>
      <c r="G405">
        <v>689.74273605930898</v>
      </c>
      <c r="J405" t="str">
        <f>IF(H405="","",$P$6-'Script Table'!$F$15-'Script Table'!$F$19+H405)</f>
        <v/>
      </c>
      <c r="K405" s="127">
        <f t="shared" si="20"/>
        <v>1604.1620202020129</v>
      </c>
      <c r="L405" s="127">
        <f t="shared" si="21"/>
        <v>405</v>
      </c>
      <c r="M405" s="127">
        <v>1602.1618181818108</v>
      </c>
      <c r="N405" s="138">
        <v>179.97925694564017</v>
      </c>
    </row>
    <row r="406" spans="2:14" x14ac:dyDescent="0.2">
      <c r="B406" s="125">
        <v>1608.1624242424168</v>
      </c>
      <c r="C406">
        <v>24.695347720855629</v>
      </c>
      <c r="D406">
        <v>1608.1624242424168</v>
      </c>
      <c r="E406">
        <v>-1615.1384095799629</v>
      </c>
      <c r="F406">
        <v>1608.1624242424168</v>
      </c>
      <c r="G406">
        <v>685.73439042003724</v>
      </c>
      <c r="J406" t="str">
        <f>IF(H406="","",$P$6-'Script Table'!$F$15-'Script Table'!$F$19+H406)</f>
        <v/>
      </c>
      <c r="K406" s="127">
        <f t="shared" si="20"/>
        <v>1608.1624242424168</v>
      </c>
      <c r="L406" s="127">
        <f t="shared" si="21"/>
        <v>406</v>
      </c>
      <c r="M406" s="127">
        <v>1606.162222222215</v>
      </c>
      <c r="N406" s="138">
        <v>179.97913627893573</v>
      </c>
    </row>
    <row r="407" spans="2:14" x14ac:dyDescent="0.2">
      <c r="B407" s="125">
        <v>1612.1628282828208</v>
      </c>
      <c r="C407">
        <v>24.69387959572871</v>
      </c>
      <c r="D407">
        <v>1612.1628282828208</v>
      </c>
      <c r="E407">
        <v>-1619.1467090166925</v>
      </c>
      <c r="F407">
        <v>1612.1628282828208</v>
      </c>
      <c r="G407">
        <v>681.72609098330759</v>
      </c>
      <c r="J407" t="str">
        <f>IF(H407="","",$P$6-'Script Table'!$F$15-'Script Table'!$F$19+H407)</f>
        <v/>
      </c>
      <c r="K407" s="127">
        <f t="shared" si="20"/>
        <v>1612.1628282828208</v>
      </c>
      <c r="L407" s="127">
        <f t="shared" si="21"/>
        <v>407</v>
      </c>
      <c r="M407" s="127">
        <v>1610.1626262626187</v>
      </c>
      <c r="N407" s="138">
        <v>179.97901420012755</v>
      </c>
    </row>
    <row r="408" spans="2:14" x14ac:dyDescent="0.2">
      <c r="B408" s="125">
        <v>1616.1632323232247</v>
      </c>
      <c r="C408">
        <v>24.692402846698617</v>
      </c>
      <c r="D408">
        <v>1616.1632323232247</v>
      </c>
      <c r="E408">
        <v>-1623.1549622508251</v>
      </c>
      <c r="F408">
        <v>1616.1632323232247</v>
      </c>
      <c r="G408">
        <v>677.71783774917503</v>
      </c>
      <c r="J408" t="str">
        <f>IF(H408="","",$P$6-'Script Table'!$F$15-'Script Table'!$F$19+H408)</f>
        <v/>
      </c>
      <c r="K408" s="127">
        <f t="shared" si="20"/>
        <v>1616.1632323232247</v>
      </c>
      <c r="L408" s="127">
        <f t="shared" si="21"/>
        <v>408</v>
      </c>
      <c r="M408" s="127">
        <v>1614.1630303030229</v>
      </c>
      <c r="N408" s="138">
        <v>179.97889068428225</v>
      </c>
    </row>
    <row r="409" spans="2:14" x14ac:dyDescent="0.2">
      <c r="B409" s="125">
        <v>1620.1636363636287</v>
      </c>
      <c r="C409">
        <v>24.690917371648982</v>
      </c>
      <c r="D409">
        <v>1620.1636363636287</v>
      </c>
      <c r="E409">
        <v>-1627.1631692823037</v>
      </c>
      <c r="F409">
        <v>1620.1636363636287</v>
      </c>
      <c r="G409">
        <v>673.70963071769643</v>
      </c>
      <c r="J409" t="str">
        <f>IF(H409="","",$P$6-'Script Table'!$F$15-'Script Table'!$F$19+H409)</f>
        <v/>
      </c>
      <c r="K409" s="127">
        <f t="shared" si="20"/>
        <v>1620.1636363636287</v>
      </c>
      <c r="L409" s="127">
        <f t="shared" si="21"/>
        <v>409</v>
      </c>
      <c r="M409" s="127">
        <v>1618.1634343434266</v>
      </c>
      <c r="N409" s="138">
        <v>179.97876570587525</v>
      </c>
    </row>
    <row r="410" spans="2:14" x14ac:dyDescent="0.2">
      <c r="B410" s="125">
        <v>1624.1640404040327</v>
      </c>
      <c r="C410">
        <v>24.689423066638913</v>
      </c>
      <c r="D410">
        <v>1624.1640404040327</v>
      </c>
      <c r="E410">
        <v>-1631.1713301110703</v>
      </c>
      <c r="F410">
        <v>1624.1640404040327</v>
      </c>
      <c r="G410">
        <v>669.70146988892975</v>
      </c>
      <c r="J410" t="str">
        <f>IF(H410="","",$P$6-'Script Table'!$F$15-'Script Table'!$F$19+H410)</f>
        <v/>
      </c>
      <c r="K410" s="127">
        <f t="shared" si="20"/>
        <v>1624.1640404040327</v>
      </c>
      <c r="L410" s="127">
        <f t="shared" si="21"/>
        <v>410</v>
      </c>
      <c r="M410" s="127">
        <v>1622.1638383838308</v>
      </c>
      <c r="N410" s="138">
        <v>179.97863923877478</v>
      </c>
    </row>
    <row r="411" spans="2:14" x14ac:dyDescent="0.2">
      <c r="B411" s="125">
        <v>1628.1644444444366</v>
      </c>
      <c r="C411">
        <v>24.687919825859193</v>
      </c>
      <c r="D411">
        <v>1628.1644444444366</v>
      </c>
      <c r="E411">
        <v>-1635.1794447370667</v>
      </c>
      <c r="F411">
        <v>1628.1644444444366</v>
      </c>
      <c r="G411">
        <v>665.69335526293344</v>
      </c>
      <c r="J411" t="str">
        <f>IF(H411="","",$P$6-'Script Table'!$F$15-'Script Table'!$F$19+H411)</f>
        <v/>
      </c>
      <c r="K411" s="127">
        <f t="shared" si="20"/>
        <v>1628.1644444444366</v>
      </c>
      <c r="L411" s="127">
        <f t="shared" si="21"/>
        <v>411</v>
      </c>
      <c r="M411" s="127">
        <v>1626.1642424242345</v>
      </c>
      <c r="N411" s="138">
        <v>179.97851125622185</v>
      </c>
    </row>
    <row r="412" spans="2:14" x14ac:dyDescent="0.2">
      <c r="B412" s="125">
        <v>1632.1648484848406</v>
      </c>
      <c r="C412">
        <v>24.6864075415873</v>
      </c>
      <c r="D412">
        <v>1632.1648484848406</v>
      </c>
      <c r="E412">
        <v>-1639.1875131602312</v>
      </c>
      <c r="F412">
        <v>1632.1648484848406</v>
      </c>
      <c r="G412">
        <v>661.68528683976888</v>
      </c>
      <c r="J412" t="str">
        <f>IF(H412="","",$P$6-'Script Table'!$F$15-'Script Table'!$F$19+H412)</f>
        <v/>
      </c>
      <c r="K412" s="127">
        <f t="shared" si="20"/>
        <v>1632.1648484848406</v>
      </c>
      <c r="L412" s="127">
        <f t="shared" si="21"/>
        <v>412</v>
      </c>
      <c r="M412" s="127">
        <v>1630.1646464646387</v>
      </c>
      <c r="N412" s="138">
        <v>179.97838173081306</v>
      </c>
    </row>
    <row r="413" spans="2:14" x14ac:dyDescent="0.2">
      <c r="B413" s="125">
        <v>1636.1652525252446</v>
      </c>
      <c r="C413">
        <v>24.684886104140965</v>
      </c>
      <c r="D413">
        <v>1636.1652525252446</v>
      </c>
      <c r="E413">
        <v>-1643.1955353805024</v>
      </c>
      <c r="F413">
        <v>1636.1652525252446</v>
      </c>
      <c r="G413">
        <v>657.67726461949769</v>
      </c>
      <c r="J413" t="str">
        <f>IF(H413="","",$P$6-'Script Table'!$F$15-'Script Table'!$F$19+H413)</f>
        <v/>
      </c>
      <c r="K413" s="127">
        <f t="shared" si="20"/>
        <v>1636.1652525252446</v>
      </c>
      <c r="L413" s="127">
        <f t="shared" si="21"/>
        <v>413</v>
      </c>
      <c r="M413" s="127">
        <v>1634.1650505050425</v>
      </c>
      <c r="N413" s="138">
        <v>179.97825063447993</v>
      </c>
    </row>
    <row r="414" spans="2:14" x14ac:dyDescent="0.2">
      <c r="B414" s="125">
        <v>1640.1656565656485</v>
      </c>
      <c r="C414">
        <v>24.683355401830344</v>
      </c>
      <c r="D414">
        <v>1640.1656565656485</v>
      </c>
      <c r="E414">
        <v>-1647.2035113978166</v>
      </c>
      <c r="F414">
        <v>1640.1656565656485</v>
      </c>
      <c r="G414">
        <v>653.66928860218354</v>
      </c>
      <c r="J414" t="str">
        <f>IF(H414="","",$P$6-'Script Table'!$F$15-'Script Table'!$F$19+H414)</f>
        <v/>
      </c>
      <c r="K414" s="127">
        <f t="shared" si="20"/>
        <v>1640.1656565656485</v>
      </c>
      <c r="L414" s="127">
        <f t="shared" si="21"/>
        <v>414</v>
      </c>
      <c r="M414" s="127">
        <v>1638.1654545454467</v>
      </c>
      <c r="N414" s="138">
        <v>179.97811793846904</v>
      </c>
    </row>
    <row r="415" spans="2:14" x14ac:dyDescent="0.2">
      <c r="B415" s="125">
        <v>1644.1660606060525</v>
      </c>
      <c r="C415">
        <v>24.681815320908736</v>
      </c>
      <c r="D415">
        <v>1644.1660606060525</v>
      </c>
      <c r="E415">
        <v>-1651.2114412121084</v>
      </c>
      <c r="F415">
        <v>1644.1660606060525</v>
      </c>
      <c r="G415">
        <v>649.66135878789169</v>
      </c>
      <c r="J415" t="str">
        <f>IF(H415="","",$P$6-'Script Table'!$F$15-'Script Table'!$F$19+H415)</f>
        <v/>
      </c>
      <c r="K415" s="127">
        <f t="shared" si="20"/>
        <v>1644.1660606060525</v>
      </c>
      <c r="L415" s="127">
        <f t="shared" si="21"/>
        <v>415</v>
      </c>
      <c r="M415" s="127">
        <v>1642.1658585858504</v>
      </c>
      <c r="N415" s="138">
        <v>179.97798361332099</v>
      </c>
    </row>
    <row r="416" spans="2:14" x14ac:dyDescent="0.2">
      <c r="B416" s="125">
        <v>1648.1664646464565</v>
      </c>
      <c r="C416">
        <v>24.680265745521751</v>
      </c>
      <c r="D416">
        <v>1648.1664646464565</v>
      </c>
      <c r="E416">
        <v>-1655.2193248233116</v>
      </c>
      <c r="F416">
        <v>1648.1664646464565</v>
      </c>
      <c r="G416">
        <v>645.65347517668852</v>
      </c>
      <c r="J416" t="str">
        <f>IF(H416="","",$P$6-'Script Table'!$F$15-'Script Table'!$F$19+H416)</f>
        <v/>
      </c>
      <c r="K416" s="127">
        <f t="shared" si="20"/>
        <v>1648.1664646464565</v>
      </c>
      <c r="L416" s="127">
        <f t="shared" si="21"/>
        <v>416</v>
      </c>
      <c r="M416" s="127">
        <v>1646.1662626262546</v>
      </c>
      <c r="N416" s="138">
        <v>179.97784762884845</v>
      </c>
    </row>
    <row r="417" spans="2:14" x14ac:dyDescent="0.2">
      <c r="B417" s="125">
        <v>1652.1668686868604</v>
      </c>
      <c r="C417">
        <v>24.678706557654934</v>
      </c>
      <c r="D417">
        <v>1652.1668686868604</v>
      </c>
      <c r="E417">
        <v>-1659.2271622313567</v>
      </c>
      <c r="F417">
        <v>1652.1668686868604</v>
      </c>
      <c r="G417">
        <v>641.64563776864338</v>
      </c>
      <c r="J417" t="str">
        <f>IF(H417="","",$P$6-'Script Table'!$F$15-'Script Table'!$F$19+H417)</f>
        <v/>
      </c>
      <c r="K417" s="127">
        <f t="shared" si="20"/>
        <v>1652.1668686868604</v>
      </c>
      <c r="L417" s="127">
        <f t="shared" si="21"/>
        <v>417</v>
      </c>
      <c r="M417" s="127">
        <v>1650.1666666666583</v>
      </c>
      <c r="N417" s="138">
        <v>179.97770995411381</v>
      </c>
    </row>
    <row r="418" spans="2:14" x14ac:dyDescent="0.2">
      <c r="B418" s="125">
        <v>1656.1672727272644</v>
      </c>
      <c r="C418">
        <v>24.677137637079696</v>
      </c>
      <c r="D418">
        <v>1656.1672727272644</v>
      </c>
      <c r="E418">
        <v>-1663.2349534361745</v>
      </c>
      <c r="F418">
        <v>1656.1672727272644</v>
      </c>
      <c r="G418">
        <v>637.63784656382563</v>
      </c>
      <c r="J418" t="str">
        <f>IF(H418="","",$P$6-'Script Table'!$F$15-'Script Table'!$F$19+H418)</f>
        <v/>
      </c>
      <c r="K418" s="127">
        <f t="shared" si="20"/>
        <v>1656.1672727272644</v>
      </c>
      <c r="L418" s="127">
        <f t="shared" si="21"/>
        <v>418</v>
      </c>
      <c r="M418" s="127">
        <v>1654.1670707070625</v>
      </c>
      <c r="N418" s="138">
        <v>179.97757055740519</v>
      </c>
    </row>
    <row r="419" spans="2:14" x14ac:dyDescent="0.2">
      <c r="B419" s="125">
        <v>1660.1676767676684</v>
      </c>
      <c r="C419">
        <v>24.675558861297617</v>
      </c>
      <c r="D419">
        <v>1660.1676767676684</v>
      </c>
      <c r="E419">
        <v>-1667.2426984376928</v>
      </c>
      <c r="F419">
        <v>1660.1676767676684</v>
      </c>
      <c r="G419">
        <v>633.63010156230735</v>
      </c>
      <c r="J419" t="str">
        <f>IF(H419="","",$P$6-'Script Table'!$F$15-'Script Table'!$F$19+H419)</f>
        <v/>
      </c>
      <c r="K419" s="127">
        <f t="shared" si="20"/>
        <v>1660.1676767676684</v>
      </c>
      <c r="L419" s="127">
        <f t="shared" si="21"/>
        <v>419</v>
      </c>
      <c r="M419" s="127">
        <v>1658.1674747474663</v>
      </c>
      <c r="N419" s="138">
        <v>179.97742940621291</v>
      </c>
    </row>
    <row r="420" spans="2:14" x14ac:dyDescent="0.2">
      <c r="B420" s="125">
        <v>1664.1680808080723</v>
      </c>
      <c r="C420">
        <v>24.673970105482926</v>
      </c>
      <c r="D420">
        <v>1664.1680808080723</v>
      </c>
      <c r="E420">
        <v>-1671.2503972358379</v>
      </c>
      <c r="F420">
        <v>1664.1680808080723</v>
      </c>
      <c r="G420">
        <v>629.62240276416219</v>
      </c>
      <c r="J420" t="str">
        <f>IF(H420="","",$P$6-'Script Table'!$F$15-'Script Table'!$F$19+H420)</f>
        <v/>
      </c>
      <c r="K420" s="127">
        <f t="shared" si="20"/>
        <v>1664.1680808080723</v>
      </c>
      <c r="L420" s="127">
        <f t="shared" si="21"/>
        <v>420</v>
      </c>
      <c r="M420" s="127">
        <v>1662.1678787878704</v>
      </c>
      <c r="N420" s="138">
        <v>179.9772864672035</v>
      </c>
    </row>
    <row r="421" spans="2:14" x14ac:dyDescent="0.2">
      <c r="B421" s="125">
        <v>1668.1684848484763</v>
      </c>
      <c r="C421">
        <v>24.672371242423171</v>
      </c>
      <c r="D421">
        <v>1668.1684848484763</v>
      </c>
      <c r="E421">
        <v>-1675.2580498305338</v>
      </c>
      <c r="F421">
        <v>1668.1684848484763</v>
      </c>
      <c r="G421">
        <v>625.61475016946633</v>
      </c>
      <c r="J421" t="str">
        <f>IF(H421="","",$P$6-'Script Table'!$F$15-'Script Table'!$F$19+H421)</f>
        <v/>
      </c>
      <c r="K421" s="127">
        <f t="shared" si="20"/>
        <v>1668.1684848484763</v>
      </c>
      <c r="L421" s="127">
        <f t="shared" si="21"/>
        <v>421</v>
      </c>
      <c r="M421" s="127">
        <v>1666.1682828282742</v>
      </c>
      <c r="N421" s="138">
        <v>179.97714170619372</v>
      </c>
    </row>
    <row r="422" spans="2:14" x14ac:dyDescent="0.2">
      <c r="B422" s="125">
        <v>1672.1688888888802</v>
      </c>
      <c r="C422">
        <v>24.670762142457985</v>
      </c>
      <c r="D422">
        <v>1672.1688888888802</v>
      </c>
      <c r="E422">
        <v>-1679.2656562217032</v>
      </c>
      <c r="F422">
        <v>1672.1688888888802</v>
      </c>
      <c r="G422">
        <v>621.60714377829686</v>
      </c>
      <c r="J422" t="str">
        <f>IF(H422="","",$P$6-'Script Table'!$F$15-'Script Table'!$F$19+H422)</f>
        <v/>
      </c>
      <c r="K422" s="127">
        <f t="shared" si="20"/>
        <v>1672.1688888888802</v>
      </c>
      <c r="L422" s="127">
        <f t="shared" si="21"/>
        <v>422</v>
      </c>
      <c r="M422" s="127">
        <v>1670.1686868686784</v>
      </c>
      <c r="N422" s="138">
        <v>179.97699508812323</v>
      </c>
    </row>
    <row r="423" spans="2:14" x14ac:dyDescent="0.2">
      <c r="B423" s="125">
        <v>1676.1692929292842</v>
      </c>
      <c r="C423">
        <v>24.669142673415866</v>
      </c>
      <c r="D423">
        <v>1676.1692929292842</v>
      </c>
      <c r="E423">
        <v>-1683.2732164092665</v>
      </c>
      <c r="F423">
        <v>1676.1692929292842</v>
      </c>
      <c r="G423">
        <v>617.59958359073357</v>
      </c>
      <c r="J423" t="str">
        <f>IF(H423="","",$P$6-'Script Table'!$F$15-'Script Table'!$F$19+H423)</f>
        <v/>
      </c>
      <c r="K423" s="127">
        <f t="shared" si="20"/>
        <v>1676.1692929292842</v>
      </c>
      <c r="L423" s="127">
        <f t="shared" si="21"/>
        <v>423</v>
      </c>
      <c r="M423" s="127">
        <v>1674.1690909090821</v>
      </c>
      <c r="N423" s="138">
        <v>179.97684657702644</v>
      </c>
    </row>
    <row r="424" spans="2:14" x14ac:dyDescent="0.2">
      <c r="B424" s="125">
        <v>1680.1696969696882</v>
      </c>
      <c r="C424">
        <v>24.667512700548929</v>
      </c>
      <c r="D424">
        <v>1680.1696969696882</v>
      </c>
      <c r="E424">
        <v>-1687.280730393142</v>
      </c>
      <c r="F424">
        <v>1680.1696969696882</v>
      </c>
      <c r="G424">
        <v>613.5920696068581</v>
      </c>
      <c r="J424" t="str">
        <f>IF(H424="","",$P$6-'Script Table'!$F$15-'Script Table'!$F$19+H424)</f>
        <v/>
      </c>
      <c r="K424" s="127">
        <f t="shared" si="20"/>
        <v>1680.1696969696882</v>
      </c>
      <c r="L424" s="127">
        <f t="shared" si="21"/>
        <v>424</v>
      </c>
      <c r="M424" s="127">
        <v>1678.1694949494863</v>
      </c>
      <c r="N424" s="138">
        <v>179.97669613600294</v>
      </c>
    </row>
    <row r="425" spans="2:14" x14ac:dyDescent="0.2">
      <c r="B425" s="125">
        <v>1684.1701010100921</v>
      </c>
      <c r="C425">
        <v>24.665872086465502</v>
      </c>
      <c r="D425">
        <v>1684.1701010100921</v>
      </c>
      <c r="E425">
        <v>-1691.2881981732457</v>
      </c>
      <c r="F425">
        <v>1684.1701010100921</v>
      </c>
      <c r="G425">
        <v>609.58460182675435</v>
      </c>
      <c r="J425" t="str">
        <f>IF(H425="","",$P$6-'Script Table'!$F$15-'Script Table'!$F$19+H425)</f>
        <v/>
      </c>
      <c r="K425" s="127">
        <f t="shared" si="20"/>
        <v>1684.1701010100921</v>
      </c>
      <c r="L425" s="127">
        <f t="shared" si="21"/>
        <v>425</v>
      </c>
      <c r="M425" s="127">
        <v>1682.16989898989</v>
      </c>
      <c r="N425" s="138">
        <v>179.97654372718716</v>
      </c>
    </row>
    <row r="426" spans="2:14" x14ac:dyDescent="0.2">
      <c r="B426" s="125">
        <v>1688.1705050504961</v>
      </c>
      <c r="C426">
        <v>24.664220691060486</v>
      </c>
      <c r="D426">
        <v>1688.1705050504961</v>
      </c>
      <c r="E426">
        <v>-1695.2956197494918</v>
      </c>
      <c r="F426">
        <v>1688.1705050504961</v>
      </c>
      <c r="G426">
        <v>605.57718025050826</v>
      </c>
      <c r="J426" t="str">
        <f>IF(H426="","",$P$6-'Script Table'!$F$15-'Script Table'!$F$19+H426)</f>
        <v/>
      </c>
      <c r="K426" s="127">
        <f t="shared" si="20"/>
        <v>1688.1705050504961</v>
      </c>
      <c r="L426" s="127">
        <f t="shared" si="21"/>
        <v>426</v>
      </c>
      <c r="M426" s="127">
        <v>1686.1703030302942</v>
      </c>
      <c r="N426" s="138">
        <v>179.9763893117161</v>
      </c>
    </row>
    <row r="427" spans="2:14" x14ac:dyDescent="0.2">
      <c r="B427" s="125">
        <v>1692.1709090909001</v>
      </c>
      <c r="C427">
        <v>24.66255837144346</v>
      </c>
      <c r="D427">
        <v>1692.1709090909001</v>
      </c>
      <c r="E427">
        <v>-1699.3029951217918</v>
      </c>
      <c r="F427">
        <v>1692.1709090909001</v>
      </c>
      <c r="G427">
        <v>601.56980487820829</v>
      </c>
      <c r="J427" t="str">
        <f>IF(H427="","",$P$6-'Script Table'!$F$15-'Script Table'!$F$19+H427)</f>
        <v/>
      </c>
      <c r="K427" s="127">
        <f t="shared" si="20"/>
        <v>1692.1709090909001</v>
      </c>
      <c r="L427" s="127">
        <f t="shared" si="21"/>
        <v>427</v>
      </c>
      <c r="M427" s="127">
        <v>1690.170707070698</v>
      </c>
      <c r="N427" s="138">
        <v>179.97623284969688</v>
      </c>
    </row>
    <row r="428" spans="2:14" x14ac:dyDescent="0.2">
      <c r="B428" s="125">
        <v>1696.171313131304</v>
      </c>
      <c r="C428">
        <v>24.660884981864335</v>
      </c>
      <c r="D428">
        <v>1696.171313131304</v>
      </c>
      <c r="E428">
        <v>-1703.3103242900552</v>
      </c>
      <c r="F428">
        <v>1696.171313131304</v>
      </c>
      <c r="G428">
        <v>597.56247570994492</v>
      </c>
      <c r="J428" t="str">
        <f>IF(H428="","",$P$6-'Script Table'!$F$15-'Script Table'!$F$19+H428)</f>
        <v/>
      </c>
      <c r="K428" s="127">
        <f t="shared" si="20"/>
        <v>1696.171313131304</v>
      </c>
      <c r="L428" s="127">
        <f t="shared" si="21"/>
        <v>428</v>
      </c>
      <c r="M428" s="127">
        <v>1694.1711111111022</v>
      </c>
      <c r="N428" s="138">
        <v>179.97607430017194</v>
      </c>
    </row>
    <row r="429" spans="2:14" x14ac:dyDescent="0.2">
      <c r="B429" s="125">
        <v>1700.171717171708</v>
      </c>
      <c r="C429">
        <v>24.659200373636548</v>
      </c>
      <c r="D429">
        <v>1700.171717171708</v>
      </c>
      <c r="E429">
        <v>-1707.3176072541883</v>
      </c>
      <c r="F429">
        <v>1700.171717171708</v>
      </c>
      <c r="G429">
        <v>593.55519274581184</v>
      </c>
      <c r="J429" t="str">
        <f>IF(H429="","",$P$6-'Script Table'!$F$15-'Script Table'!$F$19+H429)</f>
        <v/>
      </c>
      <c r="K429" s="127">
        <f t="shared" si="20"/>
        <v>1700.171717171708</v>
      </c>
      <c r="L429" s="127">
        <f t="shared" si="21"/>
        <v>429</v>
      </c>
      <c r="M429" s="127">
        <v>1698.1715151515059</v>
      </c>
      <c r="N429" s="138">
        <v>179.97591362108361</v>
      </c>
    </row>
    <row r="430" spans="2:14" x14ac:dyDescent="0.2">
      <c r="B430" s="125">
        <v>1704.172121212112</v>
      </c>
      <c r="C430">
        <v>24.65750439505765</v>
      </c>
      <c r="D430">
        <v>1704.172121212112</v>
      </c>
      <c r="E430">
        <v>-1711.3248440140965</v>
      </c>
      <c r="F430">
        <v>1704.172121212112</v>
      </c>
      <c r="G430">
        <v>589.54795598590363</v>
      </c>
      <c r="J430" t="str">
        <f>IF(H430="","",$P$6-'Script Table'!$F$15-'Script Table'!$F$19+H430)</f>
        <v/>
      </c>
      <c r="K430" s="127">
        <f t="shared" si="20"/>
        <v>1704.172121212112</v>
      </c>
      <c r="L430" s="127">
        <f t="shared" si="21"/>
        <v>430</v>
      </c>
      <c r="M430" s="127">
        <v>1702.1719191919101</v>
      </c>
      <c r="N430" s="138">
        <v>179.97575076923687</v>
      </c>
    </row>
    <row r="431" spans="2:14" x14ac:dyDescent="0.2">
      <c r="B431" s="125">
        <v>1708.1725252525159</v>
      </c>
      <c r="C431">
        <v>24.655796891327157</v>
      </c>
      <c r="D431">
        <v>1708.1725252525159</v>
      </c>
      <c r="E431">
        <v>-1715.3320345696804</v>
      </c>
      <c r="F431">
        <v>1708.1725252525159</v>
      </c>
      <c r="G431">
        <v>585.54076543031965</v>
      </c>
      <c r="J431" t="str">
        <f>IF(H431="","",$P$6-'Script Table'!$F$15-'Script Table'!$F$19+H431)</f>
        <v/>
      </c>
      <c r="K431" s="127">
        <f t="shared" si="20"/>
        <v>1708.1725252525159</v>
      </c>
      <c r="L431" s="127">
        <f t="shared" si="21"/>
        <v>431</v>
      </c>
      <c r="M431" s="127">
        <v>1706.1723232323138</v>
      </c>
      <c r="N431" s="138">
        <v>179.9755857002601</v>
      </c>
    </row>
    <row r="432" spans="2:14" x14ac:dyDescent="0.2">
      <c r="B432" s="125">
        <v>1712.1729292929199</v>
      </c>
      <c r="C432">
        <v>24.654077704461645</v>
      </c>
      <c r="D432">
        <v>1712.1729292929199</v>
      </c>
      <c r="E432">
        <v>-1719.3391789208397</v>
      </c>
      <c r="F432">
        <v>1712.1729292929199</v>
      </c>
      <c r="G432">
        <v>581.53362107916041</v>
      </c>
      <c r="J432" t="str">
        <f>IF(H432="","",$P$6-'Script Table'!$F$15-'Script Table'!$F$19+H432)</f>
        <v/>
      </c>
      <c r="K432" s="127">
        <f t="shared" si="20"/>
        <v>1712.1729292929199</v>
      </c>
      <c r="L432" s="127">
        <f t="shared" si="21"/>
        <v>432</v>
      </c>
      <c r="M432" s="127">
        <v>1710.172727272718</v>
      </c>
      <c r="N432" s="138">
        <v>179.97541836856564</v>
      </c>
    </row>
    <row r="433" spans="2:14" x14ac:dyDescent="0.2">
      <c r="B433" s="125">
        <v>1716.1733333333239</v>
      </c>
      <c r="C433">
        <v>24.652346673206878</v>
      </c>
      <c r="D433">
        <v>1716.1733333333239</v>
      </c>
      <c r="E433">
        <v>-1723.3462770674705</v>
      </c>
      <c r="F433">
        <v>1716.1733333333239</v>
      </c>
      <c r="G433">
        <v>577.52652293252959</v>
      </c>
      <c r="J433" t="str">
        <f>IF(H433="","",$P$6-'Script Table'!$F$15-'Script Table'!$F$19+H433)</f>
        <v/>
      </c>
      <c r="K433" s="127">
        <f t="shared" si="20"/>
        <v>1716.1733333333239</v>
      </c>
      <c r="L433" s="127">
        <f t="shared" si="21"/>
        <v>433</v>
      </c>
      <c r="M433" s="127">
        <v>1714.1731313131218</v>
      </c>
      <c r="N433" s="138">
        <v>179.97524872730727</v>
      </c>
    </row>
    <row r="434" spans="2:14" x14ac:dyDescent="0.2">
      <c r="B434" s="125">
        <v>1720.1737373737278</v>
      </c>
      <c r="C434">
        <v>24.650603632946893</v>
      </c>
      <c r="D434">
        <v>1720.1737373737278</v>
      </c>
      <c r="E434">
        <v>-1727.3533290094661</v>
      </c>
      <c r="F434">
        <v>1720.1737373737278</v>
      </c>
      <c r="G434">
        <v>573.51947099053405</v>
      </c>
      <c r="J434" t="str">
        <f>IF(H434="","",$P$6-'Script Table'!$F$15-'Script Table'!$F$19+H434)</f>
        <v/>
      </c>
      <c r="K434" s="127">
        <f t="shared" si="20"/>
        <v>1720.1737373737278</v>
      </c>
      <c r="L434" s="127">
        <f t="shared" si="21"/>
        <v>434</v>
      </c>
      <c r="M434" s="127">
        <v>1718.1735353535259</v>
      </c>
      <c r="N434" s="138">
        <v>179.97507672833666</v>
      </c>
    </row>
    <row r="435" spans="2:14" x14ac:dyDescent="0.2">
      <c r="B435" s="125">
        <v>1724.1741414141318</v>
      </c>
      <c r="C435">
        <v>24.648848415609891</v>
      </c>
      <c r="D435">
        <v>1724.1741414141318</v>
      </c>
      <c r="E435">
        <v>-1731.3603347467167</v>
      </c>
      <c r="F435">
        <v>1724.1741414141318</v>
      </c>
      <c r="G435">
        <v>569.51246525328338</v>
      </c>
      <c r="J435" t="str">
        <f>IF(H435="","",$P$6-'Script Table'!$F$15-'Script Table'!$F$19+H435)</f>
        <v/>
      </c>
      <c r="K435" s="127">
        <f t="shared" si="20"/>
        <v>1724.1741414141318</v>
      </c>
      <c r="L435" s="127">
        <f t="shared" si="21"/>
        <v>435</v>
      </c>
      <c r="M435" s="127">
        <v>1722.1739393939297</v>
      </c>
      <c r="N435" s="138">
        <v>179.97490232215756</v>
      </c>
    </row>
    <row r="436" spans="2:14" x14ac:dyDescent="0.2">
      <c r="B436" s="125">
        <v>1728.1745454545357</v>
      </c>
      <c r="C436">
        <v>24.647080849570816</v>
      </c>
      <c r="D436">
        <v>1728.1745454545357</v>
      </c>
      <c r="E436">
        <v>-1735.3672942791095</v>
      </c>
      <c r="F436">
        <v>1728.1745454545357</v>
      </c>
      <c r="G436">
        <v>565.5055057208906</v>
      </c>
      <c r="J436" t="str">
        <f>IF(H436="","",$P$6-'Script Table'!$F$15-'Script Table'!$F$19+H436)</f>
        <v/>
      </c>
      <c r="K436" s="127">
        <f t="shared" si="20"/>
        <v>1728.1745454545357</v>
      </c>
      <c r="L436" s="127">
        <f t="shared" si="21"/>
        <v>436</v>
      </c>
      <c r="M436" s="127">
        <v>1726.1743434343339</v>
      </c>
      <c r="N436" s="138">
        <v>179.97472545787849</v>
      </c>
    </row>
    <row r="437" spans="2:14" x14ac:dyDescent="0.2">
      <c r="B437" s="125">
        <v>1732.1749494949397</v>
      </c>
      <c r="C437">
        <v>24.645300759550519</v>
      </c>
      <c r="D437">
        <v>1732.1749494949397</v>
      </c>
      <c r="E437">
        <v>-1739.3742076065289</v>
      </c>
      <c r="F437">
        <v>1732.1749494949397</v>
      </c>
      <c r="G437">
        <v>561.4985923934712</v>
      </c>
      <c r="J437" t="str">
        <f>IF(H437="","",$P$6-'Script Table'!$F$15-'Script Table'!$F$19+H437)</f>
        <v/>
      </c>
      <c r="K437" s="127">
        <f t="shared" si="20"/>
        <v>1732.1749494949397</v>
      </c>
      <c r="L437" s="127">
        <f t="shared" si="21"/>
        <v>437</v>
      </c>
      <c r="M437" s="127">
        <v>1730.1747474747376</v>
      </c>
      <c r="N437" s="138">
        <v>179.97454608316366</v>
      </c>
    </row>
    <row r="438" spans="2:14" x14ac:dyDescent="0.2">
      <c r="B438" s="125">
        <v>1736.1753535353437</v>
      </c>
      <c r="C438">
        <v>24.643507966511244</v>
      </c>
      <c r="D438">
        <v>1736.1753535353437</v>
      </c>
      <c r="E438">
        <v>-1743.3810747288553</v>
      </c>
      <c r="F438">
        <v>1736.1753535353437</v>
      </c>
      <c r="G438">
        <v>557.49172527114479</v>
      </c>
      <c r="J438" t="str">
        <f>IF(H438="","",$P$6-'Script Table'!$F$15-'Script Table'!$F$19+H438)</f>
        <v/>
      </c>
      <c r="K438" s="127">
        <f t="shared" si="20"/>
        <v>1736.1753535353437</v>
      </c>
      <c r="L438" s="127">
        <f t="shared" si="21"/>
        <v>438</v>
      </c>
      <c r="M438" s="127">
        <v>1734.1751515151418</v>
      </c>
      <c r="N438" s="138">
        <v>179.97436414418038</v>
      </c>
    </row>
    <row r="439" spans="2:14" x14ac:dyDescent="0.2">
      <c r="B439" s="125">
        <v>1740.1757575757476</v>
      </c>
      <c r="C439">
        <v>24.641702287548409</v>
      </c>
      <c r="D439">
        <v>1740.1757575757476</v>
      </c>
      <c r="E439">
        <v>-1747.3878956459662</v>
      </c>
      <c r="F439">
        <v>1740.1757575757476</v>
      </c>
      <c r="G439">
        <v>553.48490435403392</v>
      </c>
      <c r="J439" t="str">
        <f>IF(H439="","",$P$6-'Script Table'!$F$15-'Script Table'!$F$19+H439)</f>
        <v/>
      </c>
      <c r="K439" s="127">
        <f t="shared" si="20"/>
        <v>1740.1757575757476</v>
      </c>
      <c r="L439" s="127">
        <f t="shared" si="21"/>
        <v>439</v>
      </c>
      <c r="M439" s="127">
        <v>1738.1755555555455</v>
      </c>
      <c r="N439" s="138">
        <v>179.9741795855461</v>
      </c>
    </row>
    <row r="440" spans="2:14" x14ac:dyDescent="0.2">
      <c r="B440" s="125">
        <v>1744.1761616161516</v>
      </c>
      <c r="C440">
        <v>24.639883535778452</v>
      </c>
      <c r="D440">
        <v>1744.1761616161516</v>
      </c>
      <c r="E440">
        <v>-1751.3946703577344</v>
      </c>
      <c r="F440">
        <v>1744.1761616161516</v>
      </c>
      <c r="G440">
        <v>549.47812964226569</v>
      </c>
      <c r="J440" t="str">
        <f>IF(H440="","",$P$6-'Script Table'!$F$15-'Script Table'!$F$19+H440)</f>
        <v/>
      </c>
      <c r="K440" s="127">
        <f t="shared" si="20"/>
        <v>1744.1761616161516</v>
      </c>
      <c r="L440" s="127">
        <f t="shared" si="21"/>
        <v>440</v>
      </c>
      <c r="M440" s="127">
        <v>1742.1759595959497</v>
      </c>
      <c r="N440" s="138">
        <v>179.97399235027183</v>
      </c>
    </row>
    <row r="441" spans="2:14" x14ac:dyDescent="0.2">
      <c r="B441" s="125">
        <v>1748.1765656565556</v>
      </c>
      <c r="C441">
        <v>24.638051520222536</v>
      </c>
      <c r="D441">
        <v>1748.1765656565556</v>
      </c>
      <c r="E441">
        <v>-1755.4013988640311</v>
      </c>
      <c r="F441">
        <v>1748.1765656565556</v>
      </c>
      <c r="G441">
        <v>545.47140113596902</v>
      </c>
      <c r="J441" t="str">
        <f>IF(H441="","",$P$6-'Script Table'!$F$15-'Script Table'!$F$19+H441)</f>
        <v/>
      </c>
      <c r="K441" s="127">
        <f t="shared" si="20"/>
        <v>1748.1765656565556</v>
      </c>
      <c r="L441" s="127">
        <f t="shared" si="21"/>
        <v>441</v>
      </c>
      <c r="M441" s="127">
        <v>1746.1763636363535</v>
      </c>
      <c r="N441" s="138">
        <v>179.97380237970293</v>
      </c>
    </row>
    <row r="442" spans="2:14" x14ac:dyDescent="0.2">
      <c r="B442" s="125">
        <v>1752.1769696969595</v>
      </c>
      <c r="C442">
        <v>24.636206045686066</v>
      </c>
      <c r="D442">
        <v>1752.1769696969595</v>
      </c>
      <c r="E442">
        <v>-1759.4080811647214</v>
      </c>
      <c r="F442">
        <v>1752.1769696969595</v>
      </c>
      <c r="G442">
        <v>541.46471883527875</v>
      </c>
      <c r="J442" t="str">
        <f>IF(H442="","",$P$6-'Script Table'!$F$15-'Script Table'!$F$19+H442)</f>
        <v/>
      </c>
      <c r="K442" s="127">
        <f t="shared" si="20"/>
        <v>1752.1769696969595</v>
      </c>
      <c r="L442" s="127">
        <f t="shared" si="21"/>
        <v>442</v>
      </c>
      <c r="M442" s="127">
        <v>1750.1767676767577</v>
      </c>
      <c r="N442" s="138">
        <v>179.97360961345927</v>
      </c>
    </row>
    <row r="443" spans="2:14" x14ac:dyDescent="0.2">
      <c r="B443" s="125">
        <v>1756.1773737373635</v>
      </c>
      <c r="C443">
        <v>24.634346912633646</v>
      </c>
      <c r="D443">
        <v>1756.1773737373635</v>
      </c>
      <c r="E443">
        <v>-1763.4147172596684</v>
      </c>
      <c r="F443">
        <v>1756.1773737373635</v>
      </c>
      <c r="G443">
        <v>537.45808274033175</v>
      </c>
      <c r="J443" t="str">
        <f>IF(H443="","",$P$6-'Script Table'!$F$15-'Script Table'!$F$19+H443)</f>
        <v/>
      </c>
      <c r="K443" s="127">
        <f t="shared" si="20"/>
        <v>1756.1773737373635</v>
      </c>
      <c r="L443" s="127">
        <f t="shared" si="21"/>
        <v>443</v>
      </c>
      <c r="M443" s="127">
        <v>1754.1771717171614</v>
      </c>
      <c r="N443" s="138">
        <v>179.9734139893697</v>
      </c>
    </row>
    <row r="444" spans="2:14" x14ac:dyDescent="0.2">
      <c r="B444" s="125">
        <v>1760.1777777777675</v>
      </c>
      <c r="C444">
        <v>24.632473917059432</v>
      </c>
      <c r="D444">
        <v>1760.1777777777675</v>
      </c>
      <c r="E444">
        <v>-1767.4213071487288</v>
      </c>
      <c r="F444">
        <v>1760.1777777777675</v>
      </c>
      <c r="G444">
        <v>533.45149285127127</v>
      </c>
      <c r="J444" t="str">
        <f>IF(H444="","",$P$6-'Script Table'!$F$15-'Script Table'!$F$19+H444)</f>
        <v/>
      </c>
      <c r="K444" s="127">
        <f t="shared" si="20"/>
        <v>1760.1777777777675</v>
      </c>
      <c r="L444" s="127">
        <f t="shared" si="21"/>
        <v>444</v>
      </c>
      <c r="M444" s="127">
        <v>1758.1775757575656</v>
      </c>
      <c r="N444" s="138">
        <v>179.97321544340619</v>
      </c>
    </row>
    <row r="445" spans="2:14" x14ac:dyDescent="0.2">
      <c r="B445" s="125">
        <v>1764.1781818181714</v>
      </c>
      <c r="C445">
        <v>24.630586850352554</v>
      </c>
      <c r="D445">
        <v>1764.1781818181714</v>
      </c>
      <c r="E445">
        <v>-1771.4278508317577</v>
      </c>
      <c r="F445">
        <v>1764.1781818181714</v>
      </c>
      <c r="G445">
        <v>529.44494916824237</v>
      </c>
      <c r="J445" t="str">
        <f>IF(H445="","",$P$6-'Script Table'!$F$15-'Script Table'!$F$19+H445)</f>
        <v/>
      </c>
      <c r="K445" s="127">
        <f t="shared" si="20"/>
        <v>1764.1781818181714</v>
      </c>
      <c r="L445" s="127">
        <f t="shared" si="21"/>
        <v>445</v>
      </c>
      <c r="M445" s="127">
        <v>1762.1779797979693</v>
      </c>
      <c r="N445" s="138">
        <v>179.97301390961326</v>
      </c>
    </row>
    <row r="446" spans="2:14" x14ac:dyDescent="0.2">
      <c r="B446" s="125">
        <v>1768.1785858585754</v>
      </c>
      <c r="C446">
        <v>24.628685499157513</v>
      </c>
      <c r="D446">
        <v>1768.1785858585754</v>
      </c>
      <c r="E446">
        <v>-1775.4343483086034</v>
      </c>
      <c r="F446">
        <v>1768.1785858585754</v>
      </c>
      <c r="G446">
        <v>525.43845169139672</v>
      </c>
      <c r="J446" t="str">
        <f>IF(H446="","",$P$6-'Script Table'!$F$15-'Script Table'!$F$19+H446)</f>
        <v/>
      </c>
      <c r="K446" s="127">
        <f t="shared" si="20"/>
        <v>1768.1785858585754</v>
      </c>
      <c r="L446" s="127">
        <f t="shared" si="21"/>
        <v>446</v>
      </c>
      <c r="M446" s="127">
        <v>1766.1783838383735</v>
      </c>
      <c r="N446" s="138">
        <v>179.97280932003591</v>
      </c>
    </row>
    <row r="447" spans="2:14" x14ac:dyDescent="0.2">
      <c r="B447" s="125">
        <v>1772.1789898989794</v>
      </c>
      <c r="C447">
        <v>24.626769645229153</v>
      </c>
      <c r="D447">
        <v>1772.1789898989794</v>
      </c>
      <c r="E447">
        <v>-1779.4407995791112</v>
      </c>
      <c r="F447">
        <v>1772.1789898989794</v>
      </c>
      <c r="G447">
        <v>521.43200042088893</v>
      </c>
      <c r="J447" t="str">
        <f>IF(H447="","",$P$6-'Script Table'!$F$15-'Script Table'!$F$19+H447)</f>
        <v/>
      </c>
      <c r="K447" s="127">
        <f t="shared" si="20"/>
        <v>1772.1789898989794</v>
      </c>
      <c r="L447" s="127">
        <f t="shared" si="21"/>
        <v>447</v>
      </c>
      <c r="M447" s="127">
        <v>1770.1787878787773</v>
      </c>
      <c r="N447" s="138">
        <v>179.97260160464211</v>
      </c>
    </row>
    <row r="448" spans="2:14" x14ac:dyDescent="0.2">
      <c r="B448" s="125">
        <v>1776.1793939393833</v>
      </c>
      <c r="C448">
        <v>24.624839065282117</v>
      </c>
      <c r="D448">
        <v>1776.1793939393833</v>
      </c>
      <c r="E448">
        <v>-1783.4472046431204</v>
      </c>
      <c r="F448">
        <v>1776.1793939393833</v>
      </c>
      <c r="G448">
        <v>517.42559535687974</v>
      </c>
      <c r="J448" t="str">
        <f>IF(H448="","",$P$6-'Script Table'!$F$15-'Script Table'!$F$19+H448)</f>
        <v/>
      </c>
      <c r="K448" s="127">
        <f t="shared" si="20"/>
        <v>1776.1793939393833</v>
      </c>
      <c r="L448" s="127">
        <f t="shared" si="21"/>
        <v>448</v>
      </c>
      <c r="M448" s="127">
        <v>1774.1791919191814</v>
      </c>
      <c r="N448" s="138">
        <v>179.97239069124342</v>
      </c>
    </row>
    <row r="449" spans="2:14" x14ac:dyDescent="0.2">
      <c r="B449" s="125">
        <v>1780.1797979797873</v>
      </c>
      <c r="C449">
        <v>24.622893530834446</v>
      </c>
      <c r="D449">
        <v>1780.1797979797873</v>
      </c>
      <c r="E449">
        <v>-1787.4535635004661</v>
      </c>
      <c r="F449">
        <v>1780.1797979797873</v>
      </c>
      <c r="G449">
        <v>513.41923649953401</v>
      </c>
      <c r="J449" t="str">
        <f>IF(H449="","",$P$6-'Script Table'!$F$15-'Script Table'!$F$19+H449)</f>
        <v/>
      </c>
      <c r="K449" s="127">
        <f t="shared" si="20"/>
        <v>1780.1797979797873</v>
      </c>
      <c r="L449" s="127">
        <f t="shared" si="21"/>
        <v>449</v>
      </c>
      <c r="M449" s="127">
        <v>1778.1795959595852</v>
      </c>
      <c r="N449" s="138">
        <v>179.9721765054116</v>
      </c>
    </row>
    <row r="450" spans="2:14" x14ac:dyDescent="0.2">
      <c r="B450" s="125">
        <v>1784.1802020201912</v>
      </c>
      <c r="C450">
        <v>24.620932808045051</v>
      </c>
      <c r="D450">
        <v>1784.1802020201912</v>
      </c>
      <c r="E450">
        <v>-1791.4598761509781</v>
      </c>
      <c r="F450">
        <v>1784.1802020201912</v>
      </c>
      <c r="G450">
        <v>509.41292384902204</v>
      </c>
      <c r="J450" t="str">
        <f>IF(H450="","",$P$6-'Script Table'!$F$15-'Script Table'!$F$19+H450)</f>
        <v/>
      </c>
      <c r="K450" s="127">
        <f t="shared" si="20"/>
        <v>1784.1802020201912</v>
      </c>
      <c r="L450" s="127">
        <f t="shared" si="21"/>
        <v>450</v>
      </c>
      <c r="M450" s="127">
        <v>1782.1799999999894</v>
      </c>
      <c r="N450" s="138">
        <v>179.97195897039043</v>
      </c>
    </row>
    <row r="451" spans="2:14" x14ac:dyDescent="0.2">
      <c r="B451" s="125">
        <v>1788.1806060605952</v>
      </c>
      <c r="C451">
        <v>24.618956657544789</v>
      </c>
      <c r="D451">
        <v>1788.1806060605952</v>
      </c>
      <c r="E451">
        <v>-1795.4661425944798</v>
      </c>
      <c r="F451">
        <v>1788.1806060605952</v>
      </c>
      <c r="G451">
        <v>505.40665740552026</v>
      </c>
      <c r="J451" t="str">
        <f>IF(H451="","",$P$6-'Script Table'!$F$15-'Script Table'!$F$19+H451)</f>
        <v/>
      </c>
      <c r="K451" s="127">
        <f t="shared" si="20"/>
        <v>1788.1806060605952</v>
      </c>
      <c r="L451" s="127">
        <f t="shared" si="21"/>
        <v>451</v>
      </c>
      <c r="M451" s="127">
        <v>1786.1804040403931</v>
      </c>
      <c r="N451" s="138">
        <v>179.9717380070044</v>
      </c>
    </row>
    <row r="452" spans="2:14" x14ac:dyDescent="0.2">
      <c r="B452" s="125">
        <v>1792.1810101009992</v>
      </c>
      <c r="C452">
        <v>24.616964834260845</v>
      </c>
      <c r="D452">
        <v>1792.1810101009992</v>
      </c>
      <c r="E452">
        <v>-1799.4723628307913</v>
      </c>
      <c r="F452">
        <v>1792.1810101009992</v>
      </c>
      <c r="G452">
        <v>501.40043716920877</v>
      </c>
      <c r="J452" t="str">
        <f>IF(H452="","",$P$6-'Script Table'!$F$15-'Script Table'!$F$19+H452)</f>
        <v/>
      </c>
      <c r="K452" s="127">
        <f t="shared" ref="K452:K515" si="22">F452</f>
        <v>1792.1810101009992</v>
      </c>
      <c r="L452" s="127">
        <f t="shared" si="21"/>
        <v>452</v>
      </c>
      <c r="M452" s="127">
        <v>1790.1808080807973</v>
      </c>
      <c r="N452" s="138">
        <v>179.97151353356259</v>
      </c>
    </row>
    <row r="453" spans="2:14" x14ac:dyDescent="0.2">
      <c r="B453" s="125">
        <v>1796.1814141414031</v>
      </c>
      <c r="C453">
        <v>24.614957087234068</v>
      </c>
      <c r="D453">
        <v>1796.1814141414031</v>
      </c>
      <c r="E453">
        <v>-1803.478536859724</v>
      </c>
      <c r="F453">
        <v>1796.1814141414031</v>
      </c>
      <c r="G453">
        <v>497.39426314027605</v>
      </c>
      <c r="J453" t="str">
        <f>IF(H453="","",$P$6-'Script Table'!$F$15-'Script Table'!$F$19+H453)</f>
        <v/>
      </c>
      <c r="K453" s="127">
        <f t="shared" si="22"/>
        <v>1796.1814141414031</v>
      </c>
      <c r="L453" s="127">
        <f t="shared" si="21"/>
        <v>453</v>
      </c>
      <c r="M453" s="127">
        <v>1794.181212121201</v>
      </c>
      <c r="N453" s="138">
        <v>179.97128546575797</v>
      </c>
    </row>
    <row r="454" spans="2:14" x14ac:dyDescent="0.2">
      <c r="B454" s="125">
        <v>1800.1818181818071</v>
      </c>
      <c r="C454">
        <v>24.612933159428923</v>
      </c>
      <c r="D454">
        <v>1800.1818181818071</v>
      </c>
      <c r="E454">
        <v>-1807.4846646810861</v>
      </c>
      <c r="F454">
        <v>1800.1818181818071</v>
      </c>
      <c r="G454">
        <v>493.38813531891401</v>
      </c>
      <c r="J454" t="str">
        <f>IF(H454="","",$P$6-'Script Table'!$F$15-'Script Table'!$F$19+H454)</f>
        <v/>
      </c>
      <c r="K454" s="127">
        <f t="shared" si="22"/>
        <v>1800.1818181818071</v>
      </c>
      <c r="L454" s="127">
        <f t="shared" ref="L454:L517" si="23">L453+1</f>
        <v>454</v>
      </c>
      <c r="M454" s="127">
        <v>1798.1816161616052</v>
      </c>
      <c r="N454" s="138">
        <v>179.9710537165615</v>
      </c>
    </row>
    <row r="455" spans="2:14" x14ac:dyDescent="0.2">
      <c r="B455" s="125">
        <v>1804.1822222222111</v>
      </c>
      <c r="C455">
        <v>24.61089278753574</v>
      </c>
      <c r="D455">
        <v>1804.1822222222111</v>
      </c>
      <c r="E455">
        <v>-1811.4907462946769</v>
      </c>
      <c r="F455">
        <v>1804.1822222222111</v>
      </c>
      <c r="G455">
        <v>489.38205370532319</v>
      </c>
      <c r="J455" t="str">
        <f>IF(H455="","",$P$6-'Script Table'!$F$15-'Script Table'!$F$19+H455)</f>
        <v/>
      </c>
      <c r="K455" s="127">
        <f t="shared" si="22"/>
        <v>1804.1822222222111</v>
      </c>
      <c r="L455" s="127">
        <f t="shared" si="23"/>
        <v>455</v>
      </c>
      <c r="M455" s="127">
        <v>1802.182020202009</v>
      </c>
      <c r="N455" s="138">
        <v>179.97081819611176</v>
      </c>
    </row>
    <row r="456" spans="2:14" x14ac:dyDescent="0.2">
      <c r="B456" s="125">
        <v>1808.182626262615</v>
      </c>
      <c r="C456">
        <v>24.608835701764843</v>
      </c>
      <c r="D456">
        <v>1808.182626262615</v>
      </c>
      <c r="E456">
        <v>-1815.4967817002905</v>
      </c>
      <c r="F456">
        <v>1808.182626262615</v>
      </c>
      <c r="G456">
        <v>485.37601829970959</v>
      </c>
      <c r="J456" t="str">
        <f>IF(H456="","",$P$6-'Script Table'!$F$15-'Script Table'!$F$19+H456)</f>
        <v/>
      </c>
      <c r="K456" s="127">
        <f t="shared" si="22"/>
        <v>1808.182626262615</v>
      </c>
      <c r="L456" s="127">
        <f t="shared" si="23"/>
        <v>456</v>
      </c>
      <c r="M456" s="127">
        <v>1806.1824242424132</v>
      </c>
      <c r="N456" s="138">
        <v>179.97057881159901</v>
      </c>
    </row>
    <row r="457" spans="2:14" x14ac:dyDescent="0.2">
      <c r="B457" s="125">
        <v>1812.183030303019</v>
      </c>
      <c r="C457">
        <v>24.606761625632156</v>
      </c>
      <c r="D457">
        <v>1812.183030303019</v>
      </c>
      <c r="E457">
        <v>-1819.5027708977145</v>
      </c>
      <c r="F457">
        <v>1812.183030303019</v>
      </c>
      <c r="G457">
        <v>481.37002910228557</v>
      </c>
      <c r="J457" t="str">
        <f>IF(H457="","",$P$6-'Script Table'!$F$15-'Script Table'!$F$19+H457)</f>
        <v/>
      </c>
      <c r="K457" s="127">
        <f t="shared" si="22"/>
        <v>1812.183030303019</v>
      </c>
      <c r="L457" s="127">
        <f t="shared" si="23"/>
        <v>457</v>
      </c>
      <c r="M457" s="127">
        <v>1810.1828282828169</v>
      </c>
      <c r="N457" s="138">
        <v>179.9703354671426</v>
      </c>
    </row>
    <row r="458" spans="2:14" x14ac:dyDescent="0.2">
      <c r="B458" s="125">
        <v>1816.183434343423</v>
      </c>
      <c r="C458">
        <v>24.604670275735867</v>
      </c>
      <c r="D458">
        <v>1816.183434343423</v>
      </c>
      <c r="E458">
        <v>-1823.5087138867282</v>
      </c>
      <c r="F458">
        <v>1816.183434343423</v>
      </c>
      <c r="G458">
        <v>477.36408611327192</v>
      </c>
      <c r="J458" t="str">
        <f>IF(H458="","",$P$6-'Script Table'!$F$15-'Script Table'!$F$19+H458)</f>
        <v/>
      </c>
      <c r="K458" s="127">
        <f t="shared" si="22"/>
        <v>1816.183434343423</v>
      </c>
      <c r="L458" s="127">
        <f t="shared" si="23"/>
        <v>458</v>
      </c>
      <c r="M458" s="127">
        <v>1814.1832323232211</v>
      </c>
      <c r="N458" s="138">
        <v>179.97008806366313</v>
      </c>
    </row>
    <row r="459" spans="2:14" x14ac:dyDescent="0.2">
      <c r="B459" s="125">
        <v>1820.1838383838269</v>
      </c>
      <c r="C459">
        <v>24.602561361523708</v>
      </c>
      <c r="D459">
        <v>1820.1838383838269</v>
      </c>
      <c r="E459">
        <v>-1827.5146106671043</v>
      </c>
      <c r="F459">
        <v>1820.1838383838269</v>
      </c>
      <c r="G459">
        <v>473.35818933289579</v>
      </c>
      <c r="J459" t="str">
        <f>IF(H459="","",$P$6-'Script Table'!$F$15-'Script Table'!$F$19+H459)</f>
        <v/>
      </c>
      <c r="K459" s="127">
        <f t="shared" si="22"/>
        <v>1820.1838383838269</v>
      </c>
      <c r="L459" s="127">
        <f t="shared" si="23"/>
        <v>459</v>
      </c>
      <c r="M459" s="127">
        <v>1818.1836363636248</v>
      </c>
      <c r="N459" s="138">
        <v>179.96983649874832</v>
      </c>
    </row>
    <row r="460" spans="2:14" x14ac:dyDescent="0.2">
      <c r="B460" s="125">
        <v>1824.1842424242309</v>
      </c>
      <c r="C460">
        <v>24.600434585050376</v>
      </c>
      <c r="D460">
        <v>1824.1842424242309</v>
      </c>
      <c r="E460">
        <v>-1831.5204612386076</v>
      </c>
      <c r="F460">
        <v>1824.1842424242309</v>
      </c>
      <c r="G460">
        <v>469.3523387613925</v>
      </c>
      <c r="J460" t="str">
        <f>IF(H460="","",$P$6-'Script Table'!$F$15-'Script Table'!$F$19+H460)</f>
        <v/>
      </c>
      <c r="K460" s="127">
        <f t="shared" si="22"/>
        <v>1824.1842424242309</v>
      </c>
      <c r="L460" s="127">
        <f t="shared" si="23"/>
        <v>460</v>
      </c>
      <c r="M460" s="127">
        <v>1822.184040404029</v>
      </c>
      <c r="N460" s="138">
        <v>179.96958066651129</v>
      </c>
    </row>
    <row r="461" spans="2:14" x14ac:dyDescent="0.2">
      <c r="B461" s="125">
        <v>1828.1846464646349</v>
      </c>
      <c r="C461">
        <v>24.598289640724541</v>
      </c>
      <c r="D461">
        <v>1828.1846464646349</v>
      </c>
      <c r="E461">
        <v>-1835.5262656009943</v>
      </c>
      <c r="F461">
        <v>1828.1846464646349</v>
      </c>
      <c r="G461">
        <v>465.3465343990058</v>
      </c>
      <c r="J461" t="str">
        <f>IF(H461="","",$P$6-'Script Table'!$F$15-'Script Table'!$F$19+H461)</f>
        <v/>
      </c>
      <c r="K461" s="127">
        <f t="shared" si="22"/>
        <v>1828.1846464646349</v>
      </c>
      <c r="L461" s="127">
        <f t="shared" si="23"/>
        <v>461</v>
      </c>
      <c r="M461" s="127">
        <v>1826.1844444444328</v>
      </c>
      <c r="N461" s="138">
        <v>179.96932045744185</v>
      </c>
    </row>
    <row r="462" spans="2:14" x14ac:dyDescent="0.2">
      <c r="B462" s="125">
        <v>1832.1850505050388</v>
      </c>
      <c r="C462">
        <v>24.596126215045011</v>
      </c>
      <c r="D462">
        <v>1832.1850505050388</v>
      </c>
      <c r="E462">
        <v>-1839.5320237540129</v>
      </c>
      <c r="F462">
        <v>1832.1850505050388</v>
      </c>
      <c r="G462">
        <v>461.34077624598717</v>
      </c>
      <c r="J462" t="str">
        <f>IF(H462="","",$P$6-'Script Table'!$F$15-'Script Table'!$F$19+H462)</f>
        <v/>
      </c>
      <c r="K462" s="127">
        <f t="shared" si="22"/>
        <v>1832.1850505050388</v>
      </c>
      <c r="L462" s="127">
        <f t="shared" si="23"/>
        <v>462</v>
      </c>
      <c r="M462" s="127">
        <v>1830.1848484848369</v>
      </c>
      <c r="N462" s="138">
        <v>179.96905575825093</v>
      </c>
    </row>
    <row r="463" spans="2:14" x14ac:dyDescent="0.2">
      <c r="B463" s="125">
        <v>1836.1854545454428</v>
      </c>
      <c r="C463">
        <v>24.593943986325311</v>
      </c>
      <c r="D463">
        <v>1836.1854545454428</v>
      </c>
      <c r="E463">
        <v>-1843.5377356974029</v>
      </c>
      <c r="F463">
        <v>1836.1854545454428</v>
      </c>
      <c r="G463">
        <v>457.33506430259717</v>
      </c>
      <c r="J463" t="str">
        <f>IF(H463="","",$P$6-'Script Table'!$F$15-'Script Table'!$F$19+H463)</f>
        <v/>
      </c>
      <c r="K463" s="127">
        <f t="shared" si="22"/>
        <v>1836.1854545454428</v>
      </c>
      <c r="L463" s="127">
        <f t="shared" si="23"/>
        <v>463</v>
      </c>
      <c r="M463" s="127">
        <v>1834.1852525252407</v>
      </c>
      <c r="N463" s="138">
        <v>179.96878645170474</v>
      </c>
    </row>
    <row r="464" spans="2:14" x14ac:dyDescent="0.2">
      <c r="B464" s="125">
        <v>1840.1858585858467</v>
      </c>
      <c r="C464">
        <v>24.591742624406276</v>
      </c>
      <c r="D464">
        <v>1840.1858585858467</v>
      </c>
      <c r="E464">
        <v>-1847.5434014308944</v>
      </c>
      <c r="F464">
        <v>1840.1858585858467</v>
      </c>
      <c r="G464">
        <v>453.32939856910571</v>
      </c>
      <c r="J464" t="str">
        <f>IF(H464="","",$P$6-'Script Table'!$F$15-'Script Table'!$F$19+H464)</f>
        <v/>
      </c>
      <c r="K464" s="127">
        <f t="shared" si="22"/>
        <v>1840.1858585858467</v>
      </c>
      <c r="L464" s="127">
        <f t="shared" si="23"/>
        <v>464</v>
      </c>
      <c r="M464" s="127">
        <v>1838.1856565656449</v>
      </c>
      <c r="N464" s="138">
        <v>179.96851241645322</v>
      </c>
    </row>
    <row r="465" spans="2:14" x14ac:dyDescent="0.2">
      <c r="B465" s="125">
        <v>1844.1862626262507</v>
      </c>
      <c r="C465">
        <v>24.58952179035586</v>
      </c>
      <c r="D465">
        <v>1844.1862626262507</v>
      </c>
      <c r="E465">
        <v>-1851.5490209542079</v>
      </c>
      <c r="F465">
        <v>1844.1862626262507</v>
      </c>
      <c r="G465">
        <v>449.32377904579221</v>
      </c>
      <c r="J465" t="str">
        <f>IF(H465="","",$P$6-'Script Table'!$F$15-'Script Table'!$F$19+H465)</f>
        <v/>
      </c>
      <c r="K465" s="127">
        <f t="shared" si="22"/>
        <v>1844.1862626262507</v>
      </c>
      <c r="L465" s="127">
        <f t="shared" si="23"/>
        <v>465</v>
      </c>
      <c r="M465" s="127">
        <v>1842.1860606060486</v>
      </c>
      <c r="N465" s="138">
        <v>179.96823352684669</v>
      </c>
    </row>
    <row r="466" spans="2:14" x14ac:dyDescent="0.2">
      <c r="B466" s="125">
        <v>1848.1866666666547</v>
      </c>
      <c r="C466">
        <v>24.587281136155529</v>
      </c>
      <c r="D466">
        <v>1848.1866666666547</v>
      </c>
      <c r="E466">
        <v>-1855.5545942670537</v>
      </c>
      <c r="F466">
        <v>1848.1866666666547</v>
      </c>
      <c r="G466">
        <v>445.31820573294635</v>
      </c>
      <c r="J466" t="str">
        <f>IF(H466="","",$P$6-'Script Table'!$F$15-'Script Table'!$F$19+H466)</f>
        <v/>
      </c>
      <c r="K466" s="127">
        <f t="shared" si="22"/>
        <v>1848.1866666666547</v>
      </c>
      <c r="L466" s="127">
        <f t="shared" si="23"/>
        <v>466</v>
      </c>
      <c r="M466" s="127">
        <v>1846.1864646464528</v>
      </c>
      <c r="N466" s="138">
        <v>179.96794965274381</v>
      </c>
    </row>
    <row r="467" spans="2:14" x14ac:dyDescent="0.2">
      <c r="B467" s="125">
        <v>1852.1870707070586</v>
      </c>
      <c r="C467">
        <v>24.585020304372538</v>
      </c>
      <c r="D467">
        <v>1852.1870707070586</v>
      </c>
      <c r="E467">
        <v>-1859.5601213691327</v>
      </c>
      <c r="F467">
        <v>1852.1870707070586</v>
      </c>
      <c r="G467">
        <v>441.31267863086737</v>
      </c>
      <c r="J467" t="str">
        <f>IF(H467="","",$P$6-'Script Table'!$F$15-'Script Table'!$F$19+H467)</f>
        <v/>
      </c>
      <c r="K467" s="127">
        <f t="shared" si="22"/>
        <v>1852.1870707070586</v>
      </c>
      <c r="L467" s="127">
        <f t="shared" si="23"/>
        <v>467</v>
      </c>
      <c r="M467" s="127">
        <v>1850.1868686868565</v>
      </c>
      <c r="N467" s="138">
        <v>179.96766065930964</v>
      </c>
    </row>
    <row r="468" spans="2:14" x14ac:dyDescent="0.2">
      <c r="B468" s="125">
        <v>1856.1874747474626</v>
      </c>
      <c r="C468">
        <v>24.582738927817296</v>
      </c>
      <c r="D468">
        <v>1856.1874747474626</v>
      </c>
      <c r="E468">
        <v>-1863.5656022601331</v>
      </c>
      <c r="F468">
        <v>1856.1874747474626</v>
      </c>
      <c r="G468">
        <v>437.30719773986698</v>
      </c>
      <c r="J468" t="str">
        <f>IF(H468="","",$P$6-'Script Table'!$F$15-'Script Table'!$F$19+H468)</f>
        <v/>
      </c>
      <c r="K468" s="127">
        <f t="shared" si="22"/>
        <v>1856.1874747474626</v>
      </c>
      <c r="L468" s="127">
        <f t="shared" si="23"/>
        <v>468</v>
      </c>
      <c r="M468" s="127">
        <v>1854.1872727272607</v>
      </c>
      <c r="N468" s="138">
        <v>179.9673664068016</v>
      </c>
    </row>
    <row r="469" spans="2:14" x14ac:dyDescent="0.2">
      <c r="B469" s="125">
        <v>1860.1878787878666</v>
      </c>
      <c r="C469">
        <v>24.580436629184973</v>
      </c>
      <c r="D469">
        <v>1860.1878787878666</v>
      </c>
      <c r="E469">
        <v>-1867.5710369397334</v>
      </c>
      <c r="F469">
        <v>1860.1878787878666</v>
      </c>
      <c r="G469">
        <v>433.30176306026669</v>
      </c>
      <c r="J469" t="str">
        <f>IF(H469="","",$P$6-'Script Table'!$F$15-'Script Table'!$F$19+H469)</f>
        <v/>
      </c>
      <c r="K469" s="127">
        <f t="shared" si="22"/>
        <v>1860.1878787878666</v>
      </c>
      <c r="L469" s="127">
        <f t="shared" si="23"/>
        <v>469</v>
      </c>
      <c r="M469" s="127">
        <v>1858.1876767676645</v>
      </c>
      <c r="N469" s="138">
        <v>179.96706675034415</v>
      </c>
    </row>
    <row r="470" spans="2:14" x14ac:dyDescent="0.2">
      <c r="B470" s="125">
        <v>1864.1882828282705</v>
      </c>
      <c r="C470">
        <v>24.578113020680533</v>
      </c>
      <c r="D470">
        <v>1864.1882828282705</v>
      </c>
      <c r="E470">
        <v>-1871.576425407598</v>
      </c>
      <c r="F470">
        <v>1864.1882828282705</v>
      </c>
      <c r="G470">
        <v>429.29637459240212</v>
      </c>
      <c r="J470" t="str">
        <f>IF(H470="","",$P$6-'Script Table'!$F$15-'Script Table'!$F$19+H470)</f>
        <v/>
      </c>
      <c r="K470" s="127">
        <f t="shared" si="22"/>
        <v>1864.1882828282705</v>
      </c>
      <c r="L470" s="127">
        <f t="shared" si="23"/>
        <v>470</v>
      </c>
      <c r="M470" s="127">
        <v>1862.1880808080687</v>
      </c>
      <c r="N470" s="138">
        <v>179.96676153969125</v>
      </c>
    </row>
    <row r="471" spans="2:14" x14ac:dyDescent="0.2">
      <c r="B471" s="125">
        <v>1868.1886868686745</v>
      </c>
      <c r="C471">
        <v>24.575767703626202</v>
      </c>
      <c r="D471">
        <v>1868.1886868686745</v>
      </c>
      <c r="E471">
        <v>-1875.5817676633812</v>
      </c>
      <c r="F471">
        <v>1868.1886868686745</v>
      </c>
      <c r="G471">
        <v>425.29103233661885</v>
      </c>
      <c r="J471" t="str">
        <f>IF(H471="","",$P$6-'Script Table'!$F$15-'Script Table'!$F$19+H471)</f>
        <v/>
      </c>
      <c r="K471" s="127">
        <f t="shared" si="22"/>
        <v>1868.1886868686745</v>
      </c>
      <c r="L471" s="127">
        <f t="shared" si="23"/>
        <v>471</v>
      </c>
      <c r="M471" s="127">
        <v>1866.1884848484724</v>
      </c>
      <c r="N471" s="138">
        <v>179.96645061897482</v>
      </c>
    </row>
    <row r="472" spans="2:14" x14ac:dyDescent="0.2">
      <c r="B472" s="125">
        <v>1872.1890909090785</v>
      </c>
      <c r="C472">
        <v>24.573400268050428</v>
      </c>
      <c r="D472">
        <v>1872.1890909090785</v>
      </c>
      <c r="E472">
        <v>-1879.5870637067223</v>
      </c>
      <c r="F472">
        <v>1872.1890909090785</v>
      </c>
      <c r="G472">
        <v>421.28573629327775</v>
      </c>
      <c r="J472" t="str">
        <f>IF(H472="","",$P$6-'Script Table'!$F$15-'Script Table'!$F$19+H472)</f>
        <v/>
      </c>
      <c r="K472" s="127">
        <f t="shared" si="22"/>
        <v>1872.1890909090785</v>
      </c>
      <c r="L472" s="127">
        <f t="shared" si="23"/>
        <v>472</v>
      </c>
      <c r="M472" s="127">
        <v>1870.1888888888766</v>
      </c>
      <c r="N472" s="138">
        <v>179.96613382643969</v>
      </c>
    </row>
    <row r="473" spans="2:14" x14ac:dyDescent="0.2">
      <c r="B473" s="125">
        <v>1876.1894949494824</v>
      </c>
      <c r="C473">
        <v>24.57101029225722</v>
      </c>
      <c r="D473">
        <v>1876.1894949494824</v>
      </c>
      <c r="E473">
        <v>-1883.5923135372475</v>
      </c>
      <c r="F473">
        <v>1876.1894949494824</v>
      </c>
      <c r="G473">
        <v>417.28048646275261</v>
      </c>
      <c r="J473" t="str">
        <f>IF(H473="","",$P$6-'Script Table'!$F$15-'Script Table'!$F$19+H473)</f>
        <v/>
      </c>
      <c r="K473" s="127">
        <f t="shared" si="22"/>
        <v>1876.1894949494824</v>
      </c>
      <c r="L473" s="127">
        <f t="shared" si="23"/>
        <v>473</v>
      </c>
      <c r="M473" s="127">
        <v>1874.1892929292803</v>
      </c>
      <c r="N473" s="138">
        <v>179.96581099416247</v>
      </c>
    </row>
    <row r="474" spans="2:14" x14ac:dyDescent="0.2">
      <c r="B474" s="125">
        <v>1880.1898989898864</v>
      </c>
      <c r="C474">
        <v>24.56859734237479</v>
      </c>
      <c r="D474">
        <v>1880.1898989898864</v>
      </c>
      <c r="E474">
        <v>-1887.5975171545683</v>
      </c>
      <c r="F474">
        <v>1880.1898989898864</v>
      </c>
      <c r="G474">
        <v>413.27528284543178</v>
      </c>
      <c r="J474" t="str">
        <f>IF(H474="","",$P$6-'Script Table'!$F$15-'Script Table'!$F$19+H474)</f>
        <v/>
      </c>
      <c r="K474" s="127">
        <f t="shared" si="22"/>
        <v>1880.1898989898864</v>
      </c>
      <c r="L474" s="127">
        <f t="shared" si="23"/>
        <v>474</v>
      </c>
      <c r="M474" s="127">
        <v>1878.1896969696845</v>
      </c>
      <c r="N474" s="138">
        <v>179.96548194775522</v>
      </c>
    </row>
    <row r="475" spans="2:14" x14ac:dyDescent="0.2">
      <c r="B475" s="125">
        <v>1884.1903030302904</v>
      </c>
      <c r="C475">
        <v>24.56616097188223</v>
      </c>
      <c r="D475">
        <v>1884.1903030302904</v>
      </c>
      <c r="E475">
        <v>-1891.6026745582815</v>
      </c>
      <c r="F475">
        <v>1884.1903030302904</v>
      </c>
      <c r="G475">
        <v>409.27012544171862</v>
      </c>
      <c r="J475" t="str">
        <f>IF(H475="","",$P$6-'Script Table'!$F$15-'Script Table'!$F$19+H475)</f>
        <v/>
      </c>
      <c r="K475" s="127">
        <f t="shared" si="22"/>
        <v>1884.1903030302904</v>
      </c>
      <c r="L475" s="127">
        <f t="shared" si="23"/>
        <v>475</v>
      </c>
      <c r="M475" s="127">
        <v>1882.1901010100883</v>
      </c>
      <c r="N475" s="138">
        <v>179.9651465060509</v>
      </c>
    </row>
    <row r="476" spans="2:14" x14ac:dyDescent="0.2">
      <c r="B476" s="125">
        <v>1888.1907070706943</v>
      </c>
      <c r="C476">
        <v>24.563700721113022</v>
      </c>
      <c r="D476">
        <v>1888.1907070706943</v>
      </c>
      <c r="E476">
        <v>-1895.6077857479672</v>
      </c>
      <c r="F476">
        <v>1888.1907070706943</v>
      </c>
      <c r="G476">
        <v>405.26501425203287</v>
      </c>
      <c r="J476" t="str">
        <f>IF(H476="","",$P$6-'Script Table'!$F$15-'Script Table'!$F$19+H476)</f>
        <v/>
      </c>
      <c r="K476" s="127">
        <f t="shared" si="22"/>
        <v>1888.1907070706943</v>
      </c>
      <c r="L476" s="127">
        <f t="shared" si="23"/>
        <v>476</v>
      </c>
      <c r="M476" s="127">
        <v>1886.1905050504924</v>
      </c>
      <c r="N476" s="138">
        <v>179.96480448077139</v>
      </c>
    </row>
    <row r="477" spans="2:14" x14ac:dyDescent="0.2">
      <c r="B477" s="125">
        <v>1892.1911111110983</v>
      </c>
      <c r="C477">
        <v>24.561216116733863</v>
      </c>
      <c r="D477">
        <v>1892.1911111110983</v>
      </c>
      <c r="E477">
        <v>-1899.6128507231897</v>
      </c>
      <c r="F477">
        <v>1892.1911111110983</v>
      </c>
      <c r="G477">
        <v>401.2599492768104</v>
      </c>
      <c r="J477" t="str">
        <f>IF(H477="","",$P$6-'Script Table'!$F$15-'Script Table'!$F$19+H477)</f>
        <v/>
      </c>
      <c r="K477" s="127">
        <f t="shared" si="22"/>
        <v>1892.1911111110983</v>
      </c>
      <c r="L477" s="127">
        <f t="shared" si="23"/>
        <v>477</v>
      </c>
      <c r="M477" s="127">
        <v>1890.1909090908962</v>
      </c>
      <c r="N477" s="138">
        <v>179.96445567617405</v>
      </c>
    </row>
    <row r="478" spans="2:14" x14ac:dyDescent="0.2">
      <c r="B478" s="125">
        <v>1896.1915151515022</v>
      </c>
      <c r="C478">
        <v>24.558706671197484</v>
      </c>
      <c r="D478">
        <v>1896.1915151515022</v>
      </c>
      <c r="E478">
        <v>-1903.6178694834948</v>
      </c>
      <c r="F478">
        <v>1896.1915151515022</v>
      </c>
      <c r="G478">
        <v>397.25493051650528</v>
      </c>
      <c r="J478" t="str">
        <f>IF(H478="","",$P$6-'Script Table'!$F$15-'Script Table'!$F$19+H478)</f>
        <v/>
      </c>
      <c r="K478" s="127">
        <f t="shared" si="22"/>
        <v>1896.1915151515022</v>
      </c>
      <c r="L478" s="127">
        <f t="shared" si="23"/>
        <v>478</v>
      </c>
      <c r="M478" s="127">
        <v>1894.1913131313004</v>
      </c>
      <c r="N478" s="138">
        <v>179.96409988867927</v>
      </c>
    </row>
    <row r="479" spans="2:14" x14ac:dyDescent="0.2">
      <c r="B479" s="125">
        <v>1900.1919191919062</v>
      </c>
      <c r="C479">
        <v>24.556171882167746</v>
      </c>
      <c r="D479">
        <v>1900.1919191919062</v>
      </c>
      <c r="E479">
        <v>-1907.6228420284108</v>
      </c>
      <c r="F479">
        <v>1900.1919191919062</v>
      </c>
      <c r="G479">
        <v>393.24995797158931</v>
      </c>
      <c r="J479" t="str">
        <f>IF(H479="","",$P$6-'Script Table'!$F$15-'Script Table'!$F$19+H479)</f>
        <v/>
      </c>
      <c r="K479" s="127">
        <f t="shared" si="22"/>
        <v>1900.1919191919062</v>
      </c>
      <c r="L479" s="127">
        <f t="shared" si="23"/>
        <v>479</v>
      </c>
      <c r="M479" s="127">
        <v>1898.1917171717041</v>
      </c>
      <c r="N479" s="138">
        <v>179.9637369064734</v>
      </c>
    </row>
    <row r="480" spans="2:14" x14ac:dyDescent="0.2">
      <c r="B480" s="125">
        <v>1904.1923232323102</v>
      </c>
      <c r="C480">
        <v>24.553611231915408</v>
      </c>
      <c r="D480">
        <v>1904.1923232323102</v>
      </c>
      <c r="E480">
        <v>-1911.627768357446</v>
      </c>
      <c r="F480">
        <v>1904.1923232323102</v>
      </c>
      <c r="G480">
        <v>389.24503164255407</v>
      </c>
      <c r="J480" t="str">
        <f>IF(H480="","",$P$6-'Script Table'!$F$15-'Script Table'!$F$19+H480)</f>
        <v/>
      </c>
      <c r="K480" s="127">
        <f t="shared" si="22"/>
        <v>1904.1923232323102</v>
      </c>
      <c r="L480" s="127">
        <f t="shared" si="23"/>
        <v>480</v>
      </c>
      <c r="M480" s="127">
        <v>1902.1921212121083</v>
      </c>
      <c r="N480" s="138">
        <v>179.96336650908853</v>
      </c>
    </row>
    <row r="481" spans="2:14" x14ac:dyDescent="0.2">
      <c r="B481" s="125">
        <v>1908.1927272727141</v>
      </c>
      <c r="C481">
        <v>24.551024186682717</v>
      </c>
      <c r="D481">
        <v>1908.1927272727141</v>
      </c>
      <c r="E481">
        <v>-1915.6326484700883</v>
      </c>
      <c r="F481">
        <v>1908.1927272727141</v>
      </c>
      <c r="G481">
        <v>385.24015152991183</v>
      </c>
      <c r="J481" t="str">
        <f>IF(H481="","",$P$6-'Script Table'!$F$15-'Script Table'!$F$19+H481)</f>
        <v/>
      </c>
      <c r="K481" s="127">
        <f t="shared" si="22"/>
        <v>1908.1927272727141</v>
      </c>
      <c r="L481" s="127">
        <f t="shared" si="23"/>
        <v>481</v>
      </c>
      <c r="M481" s="127">
        <v>1906.192525252512</v>
      </c>
      <c r="N481" s="138">
        <v>179.96298846695626</v>
      </c>
    </row>
    <row r="482" spans="2:14" x14ac:dyDescent="0.2">
      <c r="B482" s="125">
        <v>1912.1931313131181</v>
      </c>
      <c r="C482">
        <v>24.548410196014842</v>
      </c>
      <c r="D482">
        <v>1912.1931313131181</v>
      </c>
      <c r="E482">
        <v>-1919.6374823658045</v>
      </c>
      <c r="F482">
        <v>1912.1931313131181</v>
      </c>
      <c r="G482">
        <v>381.23531763419555</v>
      </c>
      <c r="J482" t="str">
        <f>IF(H482="","",$P$6-'Script Table'!$F$15-'Script Table'!$F$19+H482)</f>
        <v/>
      </c>
      <c r="K482" s="127">
        <f t="shared" si="22"/>
        <v>1912.1931313131181</v>
      </c>
      <c r="L482" s="127">
        <f t="shared" si="23"/>
        <v>482</v>
      </c>
      <c r="M482" s="127">
        <v>1910.1929292929162</v>
      </c>
      <c r="N482" s="138">
        <v>179.96260254093255</v>
      </c>
    </row>
    <row r="483" spans="2:14" x14ac:dyDescent="0.2">
      <c r="B483" s="125">
        <v>1916.1935353535221</v>
      </c>
      <c r="C483">
        <v>24.5457686920561</v>
      </c>
      <c r="D483">
        <v>1916.1935353535221</v>
      </c>
      <c r="E483">
        <v>-1923.6422700440385</v>
      </c>
      <c r="F483">
        <v>1916.1935353535221</v>
      </c>
      <c r="G483">
        <v>377.23052995596163</v>
      </c>
      <c r="J483" t="str">
        <f>IF(H483="","",$P$6-'Script Table'!$F$15-'Script Table'!$F$19+H483)</f>
        <v/>
      </c>
      <c r="K483" s="127">
        <f t="shared" si="22"/>
        <v>1916.1935353535221</v>
      </c>
      <c r="L483" s="127">
        <f t="shared" si="23"/>
        <v>483</v>
      </c>
      <c r="M483" s="127">
        <v>1914.19333333332</v>
      </c>
      <c r="N483" s="138">
        <v>179.96220848179354</v>
      </c>
    </row>
    <row r="484" spans="2:14" x14ac:dyDescent="0.2">
      <c r="B484" s="125">
        <v>1920.193939393926</v>
      </c>
      <c r="C484">
        <v>24.543099088808717</v>
      </c>
      <c r="D484">
        <v>1920.193939393926</v>
      </c>
      <c r="E484">
        <v>-1927.64701150421</v>
      </c>
      <c r="F484">
        <v>1920.193939393926</v>
      </c>
      <c r="G484">
        <v>373.22578849579008</v>
      </c>
      <c r="J484" t="str">
        <f>IF(H484="","",$P$6-'Script Table'!$F$15-'Script Table'!$F$19+H484)</f>
        <v/>
      </c>
      <c r="K484" s="127">
        <f t="shared" si="22"/>
        <v>1920.193939393926</v>
      </c>
      <c r="L484" s="127">
        <f t="shared" si="23"/>
        <v>484</v>
      </c>
      <c r="M484" s="127">
        <v>1918.1937373737242</v>
      </c>
      <c r="N484" s="138">
        <v>179.96180602969898</v>
      </c>
    </row>
    <row r="485" spans="2:14" x14ac:dyDescent="0.2">
      <c r="B485" s="125">
        <v>1924.19434343433</v>
      </c>
      <c r="C485">
        <v>24.540400781351686</v>
      </c>
      <c r="D485">
        <v>1924.19434343433</v>
      </c>
      <c r="E485">
        <v>-1931.6517067457148</v>
      </c>
      <c r="F485">
        <v>1924.19434343433</v>
      </c>
      <c r="G485">
        <v>369.22109325428528</v>
      </c>
      <c r="J485" t="str">
        <f>IF(H485="","",$P$6-'Script Table'!$F$15-'Script Table'!$F$19+H485)</f>
        <v/>
      </c>
      <c r="K485" s="127">
        <f t="shared" si="22"/>
        <v>1924.19434343433</v>
      </c>
      <c r="L485" s="127">
        <f t="shared" si="23"/>
        <v>485</v>
      </c>
      <c r="M485" s="127">
        <v>1922.1941414141279</v>
      </c>
      <c r="N485" s="138">
        <v>179.96139491362075</v>
      </c>
    </row>
    <row r="486" spans="2:14" x14ac:dyDescent="0.2">
      <c r="B486" s="125">
        <v>1928.194747474734</v>
      </c>
      <c r="C486">
        <v>24.537673145017084</v>
      </c>
      <c r="D486">
        <v>1928.194747474734</v>
      </c>
      <c r="E486">
        <v>-1935.6563557679217</v>
      </c>
      <c r="F486">
        <v>1928.194747474734</v>
      </c>
      <c r="G486">
        <v>365.2164442320784</v>
      </c>
      <c r="J486" t="str">
        <f>IF(H486="","",$P$6-'Script Table'!$F$15-'Script Table'!$F$19+H486)</f>
        <v/>
      </c>
      <c r="K486" s="127">
        <f t="shared" si="22"/>
        <v>1928.194747474734</v>
      </c>
      <c r="L486" s="127">
        <f t="shared" si="23"/>
        <v>486</v>
      </c>
      <c r="M486" s="127">
        <v>1926.1945454545321</v>
      </c>
      <c r="N486" s="138">
        <v>179.96097485073346</v>
      </c>
    </row>
    <row r="487" spans="2:14" x14ac:dyDescent="0.2">
      <c r="B487" s="125">
        <v>1932.1951515151379</v>
      </c>
      <c r="C487">
        <v>24.534915534521186</v>
      </c>
      <c r="D487">
        <v>1932.1951515151379</v>
      </c>
      <c r="E487">
        <v>-1939.6609585701706</v>
      </c>
      <c r="F487">
        <v>1932.1951515151379</v>
      </c>
      <c r="G487">
        <v>361.21184142982952</v>
      </c>
      <c r="J487" t="str">
        <f>IF(H487="","",$P$6-'Script Table'!$F$15-'Script Table'!$F$19+H487)</f>
        <v/>
      </c>
      <c r="K487" s="127">
        <f t="shared" si="22"/>
        <v>1932.1951515151379</v>
      </c>
      <c r="L487" s="127">
        <f t="shared" si="23"/>
        <v>487</v>
      </c>
      <c r="M487" s="127">
        <v>1930.1949494949358</v>
      </c>
      <c r="N487" s="138">
        <v>179.9605455457671</v>
      </c>
    </row>
    <row r="488" spans="2:14" x14ac:dyDescent="0.2">
      <c r="B488" s="125">
        <v>1936.1955555555419</v>
      </c>
      <c r="C488">
        <v>24.532127283047117</v>
      </c>
      <c r="D488">
        <v>1936.1955555555419</v>
      </c>
      <c r="E488">
        <v>-1943.6655151517732</v>
      </c>
      <c r="F488">
        <v>1936.1955555555419</v>
      </c>
      <c r="G488">
        <v>357.20728484822689</v>
      </c>
      <c r="J488" t="str">
        <f>IF(H488="","",$P$6-'Script Table'!$F$15-'Script Table'!$F$19+H488)</f>
        <v/>
      </c>
      <c r="K488" s="127">
        <f t="shared" si="22"/>
        <v>1936.1955555555419</v>
      </c>
      <c r="L488" s="127">
        <f t="shared" si="23"/>
        <v>488</v>
      </c>
      <c r="M488" s="127">
        <v>1934.19535353534</v>
      </c>
      <c r="N488" s="138">
        <v>179.96010669031293</v>
      </c>
    </row>
    <row r="489" spans="2:14" x14ac:dyDescent="0.2">
      <c r="B489" s="125">
        <v>1940.1959595959459</v>
      </c>
      <c r="C489">
        <v>24.529307701276018</v>
      </c>
      <c r="D489">
        <v>1940.1959595959459</v>
      </c>
      <c r="E489">
        <v>-1947.6700255120093</v>
      </c>
      <c r="F489">
        <v>1940.1959595959459</v>
      </c>
      <c r="G489">
        <v>353.20277448799084</v>
      </c>
      <c r="J489" t="str">
        <f>IF(H489="","",$P$6-'Script Table'!$F$15-'Script Table'!$F$19+H489)</f>
        <v/>
      </c>
      <c r="K489" s="127">
        <f t="shared" si="22"/>
        <v>1940.1959595959459</v>
      </c>
      <c r="L489" s="127">
        <f t="shared" si="23"/>
        <v>489</v>
      </c>
      <c r="M489" s="127">
        <v>1938.1957575757438</v>
      </c>
      <c r="N489" s="138">
        <v>179.95965796208608</v>
      </c>
    </row>
    <row r="490" spans="2:14" x14ac:dyDescent="0.2">
      <c r="B490" s="125">
        <v>1944.1963636363498</v>
      </c>
      <c r="C490">
        <v>24.52645607636304</v>
      </c>
      <c r="D490">
        <v>1944.1963636363498</v>
      </c>
      <c r="E490">
        <v>-1951.6744896501261</v>
      </c>
      <c r="F490">
        <v>1944.1963636363498</v>
      </c>
      <c r="G490">
        <v>349.19831034987396</v>
      </c>
      <c r="J490" t="str">
        <f>IF(H490="","",$P$6-'Script Table'!$F$15-'Script Table'!$F$19+H490)</f>
        <v/>
      </c>
      <c r="K490" s="127">
        <f t="shared" si="22"/>
        <v>1944.1963636363498</v>
      </c>
      <c r="L490" s="127">
        <f t="shared" si="23"/>
        <v>490</v>
      </c>
      <c r="M490" s="127">
        <v>1942.1961616161479</v>
      </c>
      <c r="N490" s="138">
        <v>179.95919902413536</v>
      </c>
    </row>
    <row r="491" spans="2:14" x14ac:dyDescent="0.2">
      <c r="B491" s="125">
        <v>1948.1967676767538</v>
      </c>
      <c r="C491">
        <v>24.523571670854462</v>
      </c>
      <c r="D491">
        <v>1948.1967676767538</v>
      </c>
      <c r="E491">
        <v>-1955.6789075653353</v>
      </c>
      <c r="F491">
        <v>1948.1967676767538</v>
      </c>
      <c r="G491">
        <v>345.1938924346648</v>
      </c>
      <c r="J491" t="str">
        <f>IF(H491="","",$P$6-'Script Table'!$F$15-'Script Table'!$F$19+H491)</f>
        <v/>
      </c>
      <c r="K491" s="127">
        <f t="shared" si="22"/>
        <v>1948.1967676767538</v>
      </c>
      <c r="L491" s="127">
        <f t="shared" si="23"/>
        <v>491</v>
      </c>
      <c r="M491" s="127">
        <v>1946.1965656565517</v>
      </c>
      <c r="N491" s="138">
        <v>179.95872952399992</v>
      </c>
    </row>
    <row r="492" spans="2:14" x14ac:dyDescent="0.2">
      <c r="B492" s="125">
        <v>1952.1971717171577</v>
      </c>
      <c r="C492">
        <v>24.520653721541709</v>
      </c>
      <c r="D492">
        <v>1952.1971717171577</v>
      </c>
      <c r="E492">
        <v>-1959.6832792568132</v>
      </c>
      <c r="F492">
        <v>1952.1971717171577</v>
      </c>
      <c r="G492">
        <v>341.1895207431869</v>
      </c>
      <c r="J492" t="str">
        <f>IF(H492="","",$P$6-'Script Table'!$F$15-'Script Table'!$F$19+H492)</f>
        <v/>
      </c>
      <c r="K492" s="127">
        <f t="shared" si="22"/>
        <v>1952.1971717171577</v>
      </c>
      <c r="L492" s="127">
        <f t="shared" si="23"/>
        <v>492</v>
      </c>
      <c r="M492" s="127">
        <v>1950.1969696969559</v>
      </c>
      <c r="N492" s="138">
        <v>179.95824909280569</v>
      </c>
    </row>
    <row r="493" spans="2:14" x14ac:dyDescent="0.2">
      <c r="B493" s="125">
        <v>1956.1975757575617</v>
      </c>
      <c r="C493">
        <v>24.517701438247968</v>
      </c>
      <c r="D493">
        <v>1956.1975757575617</v>
      </c>
      <c r="E493">
        <v>-1963.6876047236951</v>
      </c>
      <c r="F493">
        <v>1956.1975757575617</v>
      </c>
      <c r="G493">
        <v>337.18519527630497</v>
      </c>
      <c r="J493" t="str">
        <f>IF(H493="","",$P$6-'Script Table'!$F$15-'Script Table'!$F$19+H493)</f>
        <v/>
      </c>
      <c r="K493" s="127">
        <f t="shared" si="22"/>
        <v>1956.1975757575617</v>
      </c>
      <c r="L493" s="127">
        <f t="shared" si="23"/>
        <v>493</v>
      </c>
      <c r="M493" s="127">
        <v>1954.1973737373596</v>
      </c>
      <c r="N493" s="138">
        <v>179.95775734429972</v>
      </c>
    </row>
    <row r="494" spans="2:14" x14ac:dyDescent="0.2">
      <c r="B494" s="125">
        <v>1960.1979797979657</v>
      </c>
      <c r="C494">
        <v>24.514714002542387</v>
      </c>
      <c r="D494">
        <v>1960.1979797979657</v>
      </c>
      <c r="E494">
        <v>-1967.6918839650764</v>
      </c>
      <c r="F494">
        <v>1960.1979797979657</v>
      </c>
      <c r="G494">
        <v>333.18091603492371</v>
      </c>
      <c r="J494" t="str">
        <f>IF(H494="","",$P$6-'Script Table'!$F$15-'Script Table'!$F$19+H494)</f>
        <v/>
      </c>
      <c r="K494" s="127">
        <f t="shared" si="22"/>
        <v>1960.1979797979657</v>
      </c>
      <c r="L494" s="127">
        <f t="shared" si="23"/>
        <v>494</v>
      </c>
      <c r="M494" s="127">
        <v>1958.1977777777638</v>
      </c>
      <c r="N494" s="138">
        <v>179.9572538738133</v>
      </c>
    </row>
    <row r="495" spans="2:14" x14ac:dyDescent="0.2">
      <c r="B495" s="125">
        <v>1964.1983838383696</v>
      </c>
      <c r="C495">
        <v>24.511690566376839</v>
      </c>
      <c r="D495">
        <v>1964.1983838383696</v>
      </c>
      <c r="E495">
        <v>-1971.6961169800079</v>
      </c>
      <c r="F495">
        <v>1964.1983838383696</v>
      </c>
      <c r="G495">
        <v>329.1766830199922</v>
      </c>
      <c r="J495" t="str">
        <f>IF(H495="","",$P$6-'Script Table'!$F$15-'Script Table'!$F$19+H495)</f>
        <v/>
      </c>
      <c r="K495" s="127">
        <f t="shared" si="22"/>
        <v>1964.1983838383696</v>
      </c>
      <c r="L495" s="127">
        <f t="shared" si="23"/>
        <v>495</v>
      </c>
      <c r="M495" s="127">
        <v>1962.1981818181675</v>
      </c>
      <c r="N495" s="138">
        <v>179.95673825715267</v>
      </c>
    </row>
    <row r="496" spans="2:14" x14ac:dyDescent="0.2">
      <c r="B496" s="125">
        <v>1968.1987878787736</v>
      </c>
      <c r="C496">
        <v>24.508630250639328</v>
      </c>
      <c r="D496">
        <v>1968.1987878787736</v>
      </c>
      <c r="E496">
        <v>-1975.7003037674936</v>
      </c>
      <c r="F496">
        <v>1968.1987878787736</v>
      </c>
      <c r="G496">
        <v>325.17249623250655</v>
      </c>
      <c r="J496" t="str">
        <f>IF(H496="","",$P$6-'Script Table'!$F$15-'Script Table'!$F$19+H496)</f>
        <v/>
      </c>
      <c r="K496" s="127">
        <f t="shared" si="22"/>
        <v>1968.1987878787736</v>
      </c>
      <c r="L496" s="127">
        <f t="shared" si="23"/>
        <v>496</v>
      </c>
      <c r="M496" s="127">
        <v>1966.1985858585717</v>
      </c>
      <c r="N496" s="138">
        <v>179.95621004940523</v>
      </c>
    </row>
    <row r="497" spans="2:14" x14ac:dyDescent="0.2">
      <c r="B497" s="125">
        <v>1972.1991919191776</v>
      </c>
      <c r="C497">
        <v>24.50553214361851</v>
      </c>
      <c r="D497">
        <v>1972.1991919191776</v>
      </c>
      <c r="E497">
        <v>-1979.7044443264881</v>
      </c>
      <c r="F497">
        <v>1972.1991919191776</v>
      </c>
      <c r="G497">
        <v>321.168355673512</v>
      </c>
      <c r="J497" t="str">
        <f>IF(H497="","",$P$6-'Script Table'!$F$15-'Script Table'!$F$19+H497)</f>
        <v/>
      </c>
      <c r="K497" s="127">
        <f t="shared" si="22"/>
        <v>1972.1991919191776</v>
      </c>
      <c r="L497" s="127">
        <f t="shared" si="23"/>
        <v>497</v>
      </c>
      <c r="M497" s="127">
        <v>1970.1989898989755</v>
      </c>
      <c r="N497" s="138">
        <v>179.95566878366643</v>
      </c>
    </row>
    <row r="498" spans="2:14" x14ac:dyDescent="0.2">
      <c r="B498" s="125">
        <v>1976.1995959595815</v>
      </c>
      <c r="C498">
        <v>24.502395299397893</v>
      </c>
      <c r="D498">
        <v>1976.1995959595815</v>
      </c>
      <c r="E498">
        <v>-1983.7085386558936</v>
      </c>
      <c r="F498">
        <v>1976.1995959595815</v>
      </c>
      <c r="G498">
        <v>317.16426134410654</v>
      </c>
      <c r="J498" t="str">
        <f>IF(H498="","",$P$6-'Script Table'!$F$15-'Script Table'!$F$19+H498)</f>
        <v/>
      </c>
      <c r="K498" s="127">
        <f t="shared" si="22"/>
        <v>1976.1995959595815</v>
      </c>
      <c r="L498" s="127">
        <f t="shared" si="23"/>
        <v>498</v>
      </c>
      <c r="M498" s="127">
        <v>1974.1993939393797</v>
      </c>
      <c r="N498" s="138">
        <v>179.9551139700323</v>
      </c>
    </row>
    <row r="499" spans="2:14" x14ac:dyDescent="0.2">
      <c r="B499" s="125">
        <v>1980.1999999999855</v>
      </c>
      <c r="C499">
        <v>24.499218737891294</v>
      </c>
      <c r="D499">
        <v>1980.1999999999855</v>
      </c>
      <c r="E499">
        <v>-1987.7125867545578</v>
      </c>
      <c r="F499">
        <v>1980.1999999999855</v>
      </c>
      <c r="G499">
        <v>313.16021324544226</v>
      </c>
      <c r="J499" t="str">
        <f>IF(H499="","",$P$6-'Script Table'!$F$15-'Script Table'!$F$19+H499)</f>
        <v/>
      </c>
      <c r="K499" s="127">
        <f t="shared" si="22"/>
        <v>1980.1999999999855</v>
      </c>
      <c r="L499" s="127">
        <f t="shared" si="23"/>
        <v>499</v>
      </c>
      <c r="M499" s="127">
        <v>1978.1997979797834</v>
      </c>
      <c r="N499" s="138">
        <v>179.95454511908355</v>
      </c>
    </row>
    <row r="500" spans="2:14" x14ac:dyDescent="0.2">
      <c r="B500" s="125">
        <v>1982.1999999999855</v>
      </c>
      <c r="C500">
        <v>24.497615388665739</v>
      </c>
      <c r="D500">
        <v>1982.1999999999855</v>
      </c>
      <c r="E500">
        <v>-1989.7143912650704</v>
      </c>
      <c r="F500">
        <v>1982.1999999999855</v>
      </c>
      <c r="G500">
        <v>311.15840873492971</v>
      </c>
      <c r="J500" t="str">
        <f>IF(H500="","",$P$6-'Script Table'!$F$15-'Script Table'!$F$19+H500)</f>
        <v/>
      </c>
      <c r="K500" s="127">
        <f t="shared" si="22"/>
        <v>1982.1999999999855</v>
      </c>
      <c r="L500" s="127">
        <f t="shared" si="23"/>
        <v>500</v>
      </c>
      <c r="M500" s="127">
        <v>1981.1999999999855</v>
      </c>
      <c r="N500" s="138">
        <v>179.95410884350454</v>
      </c>
    </row>
    <row r="501" spans="2:14" x14ac:dyDescent="0.2">
      <c r="B501" s="125">
        <v>1984.1999999999855</v>
      </c>
      <c r="C501">
        <v>24.496001727677147</v>
      </c>
      <c r="D501">
        <v>1984.1999999999855</v>
      </c>
      <c r="E501">
        <v>-1991.7161842197729</v>
      </c>
      <c r="F501">
        <v>1984.1999999999855</v>
      </c>
      <c r="G501">
        <v>309.15661578022718</v>
      </c>
      <c r="J501" t="str">
        <f>IF(H501="","",$P$6-'Script Table'!$F$15-'Script Table'!$F$19+H501)</f>
        <v/>
      </c>
      <c r="K501" s="127">
        <f t="shared" si="22"/>
        <v>1984.1999999999855</v>
      </c>
      <c r="L501" s="127">
        <f t="shared" si="23"/>
        <v>501</v>
      </c>
      <c r="M501" s="127">
        <v>1983.1999999999855</v>
      </c>
      <c r="N501" s="138">
        <v>179.95381343311863</v>
      </c>
    </row>
    <row r="502" spans="2:14" x14ac:dyDescent="0.2">
      <c r="B502" s="125">
        <v>1986.1999999999855</v>
      </c>
      <c r="C502">
        <v>24.494377619656571</v>
      </c>
      <c r="D502">
        <v>1986.1999999999855</v>
      </c>
      <c r="E502">
        <v>-1993.7179656185024</v>
      </c>
      <c r="F502">
        <v>1986.1999999999855</v>
      </c>
      <c r="G502">
        <v>307.15483438149772</v>
      </c>
      <c r="J502" t="str">
        <f>IF(H502="","",$P$6-'Script Table'!$F$15-'Script Table'!$F$19+H502)</f>
        <v/>
      </c>
      <c r="K502" s="127">
        <f t="shared" si="22"/>
        <v>1986.1999999999855</v>
      </c>
      <c r="L502" s="127">
        <f t="shared" si="23"/>
        <v>502</v>
      </c>
      <c r="M502" s="127">
        <v>1985.1999999999855</v>
      </c>
      <c r="N502" s="138">
        <v>179.95351414760202</v>
      </c>
    </row>
    <row r="503" spans="2:14" x14ac:dyDescent="0.2">
      <c r="B503" s="125">
        <v>1988.1999999999855</v>
      </c>
      <c r="C503">
        <v>24.492742928234318</v>
      </c>
      <c r="D503">
        <v>1988.1999999999855</v>
      </c>
      <c r="E503">
        <v>-1995.7197354610926</v>
      </c>
      <c r="F503">
        <v>1988.1999999999855</v>
      </c>
      <c r="G503">
        <v>305.15306453890753</v>
      </c>
      <c r="J503" t="str">
        <f>IF(H503="","",$P$6-'Script Table'!$F$15-'Script Table'!$F$19+H503)</f>
        <v/>
      </c>
      <c r="K503" s="127">
        <f t="shared" si="22"/>
        <v>1988.1999999999855</v>
      </c>
      <c r="L503" s="127">
        <f t="shared" si="23"/>
        <v>503</v>
      </c>
      <c r="M503" s="127">
        <v>1987.1999999999855</v>
      </c>
      <c r="N503" s="138">
        <v>179.95321095538128</v>
      </c>
    </row>
    <row r="504" spans="2:14" x14ac:dyDescent="0.2">
      <c r="B504" s="125">
        <v>1990.1999999999855</v>
      </c>
      <c r="C504">
        <v>24.491097514441467</v>
      </c>
      <c r="D504">
        <v>1990.1999999999855</v>
      </c>
      <c r="E504">
        <v>-1997.7214937473736</v>
      </c>
      <c r="F504">
        <v>1990.1999999999855</v>
      </c>
      <c r="G504">
        <v>303.15130625262645</v>
      </c>
      <c r="J504" t="str">
        <f>IF(H504="","",$P$6-'Script Table'!$F$15-'Script Table'!$F$19+H504)</f>
        <v/>
      </c>
      <c r="K504" s="127">
        <f t="shared" si="22"/>
        <v>1990.1999999999855</v>
      </c>
      <c r="L504" s="127">
        <f t="shared" si="23"/>
        <v>504</v>
      </c>
      <c r="M504" s="127">
        <v>1989.1999999999855</v>
      </c>
      <c r="N504" s="138">
        <v>179.95290378199184</v>
      </c>
    </row>
    <row r="505" spans="2:14" x14ac:dyDescent="0.2">
      <c r="B505" s="125">
        <v>1992.1999999999855</v>
      </c>
      <c r="C505">
        <v>24.489441236558797</v>
      </c>
      <c r="D505">
        <v>1992.1999999999855</v>
      </c>
      <c r="E505">
        <v>-1999.7232404771705</v>
      </c>
      <c r="F505">
        <v>1992.1999999999855</v>
      </c>
      <c r="G505">
        <v>301.14955952282958</v>
      </c>
      <c r="J505" t="str">
        <f>IF(H505="","",$P$6-'Script Table'!$F$15-'Script Table'!$F$19+H505)</f>
        <v/>
      </c>
      <c r="K505" s="127">
        <f t="shared" si="22"/>
        <v>1992.1999999999855</v>
      </c>
      <c r="L505" s="127">
        <f t="shared" si="23"/>
        <v>505</v>
      </c>
      <c r="M505" s="127">
        <v>1991.1999999999855</v>
      </c>
      <c r="N505" s="138">
        <v>179.95259254864311</v>
      </c>
    </row>
    <row r="506" spans="2:14" x14ac:dyDescent="0.2">
      <c r="B506" s="125">
        <v>1994.1999999999855</v>
      </c>
      <c r="C506">
        <v>24.487773950038921</v>
      </c>
      <c r="D506">
        <v>1994.1999999999855</v>
      </c>
      <c r="E506">
        <v>-2001.7249756503043</v>
      </c>
      <c r="F506">
        <v>1994.1999999999855</v>
      </c>
      <c r="G506">
        <v>299.14782434969584</v>
      </c>
      <c r="J506" t="str">
        <f>IF(H506="","",$P$6-'Script Table'!$F$15-'Script Table'!$F$19+H506)</f>
        <v/>
      </c>
      <c r="K506" s="127">
        <f t="shared" si="22"/>
        <v>1994.1999999999855</v>
      </c>
      <c r="L506" s="127">
        <f t="shared" si="23"/>
        <v>506</v>
      </c>
      <c r="M506" s="127">
        <v>1993.1999999999855</v>
      </c>
      <c r="N506" s="138">
        <v>179.9522771743141</v>
      </c>
    </row>
    <row r="507" spans="2:14" x14ac:dyDescent="0.2">
      <c r="B507" s="125">
        <v>1996.1999999999855</v>
      </c>
      <c r="C507">
        <v>24.486095507430253</v>
      </c>
      <c r="D507">
        <v>1996.1999999999855</v>
      </c>
      <c r="E507">
        <v>-2003.72669926659</v>
      </c>
      <c r="F507">
        <v>1996.1999999999855</v>
      </c>
      <c r="G507">
        <v>297.14610073341009</v>
      </c>
      <c r="J507" t="str">
        <f>IF(H507="","",$P$6-'Script Table'!$F$15-'Script Table'!$F$19+H507)</f>
        <v/>
      </c>
      <c r="K507" s="127">
        <f t="shared" si="22"/>
        <v>1996.1999999999855</v>
      </c>
      <c r="L507" s="127">
        <f t="shared" si="23"/>
        <v>507</v>
      </c>
      <c r="M507" s="127">
        <v>1995.1999999999855</v>
      </c>
      <c r="N507" s="138">
        <v>179.95195757580549</v>
      </c>
    </row>
    <row r="508" spans="2:14" x14ac:dyDescent="0.2">
      <c r="B508" s="125">
        <v>1998.1999999999855</v>
      </c>
      <c r="C508">
        <v>24.484405758298692</v>
      </c>
      <c r="D508">
        <v>1998.1999999999855</v>
      </c>
      <c r="E508">
        <v>-2005.7284113258388</v>
      </c>
      <c r="F508">
        <v>1998.1999999999855</v>
      </c>
      <c r="G508">
        <v>295.14438867416129</v>
      </c>
      <c r="J508" t="str">
        <f>IF(H508="","",$P$6-'Script Table'!$F$15-'Script Table'!$F$19+H508)</f>
        <v/>
      </c>
      <c r="K508" s="127">
        <f t="shared" si="22"/>
        <v>1998.1999999999855</v>
      </c>
      <c r="L508" s="127">
        <f t="shared" si="23"/>
        <v>508</v>
      </c>
      <c r="M508" s="127">
        <v>1997.1999999999855</v>
      </c>
      <c r="N508" s="138">
        <v>179.95163366767446</v>
      </c>
    </row>
    <row r="509" spans="2:14" x14ac:dyDescent="0.2">
      <c r="B509" s="125">
        <v>2000.1999999999855</v>
      </c>
      <c r="C509">
        <v>24.482704549146614</v>
      </c>
      <c r="D509">
        <v>2000.1999999999855</v>
      </c>
      <c r="E509">
        <v>-2007.7301118278569</v>
      </c>
      <c r="F509">
        <v>2000.1999999999855</v>
      </c>
      <c r="G509">
        <v>293.14268817214315</v>
      </c>
      <c r="J509" t="str">
        <f>IF(H509="","",$P$6-'Script Table'!$F$15-'Script Table'!$F$19+H509)</f>
        <v/>
      </c>
      <c r="K509" s="127">
        <f t="shared" si="22"/>
        <v>2000.1999999999855</v>
      </c>
      <c r="L509" s="127">
        <f t="shared" si="23"/>
        <v>509</v>
      </c>
      <c r="M509" s="127">
        <v>1999.1999999999855</v>
      </c>
      <c r="N509" s="138">
        <v>179.95130536215743</v>
      </c>
    </row>
    <row r="510" spans="2:14" x14ac:dyDescent="0.2">
      <c r="B510" s="125">
        <v>2002.1999999999855</v>
      </c>
      <c r="C510">
        <v>24.480991723329119</v>
      </c>
      <c r="D510">
        <v>2002.1999999999855</v>
      </c>
      <c r="E510">
        <v>-2009.7318007724436</v>
      </c>
      <c r="F510">
        <v>2002.1999999999855</v>
      </c>
      <c r="G510">
        <v>291.14099922755645</v>
      </c>
      <c r="J510" t="str">
        <f>IF(H510="","",$P$6-'Script Table'!$F$15-'Script Table'!$F$19+H510)</f>
        <v/>
      </c>
      <c r="K510" s="127">
        <f t="shared" si="22"/>
        <v>2002.1999999999855</v>
      </c>
      <c r="L510" s="127">
        <f t="shared" si="23"/>
        <v>510</v>
      </c>
      <c r="M510" s="127">
        <v>2001.1999999999855</v>
      </c>
      <c r="N510" s="138">
        <v>179.95097256909139</v>
      </c>
    </row>
    <row r="511" spans="2:14" x14ac:dyDescent="0.2">
      <c r="B511" s="125">
        <v>2004.1999999999855</v>
      </c>
      <c r="C511">
        <v>24.479267120967403</v>
      </c>
      <c r="D511">
        <v>2004.1999999999855</v>
      </c>
      <c r="E511">
        <v>-2011.7334781593943</v>
      </c>
      <c r="F511">
        <v>2004.1999999999855</v>
      </c>
      <c r="G511">
        <v>289.13932184060582</v>
      </c>
      <c r="J511" t="str">
        <f>IF(H511="","",$P$6-'Script Table'!$F$15-'Script Table'!$F$19+H511)</f>
        <v/>
      </c>
      <c r="K511" s="127">
        <f t="shared" si="22"/>
        <v>2004.1999999999855</v>
      </c>
      <c r="L511" s="127">
        <f t="shared" si="23"/>
        <v>511</v>
      </c>
      <c r="M511" s="127">
        <v>2003.1999999999855</v>
      </c>
      <c r="N511" s="138">
        <v>179.95063519583189</v>
      </c>
    </row>
    <row r="512" spans="2:14" x14ac:dyDescent="0.2">
      <c r="B512" s="125">
        <v>2006.1999999999855</v>
      </c>
      <c r="C512">
        <v>24.47753057885912</v>
      </c>
      <c r="D512">
        <v>2006.1999999999855</v>
      </c>
      <c r="E512">
        <v>-2013.7351439884978</v>
      </c>
      <c r="F512">
        <v>2006.1999999999855</v>
      </c>
      <c r="G512">
        <v>287.13765601150226</v>
      </c>
      <c r="J512" t="str">
        <f>IF(H512="","",$P$6-'Script Table'!$F$15-'Script Table'!$F$19+H512)</f>
        <v/>
      </c>
      <c r="K512" s="127">
        <f t="shared" si="22"/>
        <v>2006.1999999999855</v>
      </c>
      <c r="L512" s="127">
        <f t="shared" si="23"/>
        <v>512</v>
      </c>
      <c r="M512" s="127">
        <v>2005.1999999999855</v>
      </c>
      <c r="N512" s="138">
        <v>179.95029314716621</v>
      </c>
    </row>
    <row r="513" spans="2:14" x14ac:dyDescent="0.2">
      <c r="B513" s="125">
        <v>2008.1999999999855</v>
      </c>
      <c r="C513">
        <v>24.475781930385622</v>
      </c>
      <c r="D513">
        <v>2008.1999999999855</v>
      </c>
      <c r="E513">
        <v>-2015.7367982595376</v>
      </c>
      <c r="F513">
        <v>2008.1999999999855</v>
      </c>
      <c r="G513">
        <v>285.13600174046246</v>
      </c>
      <c r="J513" t="str">
        <f>IF(H513="","",$P$6-'Script Table'!$F$15-'Script Table'!$F$19+H513)</f>
        <v/>
      </c>
      <c r="K513" s="127">
        <f t="shared" si="22"/>
        <v>2008.1999999999855</v>
      </c>
      <c r="L513" s="127">
        <f t="shared" si="23"/>
        <v>513</v>
      </c>
      <c r="M513" s="127">
        <v>2007.1999999999855</v>
      </c>
      <c r="N513" s="138">
        <v>179.94994632522446</v>
      </c>
    </row>
    <row r="514" spans="2:14" x14ac:dyDescent="0.2">
      <c r="B514" s="125">
        <v>2010.1999999999855</v>
      </c>
      <c r="C514">
        <v>24.474021005415903</v>
      </c>
      <c r="D514">
        <v>2010.1999999999855</v>
      </c>
      <c r="E514">
        <v>-2017.7384409722906</v>
      </c>
      <c r="F514">
        <v>2010.1999999999855</v>
      </c>
      <c r="G514">
        <v>283.13435902770948</v>
      </c>
      <c r="J514" t="str">
        <f>IF(H514="","",$P$6-'Script Table'!$F$15-'Script Table'!$F$19+H514)</f>
        <v/>
      </c>
      <c r="K514" s="127">
        <f t="shared" si="22"/>
        <v>2010.1999999999855</v>
      </c>
      <c r="L514" s="127">
        <f t="shared" si="23"/>
        <v>514</v>
      </c>
      <c r="M514" s="127">
        <v>2009.1999999999855</v>
      </c>
      <c r="N514" s="138">
        <v>179.94959462938479</v>
      </c>
    </row>
    <row r="515" spans="2:14" x14ac:dyDescent="0.2">
      <c r="B515" s="125">
        <v>2012.1999999999855</v>
      </c>
      <c r="C515">
        <v>24.472247630207217</v>
      </c>
      <c r="D515">
        <v>2012.1999999999855</v>
      </c>
      <c r="E515">
        <v>-2019.7400721265271</v>
      </c>
      <c r="F515">
        <v>2012.1999999999855</v>
      </c>
      <c r="G515">
        <v>281.13272787347296</v>
      </c>
      <c r="J515" t="str">
        <f>IF(H515="","",$P$6-'Script Table'!$F$15-'Script Table'!$F$19+H515)</f>
        <v/>
      </c>
      <c r="K515" s="127">
        <f t="shared" si="22"/>
        <v>2012.1999999999855</v>
      </c>
      <c r="L515" s="127">
        <f t="shared" si="23"/>
        <v>515</v>
      </c>
      <c r="M515" s="127">
        <v>2011.1999999999855</v>
      </c>
      <c r="N515" s="138">
        <v>179.94923795617845</v>
      </c>
    </row>
    <row r="516" spans="2:14" x14ac:dyDescent="0.2">
      <c r="B516" s="125">
        <v>2014.1999999999855</v>
      </c>
      <c r="C516">
        <v>24.470461627302104</v>
      </c>
      <c r="D516">
        <v>2014.1999999999855</v>
      </c>
      <c r="E516">
        <v>-2021.7416917220121</v>
      </c>
      <c r="F516">
        <v>2014.1999999999855</v>
      </c>
      <c r="G516">
        <v>279.13110827798801</v>
      </c>
      <c r="J516" t="str">
        <f>IF(H516="","",$P$6-'Script Table'!$F$15-'Script Table'!$F$19+H516)</f>
        <v/>
      </c>
      <c r="K516" s="127">
        <f t="shared" ref="K516:K579" si="24">F516</f>
        <v>2014.1999999999855</v>
      </c>
      <c r="L516" s="127">
        <f t="shared" si="23"/>
        <v>516</v>
      </c>
      <c r="M516" s="127">
        <v>2013.1999999999855</v>
      </c>
      <c r="N516" s="138">
        <v>179.94887619918651</v>
      </c>
    </row>
    <row r="517" spans="2:14" x14ac:dyDescent="0.2">
      <c r="B517" s="125">
        <v>2016.1999999999855</v>
      </c>
      <c r="C517">
        <v>24.468662815421702</v>
      </c>
      <c r="D517">
        <v>2016.1999999999855</v>
      </c>
      <c r="E517">
        <v>-2023.7432997585022</v>
      </c>
      <c r="F517">
        <v>2016.1999999999855</v>
      </c>
      <c r="G517">
        <v>277.12950024149791</v>
      </c>
      <c r="J517" t="str">
        <f>IF(H517="","",$P$6-'Script Table'!$F$15-'Script Table'!$F$19+H517)</f>
        <v/>
      </c>
      <c r="K517" s="127">
        <f t="shared" si="24"/>
        <v>2016.1999999999855</v>
      </c>
      <c r="L517" s="127">
        <f t="shared" si="23"/>
        <v>517</v>
      </c>
      <c r="M517" s="127">
        <v>2015.1999999999855</v>
      </c>
      <c r="N517" s="138">
        <v>179.94850924893379</v>
      </c>
    </row>
    <row r="518" spans="2:14" x14ac:dyDescent="0.2">
      <c r="B518" s="125">
        <v>2018.1999999999855</v>
      </c>
      <c r="C518">
        <v>24.466851009355256</v>
      </c>
      <c r="D518">
        <v>2018.1999999999855</v>
      </c>
      <c r="E518">
        <v>-2025.7448962357482</v>
      </c>
      <c r="F518">
        <v>2018.1999999999855</v>
      </c>
      <c r="G518">
        <v>275.12790376425187</v>
      </c>
      <c r="J518" t="str">
        <f>IF(H518="","",$P$6-'Script Table'!$F$15-'Script Table'!$F$19+H518)</f>
        <v/>
      </c>
      <c r="K518" s="127">
        <f t="shared" si="24"/>
        <v>2018.1999999999855</v>
      </c>
      <c r="L518" s="127">
        <f t="shared" ref="L518:L581" si="25">L517+1</f>
        <v>518</v>
      </c>
      <c r="M518" s="127">
        <v>2017.1999999999855</v>
      </c>
      <c r="N518" s="138">
        <v>179.94813699277969</v>
      </c>
    </row>
    <row r="519" spans="2:14" x14ac:dyDescent="0.2">
      <c r="B519" s="125">
        <v>2020.1999999999855</v>
      </c>
      <c r="C519">
        <v>24.465026019845581</v>
      </c>
      <c r="D519">
        <v>2020.1999999999855</v>
      </c>
      <c r="E519">
        <v>-2027.7464811534928</v>
      </c>
      <c r="F519">
        <v>2020.1999999999855</v>
      </c>
      <c r="G519">
        <v>273.12631884650727</v>
      </c>
      <c r="J519" t="str">
        <f>IF(H519="","",$P$6-'Script Table'!$F$15-'Script Table'!$F$19+H519)</f>
        <v/>
      </c>
      <c r="K519" s="127">
        <f t="shared" si="24"/>
        <v>2020.1999999999855</v>
      </c>
      <c r="L519" s="127">
        <f t="shared" si="25"/>
        <v>519</v>
      </c>
      <c r="M519" s="127">
        <v>2019.1999999999855</v>
      </c>
      <c r="N519" s="138">
        <v>179.94775931480231</v>
      </c>
    </row>
    <row r="520" spans="2:14" x14ac:dyDescent="0.2">
      <c r="B520" s="125">
        <v>2022.1999999999855</v>
      </c>
      <c r="C520">
        <v>24.463187653470289</v>
      </c>
      <c r="D520">
        <v>2022.1999999999855</v>
      </c>
      <c r="E520">
        <v>-2029.7480545114715</v>
      </c>
      <c r="F520">
        <v>2022.1999999999855</v>
      </c>
      <c r="G520">
        <v>271.12474548852856</v>
      </c>
      <c r="J520" t="str">
        <f>IF(H520="","",$P$6-'Script Table'!$F$15-'Script Table'!$F$19+H520)</f>
        <v/>
      </c>
      <c r="K520" s="127">
        <f t="shared" si="24"/>
        <v>2022.1999999999855</v>
      </c>
      <c r="L520" s="127">
        <f t="shared" si="25"/>
        <v>520</v>
      </c>
      <c r="M520" s="127">
        <v>2021.1999999999855</v>
      </c>
      <c r="N520" s="138">
        <v>179.94737609567733</v>
      </c>
    </row>
    <row r="521" spans="2:14" x14ac:dyDescent="0.2">
      <c r="B521" s="125">
        <v>2024.1999999999855</v>
      </c>
      <c r="C521">
        <v>24.461335712518675</v>
      </c>
      <c r="D521">
        <v>2024.1999999999855</v>
      </c>
      <c r="E521">
        <v>-2031.7496163094122</v>
      </c>
      <c r="F521">
        <v>2024.1999999999855</v>
      </c>
      <c r="G521">
        <v>269.12318369058789</v>
      </c>
      <c r="J521" t="str">
        <f>IF(H521="","",$P$6-'Script Table'!$F$15-'Script Table'!$F$19+H521)</f>
        <v/>
      </c>
      <c r="K521" s="127">
        <f t="shared" si="24"/>
        <v>2024.1999999999855</v>
      </c>
      <c r="L521" s="127">
        <f t="shared" si="25"/>
        <v>521</v>
      </c>
      <c r="M521" s="127">
        <v>2023.1999999999855</v>
      </c>
      <c r="N521" s="138">
        <v>179.94698721255327</v>
      </c>
    </row>
    <row r="522" spans="2:14" x14ac:dyDescent="0.2">
      <c r="B522" s="125">
        <v>2026.1999999999855</v>
      </c>
      <c r="C522">
        <v>24.459469994864016</v>
      </c>
      <c r="D522">
        <v>2026.1999999999855</v>
      </c>
      <c r="E522">
        <v>-2033.7511665470342</v>
      </c>
      <c r="F522">
        <v>2026.1999999999855</v>
      </c>
      <c r="G522">
        <v>267.12163345296585</v>
      </c>
      <c r="J522" t="str">
        <f>IF(H522="","",$P$6-'Script Table'!$F$15-'Script Table'!$F$19+H522)</f>
        <v/>
      </c>
      <c r="K522" s="127">
        <f t="shared" si="24"/>
        <v>2026.1999999999855</v>
      </c>
      <c r="L522" s="127">
        <f t="shared" si="25"/>
        <v>522</v>
      </c>
      <c r="M522" s="127">
        <v>2025.1999999999855</v>
      </c>
      <c r="N522" s="138">
        <v>179.94659253892038</v>
      </c>
    </row>
    <row r="523" spans="2:14" x14ac:dyDescent="0.2">
      <c r="B523" s="125">
        <v>2028.1999999999855</v>
      </c>
      <c r="C523">
        <v>24.457590293831039</v>
      </c>
      <c r="D523">
        <v>2028.1999999999855</v>
      </c>
      <c r="E523">
        <v>-2035.7527052240484</v>
      </c>
      <c r="F523">
        <v>2028.1999999999855</v>
      </c>
      <c r="G523">
        <v>265.12009477595166</v>
      </c>
      <c r="J523" t="str">
        <f>IF(H523="","",$P$6-'Script Table'!$F$15-'Script Table'!$F$19+H523)</f>
        <v/>
      </c>
      <c r="K523" s="127">
        <f t="shared" si="24"/>
        <v>2028.1999999999855</v>
      </c>
      <c r="L523" s="127">
        <f t="shared" si="25"/>
        <v>523</v>
      </c>
      <c r="M523" s="127">
        <v>2027.1999999999855</v>
      </c>
      <c r="N523" s="138">
        <v>179.94619194447219</v>
      </c>
    </row>
    <row r="524" spans="2:14" x14ac:dyDescent="0.2">
      <c r="B524" s="125">
        <v>2030.1999999999855</v>
      </c>
      <c r="C524">
        <v>24.455696398058421</v>
      </c>
      <c r="D524">
        <v>2030.1999999999855</v>
      </c>
      <c r="E524">
        <v>-2037.7542323401574</v>
      </c>
      <c r="F524">
        <v>2030.1999999999855</v>
      </c>
      <c r="G524">
        <v>263.11856765984271</v>
      </c>
      <c r="J524" t="str">
        <f>IF(H524="","",$P$6-'Script Table'!$F$15-'Script Table'!$F$19+H524)</f>
        <v/>
      </c>
      <c r="K524" s="127">
        <f t="shared" si="24"/>
        <v>2030.1999999999855</v>
      </c>
      <c r="L524" s="127">
        <f t="shared" si="25"/>
        <v>524</v>
      </c>
      <c r="M524" s="127">
        <v>2029.1999999999855</v>
      </c>
      <c r="N524" s="138">
        <v>179.94578529496295</v>
      </c>
    </row>
    <row r="525" spans="2:14" x14ac:dyDescent="0.2">
      <c r="B525" s="125">
        <v>2032.1999999999855</v>
      </c>
      <c r="C525">
        <v>24.453788091356031</v>
      </c>
      <c r="D525">
        <v>2032.1999999999855</v>
      </c>
      <c r="E525">
        <v>-2039.7557478950539</v>
      </c>
      <c r="F525">
        <v>2032.1999999999855</v>
      </c>
      <c r="G525">
        <v>261.1170521049462</v>
      </c>
      <c r="J525" t="str">
        <f>IF(H525="","",$P$6-'Script Table'!$F$15-'Script Table'!$F$19+H525)</f>
        <v/>
      </c>
      <c r="K525" s="127">
        <f t="shared" si="24"/>
        <v>2032.1999999999855</v>
      </c>
      <c r="L525" s="127">
        <f t="shared" si="25"/>
        <v>525</v>
      </c>
      <c r="M525" s="127">
        <v>2031.1999999999855</v>
      </c>
      <c r="N525" s="138">
        <v>179.9453724520574</v>
      </c>
    </row>
    <row r="526" spans="2:14" x14ac:dyDescent="0.2">
      <c r="B526" s="125">
        <v>2034.1999999999855</v>
      </c>
      <c r="C526">
        <v>24.451865152556707</v>
      </c>
      <c r="D526">
        <v>2034.1999999999855</v>
      </c>
      <c r="E526">
        <v>-2041.7572518884215</v>
      </c>
      <c r="F526">
        <v>2034.1999999999855</v>
      </c>
      <c r="G526">
        <v>259.11554811157862</v>
      </c>
      <c r="J526" t="str">
        <f>IF(H526="","",$P$6-'Script Table'!$F$15-'Script Table'!$F$19+H526)</f>
        <v/>
      </c>
      <c r="K526" s="127">
        <f t="shared" si="24"/>
        <v>2034.1999999999855</v>
      </c>
      <c r="L526" s="127">
        <f t="shared" si="25"/>
        <v>526</v>
      </c>
      <c r="M526" s="127">
        <v>2033.1999999999855</v>
      </c>
      <c r="N526" s="138">
        <v>179.94495327317381</v>
      </c>
    </row>
    <row r="527" spans="2:14" x14ac:dyDescent="0.2">
      <c r="B527" s="125">
        <v>2036.1999999999855</v>
      </c>
      <c r="C527">
        <v>24.449927355362306</v>
      </c>
      <c r="D527">
        <v>2036.1999999999855</v>
      </c>
      <c r="E527">
        <v>-2043.7587443199347</v>
      </c>
      <c r="F527">
        <v>2036.1999999999855</v>
      </c>
      <c r="G527">
        <v>257.11405568006535</v>
      </c>
      <c r="J527" t="str">
        <f>IF(H527="","",$P$6-'Script Table'!$F$15-'Script Table'!$F$19+H527)</f>
        <v/>
      </c>
      <c r="K527" s="127">
        <f t="shared" si="24"/>
        <v>2036.1999999999855</v>
      </c>
      <c r="L527" s="127">
        <f t="shared" si="25"/>
        <v>527</v>
      </c>
      <c r="M527" s="127">
        <v>2035.1999999999855</v>
      </c>
      <c r="N527" s="138">
        <v>179.9445276113203</v>
      </c>
    </row>
    <row r="528" spans="2:14" x14ac:dyDescent="0.2">
      <c r="B528" s="125">
        <v>2038.1999999999855</v>
      </c>
      <c r="C528">
        <v>24.447974468183709</v>
      </c>
      <c r="D528">
        <v>2038.1999999999855</v>
      </c>
      <c r="E528">
        <v>-2045.760225189257</v>
      </c>
      <c r="F528">
        <v>2038.1999999999855</v>
      </c>
      <c r="G528">
        <v>255.11257481074313</v>
      </c>
      <c r="J528" t="str">
        <f>IF(H528="","",$P$6-'Script Table'!$F$15-'Script Table'!$F$19+H528)</f>
        <v/>
      </c>
      <c r="K528" s="127">
        <f t="shared" si="24"/>
        <v>2038.1999999999855</v>
      </c>
      <c r="L528" s="127">
        <f t="shared" si="25"/>
        <v>528</v>
      </c>
      <c r="M528" s="127">
        <v>2037.1999999999855</v>
      </c>
      <c r="N528" s="138">
        <v>179.9440953149213</v>
      </c>
    </row>
    <row r="529" spans="2:14" x14ac:dyDescent="0.2">
      <c r="B529" s="125">
        <v>2040.1999999999855</v>
      </c>
      <c r="C529">
        <v>24.446006253974637</v>
      </c>
      <c r="D529">
        <v>2040.1999999999855</v>
      </c>
      <c r="E529">
        <v>-2047.7616944960407</v>
      </c>
      <c r="F529">
        <v>2040.1999999999855</v>
      </c>
      <c r="G529">
        <v>253.11110550395938</v>
      </c>
      <c r="J529" t="str">
        <f>IF(H529="","",$P$6-'Script Table'!$F$15-'Script Table'!$F$19+H529)</f>
        <v/>
      </c>
      <c r="K529" s="127">
        <f t="shared" si="24"/>
        <v>2040.1999999999855</v>
      </c>
      <c r="L529" s="127">
        <f t="shared" si="25"/>
        <v>529</v>
      </c>
      <c r="M529" s="127">
        <v>2039.1999999999855</v>
      </c>
      <c r="N529" s="138">
        <v>179.94365622764039</v>
      </c>
    </row>
    <row r="530" spans="2:14" x14ac:dyDescent="0.2">
      <c r="B530" s="125">
        <v>2042.1999999999855</v>
      </c>
      <c r="C530">
        <v>24.444022470058748</v>
      </c>
      <c r="D530">
        <v>2042.1999999999855</v>
      </c>
      <c r="E530">
        <v>-2049.7631522399288</v>
      </c>
      <c r="F530">
        <v>2042.1999999999855</v>
      </c>
      <c r="G530">
        <v>251.10964776007131</v>
      </c>
      <c r="J530" t="str">
        <f>IF(H530="","",$P$6-'Script Table'!$F$15-'Script Table'!$F$19+H530)</f>
        <v/>
      </c>
      <c r="K530" s="127">
        <f t="shared" si="24"/>
        <v>2042.1999999999855</v>
      </c>
      <c r="L530" s="127">
        <f t="shared" si="25"/>
        <v>530</v>
      </c>
      <c r="M530" s="127">
        <v>2041.1999999999855</v>
      </c>
      <c r="N530" s="138">
        <v>179.94321018818798</v>
      </c>
    </row>
    <row r="531" spans="2:14" x14ac:dyDescent="0.2">
      <c r="B531" s="125">
        <v>2044.1999999999855</v>
      </c>
      <c r="C531">
        <v>24.442022867949994</v>
      </c>
      <c r="D531">
        <v>2044.1999999999855</v>
      </c>
      <c r="E531">
        <v>-2051.7645984205515</v>
      </c>
      <c r="F531">
        <v>2044.1999999999855</v>
      </c>
      <c r="G531">
        <v>249.10820157944863</v>
      </c>
      <c r="J531" t="str">
        <f>IF(H531="","",$P$6-'Script Table'!$F$15-'Script Table'!$F$19+H531)</f>
        <v/>
      </c>
      <c r="K531" s="127">
        <f t="shared" si="24"/>
        <v>2044.1999999999855</v>
      </c>
      <c r="L531" s="127">
        <f t="shared" si="25"/>
        <v>531</v>
      </c>
      <c r="M531" s="127">
        <v>2043.1999999999855</v>
      </c>
      <c r="N531" s="138">
        <v>179.94275703012801</v>
      </c>
    </row>
    <row r="532" spans="2:14" x14ac:dyDescent="0.2">
      <c r="B532" s="125">
        <v>2046.1999999999855</v>
      </c>
      <c r="C532">
        <v>24.440007193165624</v>
      </c>
      <c r="D532">
        <v>2046.1999999999855</v>
      </c>
      <c r="E532">
        <v>-2053.766033037527</v>
      </c>
      <c r="F532">
        <v>2046.1999999999855</v>
      </c>
      <c r="G532">
        <v>247.1067669624731</v>
      </c>
      <c r="J532" t="str">
        <f>IF(H532="","",$P$6-'Script Table'!$F$15-'Script Table'!$F$19+H532)</f>
        <v/>
      </c>
      <c r="K532" s="127">
        <f t="shared" si="24"/>
        <v>2046.1999999999855</v>
      </c>
      <c r="L532" s="127">
        <f t="shared" si="25"/>
        <v>532</v>
      </c>
      <c r="M532" s="127">
        <v>2045.1999999999855</v>
      </c>
      <c r="N532" s="138">
        <v>179.94229658166719</v>
      </c>
    </row>
    <row r="533" spans="2:14" x14ac:dyDescent="0.2">
      <c r="B533" s="125">
        <v>2048.1999999999853</v>
      </c>
      <c r="C533">
        <v>24.437975185031657</v>
      </c>
      <c r="D533">
        <v>2048.1999999999853</v>
      </c>
      <c r="E533">
        <v>-2055.7674560904616</v>
      </c>
      <c r="F533">
        <v>2048.1999999999853</v>
      </c>
      <c r="G533">
        <v>245.10534390953853</v>
      </c>
      <c r="J533" t="str">
        <f>IF(H533="","",$P$6-'Script Table'!$F$15-'Script Table'!$F$19+H533)</f>
        <v/>
      </c>
      <c r="K533" s="127">
        <f t="shared" si="24"/>
        <v>2048.1999999999853</v>
      </c>
      <c r="L533" s="127">
        <f t="shared" si="25"/>
        <v>533</v>
      </c>
      <c r="M533" s="127">
        <v>2047.1999999999853</v>
      </c>
      <c r="N533" s="138">
        <v>179.94182866543974</v>
      </c>
    </row>
    <row r="534" spans="2:14" x14ac:dyDescent="0.2">
      <c r="B534" s="125">
        <v>2050.1999999999853</v>
      </c>
      <c r="C534">
        <v>24.435926576480416</v>
      </c>
      <c r="D534">
        <v>2050.1999999999853</v>
      </c>
      <c r="E534">
        <v>-2057.7688675789495</v>
      </c>
      <c r="F534">
        <v>2050.1999999999853</v>
      </c>
      <c r="G534">
        <v>243.10393242105056</v>
      </c>
      <c r="J534" t="str">
        <f>IF(H534="","",$P$6-'Script Table'!$F$15-'Script Table'!$F$19+H534)</f>
        <v/>
      </c>
      <c r="K534" s="127">
        <f t="shared" si="24"/>
        <v>2050.1999999999853</v>
      </c>
      <c r="L534" s="127">
        <f t="shared" si="25"/>
        <v>534</v>
      </c>
      <c r="M534" s="127">
        <v>2049.1999999999853</v>
      </c>
      <c r="N534" s="138">
        <v>179.94135309827931</v>
      </c>
    </row>
    <row r="535" spans="2:14" x14ac:dyDescent="0.2">
      <c r="B535" s="125">
        <v>2052.1999999999853</v>
      </c>
      <c r="C535">
        <v>24.433861093839681</v>
      </c>
      <c r="D535">
        <v>2052.1999999999853</v>
      </c>
      <c r="E535">
        <v>-2059.7702675025694</v>
      </c>
      <c r="F535">
        <v>2052.1999999999853</v>
      </c>
      <c r="G535">
        <v>241.10253249743073</v>
      </c>
      <c r="J535" t="str">
        <f>IF(H535="","",$P$6-'Script Table'!$F$15-'Script Table'!$F$19+H535)</f>
        <v/>
      </c>
      <c r="K535" s="127">
        <f t="shared" si="24"/>
        <v>2052.1999999999853</v>
      </c>
      <c r="L535" s="127">
        <f t="shared" si="25"/>
        <v>535</v>
      </c>
      <c r="M535" s="127">
        <v>2051.1999999999853</v>
      </c>
      <c r="N535" s="138">
        <v>179.9408696909795</v>
      </c>
    </row>
    <row r="536" spans="2:14" x14ac:dyDescent="0.2">
      <c r="B536" s="125">
        <v>2054.1999999999853</v>
      </c>
      <c r="C536">
        <v>24.431778456613099</v>
      </c>
      <c r="D536">
        <v>2054.1999999999853</v>
      </c>
      <c r="E536">
        <v>-2061.7716558608877</v>
      </c>
      <c r="F536">
        <v>2054.1999999999853</v>
      </c>
      <c r="G536">
        <v>239.10114413911242</v>
      </c>
      <c r="J536" t="str">
        <f>IF(H536="","",$P$6-'Script Table'!$F$15-'Script Table'!$F$19+H536)</f>
        <v/>
      </c>
      <c r="K536" s="127">
        <f t="shared" si="24"/>
        <v>2054.1999999999853</v>
      </c>
      <c r="L536" s="127">
        <f t="shared" si="25"/>
        <v>536</v>
      </c>
      <c r="M536" s="127">
        <v>2053.1999999999853</v>
      </c>
      <c r="N536" s="138">
        <v>179.94037824804286</v>
      </c>
    </row>
    <row r="537" spans="2:14" x14ac:dyDescent="0.2">
      <c r="B537" s="125">
        <v>2056.1999999999853</v>
      </c>
      <c r="C537">
        <v>24.429678377251392</v>
      </c>
      <c r="D537">
        <v>2056.1999999999853</v>
      </c>
      <c r="E537">
        <v>-2063.7730326534552</v>
      </c>
      <c r="F537">
        <v>2056.1999999999853</v>
      </c>
      <c r="G537">
        <v>237.09976734654492</v>
      </c>
      <c r="J537" t="str">
        <f>IF(H537="","",$P$6-'Script Table'!$F$15-'Script Table'!$F$19+H537)</f>
        <v/>
      </c>
      <c r="K537" s="127">
        <f t="shared" si="24"/>
        <v>2056.1999999999853</v>
      </c>
      <c r="L537" s="127">
        <f t="shared" si="25"/>
        <v>537</v>
      </c>
      <c r="M537" s="127">
        <v>2055.1999999999853</v>
      </c>
      <c r="N537" s="138">
        <v>179.93987856741771</v>
      </c>
    </row>
    <row r="538" spans="2:14" x14ac:dyDescent="0.2">
      <c r="B538" s="125">
        <v>2058.1999999999853</v>
      </c>
      <c r="C538">
        <v>24.427560560913864</v>
      </c>
      <c r="D538">
        <v>2058.1999999999853</v>
      </c>
      <c r="E538">
        <v>-2065.774397879808</v>
      </c>
      <c r="F538">
        <v>2058.1999999999853</v>
      </c>
      <c r="G538">
        <v>235.09840212019208</v>
      </c>
      <c r="J538" t="str">
        <f>IF(H538="","",$P$6-'Script Table'!$F$15-'Script Table'!$F$19+H538)</f>
        <v/>
      </c>
      <c r="K538" s="127">
        <f t="shared" si="24"/>
        <v>2058.1999999999853</v>
      </c>
      <c r="L538" s="127">
        <f t="shared" si="25"/>
        <v>538</v>
      </c>
      <c r="M538" s="127">
        <v>2057.1999999999853</v>
      </c>
      <c r="N538" s="138">
        <v>179.93937044021985</v>
      </c>
    </row>
    <row r="539" spans="2:14" x14ac:dyDescent="0.2">
      <c r="B539" s="125">
        <v>2060.1999999999853</v>
      </c>
      <c r="C539">
        <v>24.425424705219811</v>
      </c>
      <c r="D539">
        <v>2060.1999999999853</v>
      </c>
      <c r="E539">
        <v>-2067.7757515394651</v>
      </c>
      <c r="F539">
        <v>2060.1999999999853</v>
      </c>
      <c r="G539">
        <v>233.09704846053501</v>
      </c>
      <c r="J539" t="str">
        <f>IF(H539="","",$P$6-'Script Table'!$F$15-'Script Table'!$F$19+H539)</f>
        <v/>
      </c>
      <c r="K539" s="127">
        <f t="shared" si="24"/>
        <v>2060.1999999999853</v>
      </c>
      <c r="L539" s="127">
        <f t="shared" si="25"/>
        <v>539</v>
      </c>
      <c r="M539" s="127">
        <v>2059.1999999999853</v>
      </c>
      <c r="N539" s="138">
        <v>179.93885365044363</v>
      </c>
    </row>
    <row r="540" spans="2:14" x14ac:dyDescent="0.2">
      <c r="B540" s="125">
        <v>2062.1999999999853</v>
      </c>
      <c r="C540">
        <v>24.423270499989169</v>
      </c>
      <c r="D540">
        <v>2062.1999999999853</v>
      </c>
      <c r="E540">
        <v>-2069.7770936319321</v>
      </c>
      <c r="F540">
        <v>2062.1999999999853</v>
      </c>
      <c r="G540">
        <v>231.09570636806802</v>
      </c>
      <c r="J540" t="str">
        <f>IF(H540="","",$P$6-'Script Table'!$F$15-'Script Table'!$F$19+H540)</f>
        <v/>
      </c>
      <c r="K540" s="127">
        <f t="shared" si="24"/>
        <v>2062.1999999999853</v>
      </c>
      <c r="L540" s="127">
        <f t="shared" si="25"/>
        <v>540</v>
      </c>
      <c r="M540" s="127">
        <v>2061.1999999999853</v>
      </c>
      <c r="N540" s="138">
        <v>179.93832797465353</v>
      </c>
    </row>
    <row r="541" spans="2:14" x14ac:dyDescent="0.2">
      <c r="B541" s="125">
        <v>2064.1999999999853</v>
      </c>
      <c r="C541">
        <v>24.421097626971921</v>
      </c>
      <c r="D541">
        <v>2064.1999999999853</v>
      </c>
      <c r="E541">
        <v>-2071.7784241566937</v>
      </c>
      <c r="F541">
        <v>2064.1999999999853</v>
      </c>
      <c r="G541">
        <v>229.09437584330635</v>
      </c>
      <c r="J541" t="str">
        <f>IF(H541="","",$P$6-'Script Table'!$F$15-'Script Table'!$F$19+H541)</f>
        <v/>
      </c>
      <c r="K541" s="127">
        <f t="shared" si="24"/>
        <v>2064.1999999999853</v>
      </c>
      <c r="L541" s="127">
        <f t="shared" si="25"/>
        <v>541</v>
      </c>
      <c r="M541" s="127">
        <v>2063.1999999999853</v>
      </c>
      <c r="N541" s="138">
        <v>179.93779318166187</v>
      </c>
    </row>
    <row r="542" spans="2:14" x14ac:dyDescent="0.2">
      <c r="B542" s="125">
        <v>2066.1999999999853</v>
      </c>
      <c r="C542">
        <v>24.418905759565746</v>
      </c>
      <c r="D542">
        <v>2066.1999999999853</v>
      </c>
      <c r="E542">
        <v>-2073.779743113218</v>
      </c>
      <c r="F542">
        <v>2066.1999999999853</v>
      </c>
      <c r="G542">
        <v>227.09305688678205</v>
      </c>
      <c r="J542" t="str">
        <f>IF(H542="","",$P$6-'Script Table'!$F$15-'Script Table'!$F$19+H542)</f>
        <v/>
      </c>
      <c r="K542" s="127">
        <f t="shared" si="24"/>
        <v>2066.1999999999853</v>
      </c>
      <c r="L542" s="127">
        <f t="shared" si="25"/>
        <v>542</v>
      </c>
      <c r="M542" s="127">
        <v>2065.1999999999853</v>
      </c>
      <c r="N542" s="138">
        <v>179.93724903219237</v>
      </c>
    </row>
    <row r="543" spans="2:14" x14ac:dyDescent="0.2">
      <c r="B543" s="125">
        <v>2068.1999999999853</v>
      </c>
      <c r="C543">
        <v>24.416694562521101</v>
      </c>
      <c r="D543">
        <v>2068.1999999999853</v>
      </c>
      <c r="E543">
        <v>-2075.7810505009543</v>
      </c>
      <c r="F543">
        <v>2068.1999999999853</v>
      </c>
      <c r="G543">
        <v>225.09174949904582</v>
      </c>
      <c r="J543" t="str">
        <f>IF(H543="","",$P$6-'Script Table'!$F$15-'Script Table'!$F$19+H543)</f>
        <v/>
      </c>
      <c r="K543" s="127">
        <f t="shared" si="24"/>
        <v>2068.1999999999853</v>
      </c>
      <c r="L543" s="127">
        <f t="shared" si="25"/>
        <v>543</v>
      </c>
      <c r="M543" s="127">
        <v>2067.1999999999853</v>
      </c>
      <c r="N543" s="138">
        <v>179.93669527851992</v>
      </c>
    </row>
    <row r="544" spans="2:14" x14ac:dyDescent="0.2">
      <c r="B544" s="125">
        <v>2070.1999999999853</v>
      </c>
      <c r="C544">
        <v>24.414463691633259</v>
      </c>
      <c r="D544">
        <v>2070.1999999999853</v>
      </c>
      <c r="E544">
        <v>-2077.7823463193326</v>
      </c>
      <c r="F544">
        <v>2070.1999999999853</v>
      </c>
      <c r="G544">
        <v>223.09045368066745</v>
      </c>
      <c r="J544" t="str">
        <f>IF(H544="","",$P$6-'Script Table'!$F$15-'Script Table'!$F$19+H544)</f>
        <v/>
      </c>
      <c r="K544" s="127">
        <f t="shared" si="24"/>
        <v>2070.1999999999853</v>
      </c>
      <c r="L544" s="127">
        <f t="shared" si="25"/>
        <v>544</v>
      </c>
      <c r="M544" s="127">
        <v>2069.1999999999853</v>
      </c>
      <c r="N544" s="138">
        <v>179.93613166409682</v>
      </c>
    </row>
    <row r="545" spans="2:14" x14ac:dyDescent="0.2">
      <c r="B545" s="125">
        <v>2072.1999999999853</v>
      </c>
      <c r="C545">
        <v>24.412212793420434</v>
      </c>
      <c r="D545">
        <v>2072.1999999999853</v>
      </c>
      <c r="E545">
        <v>-2079.783630567762</v>
      </c>
      <c r="F545">
        <v>2072.1999999999853</v>
      </c>
      <c r="G545">
        <v>221.08916943223812</v>
      </c>
      <c r="J545" t="str">
        <f>IF(H545="","",$P$6-'Script Table'!$F$15-'Script Table'!$F$19+H545)</f>
        <v/>
      </c>
      <c r="K545" s="127">
        <f t="shared" si="24"/>
        <v>2072.1999999999853</v>
      </c>
      <c r="L545" s="127">
        <f t="shared" si="25"/>
        <v>545</v>
      </c>
      <c r="M545" s="127">
        <v>2071.1999999999853</v>
      </c>
      <c r="N545" s="138">
        <v>179.93555792315453</v>
      </c>
    </row>
    <row r="546" spans="2:14" x14ac:dyDescent="0.2">
      <c r="B546" s="125">
        <v>2074.1999999999853</v>
      </c>
      <c r="C546">
        <v>24.409941504787387</v>
      </c>
      <c r="D546">
        <v>2074.1999999999853</v>
      </c>
      <c r="E546">
        <v>-2081.7849032456288</v>
      </c>
      <c r="F546">
        <v>2074.1999999999853</v>
      </c>
      <c r="G546">
        <v>219.08789675437129</v>
      </c>
      <c r="J546" t="str">
        <f>IF(H546="","",$P$6-'Script Table'!$F$15-'Script Table'!$F$19+H546)</f>
        <v/>
      </c>
      <c r="K546" s="127">
        <f t="shared" si="24"/>
        <v>2074.1999999999853</v>
      </c>
      <c r="L546" s="127">
        <f t="shared" si="25"/>
        <v>546</v>
      </c>
      <c r="M546" s="127">
        <v>2073.1999999999853</v>
      </c>
      <c r="N546" s="138">
        <v>179.93497378028721</v>
      </c>
    </row>
    <row r="547" spans="2:14" x14ac:dyDescent="0.2">
      <c r="B547" s="125">
        <v>2076.1999999999853</v>
      </c>
      <c r="C547">
        <v>24.407649452673592</v>
      </c>
      <c r="D547">
        <v>2076.1999999999853</v>
      </c>
      <c r="E547">
        <v>-2083.7861643522983</v>
      </c>
      <c r="F547">
        <v>2076.1999999999853</v>
      </c>
      <c r="G547">
        <v>217.08663564770177</v>
      </c>
      <c r="J547" t="str">
        <f>IF(H547="","",$P$6-'Script Table'!$F$15-'Script Table'!$F$19+H547)</f>
        <v/>
      </c>
      <c r="K547" s="127">
        <f t="shared" si="24"/>
        <v>2076.1999999999853</v>
      </c>
      <c r="L547" s="127">
        <f t="shared" si="25"/>
        <v>547</v>
      </c>
      <c r="M547" s="127">
        <v>2075.1999999999853</v>
      </c>
      <c r="N547" s="138">
        <v>179.93437895000991</v>
      </c>
    </row>
    <row r="548" spans="2:14" x14ac:dyDescent="0.2">
      <c r="B548" s="125">
        <v>2078.1999999999853</v>
      </c>
      <c r="C548">
        <v>24.405336253685171</v>
      </c>
      <c r="D548">
        <v>2078.1999999999853</v>
      </c>
      <c r="E548">
        <v>-2085.7874138871121</v>
      </c>
      <c r="F548">
        <v>2078.1999999999853</v>
      </c>
      <c r="G548">
        <v>215.08538611288805</v>
      </c>
      <c r="J548" t="str">
        <f>IF(H548="","",$P$6-'Script Table'!$F$15-'Script Table'!$F$19+H548)</f>
        <v/>
      </c>
      <c r="K548" s="127">
        <f t="shared" si="24"/>
        <v>2078.1999999999853</v>
      </c>
      <c r="L548" s="127">
        <f t="shared" si="25"/>
        <v>548</v>
      </c>
      <c r="M548" s="127">
        <v>2077.1999999999853</v>
      </c>
      <c r="N548" s="138">
        <v>179.93377313629327</v>
      </c>
    </row>
    <row r="549" spans="2:14" x14ac:dyDescent="0.2">
      <c r="B549" s="125">
        <v>2080.1999999999853</v>
      </c>
      <c r="C549">
        <v>24.403001513709686</v>
      </c>
      <c r="D549">
        <v>2080.1999999999853</v>
      </c>
      <c r="E549">
        <v>-2087.788651849387</v>
      </c>
      <c r="F549">
        <v>2080.1999999999853</v>
      </c>
      <c r="G549">
        <v>213.08414815061315</v>
      </c>
      <c r="J549" t="str">
        <f>IF(H549="","",$P$6-'Script Table'!$F$15-'Script Table'!$F$19+H549)</f>
        <v/>
      </c>
      <c r="K549" s="127">
        <f t="shared" si="24"/>
        <v>2080.1999999999853</v>
      </c>
      <c r="L549" s="127">
        <f t="shared" si="25"/>
        <v>549</v>
      </c>
      <c r="M549" s="127">
        <v>2079.1999999999853</v>
      </c>
      <c r="N549" s="138">
        <v>179.93315603207256</v>
      </c>
    </row>
    <row r="550" spans="2:14" x14ac:dyDescent="0.2">
      <c r="B550" s="125">
        <v>2082.1999999999853</v>
      </c>
      <c r="C550">
        <v>24.400644827512799</v>
      </c>
      <c r="D550">
        <v>2082.1999999999853</v>
      </c>
      <c r="E550">
        <v>-2089.7898782384127</v>
      </c>
      <c r="F550">
        <v>2082.1999999999853</v>
      </c>
      <c r="G550">
        <v>211.08292176158739</v>
      </c>
      <c r="J550" t="str">
        <f>IF(H550="","",$P$6-'Script Table'!$F$15-'Script Table'!$F$19+H550)</f>
        <v/>
      </c>
      <c r="K550" s="127">
        <f t="shared" si="24"/>
        <v>2082.1999999999853</v>
      </c>
      <c r="L550" s="127">
        <f t="shared" si="25"/>
        <v>550</v>
      </c>
      <c r="M550" s="127">
        <v>2081.1999999999853</v>
      </c>
      <c r="N550" s="138">
        <v>179.93252731872803</v>
      </c>
    </row>
    <row r="551" spans="2:14" x14ac:dyDescent="0.2">
      <c r="B551" s="125">
        <v>2084.1999999999853</v>
      </c>
      <c r="C551">
        <v>24.398265778315789</v>
      </c>
      <c r="D551">
        <v>2084.1999999999853</v>
      </c>
      <c r="E551">
        <v>-2091.7910930534549</v>
      </c>
      <c r="F551">
        <v>2084.1999999999853</v>
      </c>
      <c r="G551">
        <v>209.08170694654518</v>
      </c>
      <c r="J551" t="str">
        <f>IF(H551="","",$P$6-'Script Table'!$F$15-'Script Table'!$F$19+H551)</f>
        <v/>
      </c>
      <c r="K551" s="127">
        <f t="shared" si="24"/>
        <v>2084.1999999999853</v>
      </c>
      <c r="L551" s="127">
        <f t="shared" si="25"/>
        <v>551</v>
      </c>
      <c r="M551" s="127">
        <v>2083.1999999999853</v>
      </c>
      <c r="N551" s="138">
        <v>179.93188666553687</v>
      </c>
    </row>
    <row r="552" spans="2:14" x14ac:dyDescent="0.2">
      <c r="B552" s="125">
        <v>2086.1999999999853</v>
      </c>
      <c r="C552">
        <v>24.395863937352793</v>
      </c>
      <c r="D552">
        <v>2086.1999999999853</v>
      </c>
      <c r="E552">
        <v>-2093.7922962937473</v>
      </c>
      <c r="F552">
        <v>2086.1999999999853</v>
      </c>
      <c r="G552">
        <v>207.08050370625278</v>
      </c>
      <c r="J552" t="str">
        <f>IF(H552="","",$P$6-'Script Table'!$F$15-'Script Table'!$F$19+H552)</f>
        <v/>
      </c>
      <c r="K552" s="127">
        <f t="shared" si="24"/>
        <v>2086.1999999999853</v>
      </c>
      <c r="L552" s="127">
        <f t="shared" si="25"/>
        <v>552</v>
      </c>
      <c r="M552" s="127">
        <v>2085.1999999999853</v>
      </c>
      <c r="N552" s="138">
        <v>179.93123372909187</v>
      </c>
    </row>
    <row r="553" spans="2:14" x14ac:dyDescent="0.2">
      <c r="B553" s="125">
        <v>2088.1999999999853</v>
      </c>
      <c r="C553">
        <v>24.393438863406633</v>
      </c>
      <c r="D553">
        <v>2088.1999999999853</v>
      </c>
      <c r="E553">
        <v>-2095.7934879584968</v>
      </c>
      <c r="F553">
        <v>2088.1999999999853</v>
      </c>
      <c r="G553">
        <v>205.07931204150327</v>
      </c>
      <c r="J553" t="str">
        <f>IF(H553="","",$P$6-'Script Table'!$F$15-'Script Table'!$F$19+H553)</f>
        <v/>
      </c>
      <c r="K553" s="127">
        <f t="shared" si="24"/>
        <v>2088.1999999999853</v>
      </c>
      <c r="L553" s="127">
        <f t="shared" si="25"/>
        <v>553</v>
      </c>
      <c r="M553" s="127">
        <v>2087.1999999999853</v>
      </c>
      <c r="N553" s="138">
        <v>179.93056815268844</v>
      </c>
    </row>
    <row r="554" spans="2:14" x14ac:dyDescent="0.2">
      <c r="B554" s="125">
        <v>2090.1999999999853</v>
      </c>
      <c r="C554">
        <v>24.390990102321958</v>
      </c>
      <c r="D554">
        <v>2090.1999999999853</v>
      </c>
      <c r="E554">
        <v>-2097.7946680468767</v>
      </c>
      <c r="F554">
        <v>2090.1999999999853</v>
      </c>
      <c r="G554">
        <v>203.07813195312337</v>
      </c>
      <c r="J554" t="str">
        <f>IF(H554="","",$P$6-'Script Table'!$F$15-'Script Table'!$F$19+H554)</f>
        <v/>
      </c>
      <c r="K554" s="127">
        <f t="shared" si="24"/>
        <v>2090.1999999999853</v>
      </c>
      <c r="L554" s="127">
        <f t="shared" si="25"/>
        <v>554</v>
      </c>
      <c r="M554" s="127">
        <v>2089.1999999999853</v>
      </c>
      <c r="N554" s="138">
        <v>179.92988956567424</v>
      </c>
    </row>
    <row r="555" spans="2:14" x14ac:dyDescent="0.2">
      <c r="B555" s="125">
        <v>2092.1999999999853</v>
      </c>
      <c r="C555">
        <v>24.388517186494319</v>
      </c>
      <c r="D555">
        <v>2092.1999999999853</v>
      </c>
      <c r="E555">
        <v>-2099.7958365580298</v>
      </c>
      <c r="F555">
        <v>2092.1999999999853</v>
      </c>
      <c r="G555">
        <v>201.07696344197029</v>
      </c>
      <c r="J555" t="str">
        <f>IF(H555="","",$P$6-'Script Table'!$F$15-'Script Table'!$F$19+H555)</f>
        <v/>
      </c>
      <c r="K555" s="127">
        <f t="shared" si="24"/>
        <v>2092.1999999999853</v>
      </c>
      <c r="L555" s="127">
        <f t="shared" si="25"/>
        <v>555</v>
      </c>
      <c r="M555" s="127">
        <v>2091.1999999999853</v>
      </c>
      <c r="N555" s="138">
        <v>179.92919758276022</v>
      </c>
    </row>
    <row r="556" spans="2:14" x14ac:dyDescent="0.2">
      <c r="B556" s="125">
        <v>2094.1999999999853</v>
      </c>
      <c r="C556">
        <v>24.386019634333813</v>
      </c>
      <c r="D556">
        <v>2094.1999999999853</v>
      </c>
      <c r="E556">
        <v>-2101.796993491062</v>
      </c>
      <c r="F556">
        <v>2094.1999999999853</v>
      </c>
      <c r="G556">
        <v>199.07580650893806</v>
      </c>
      <c r="J556" t="str">
        <f>IF(H556="","",$P$6-'Script Table'!$F$15-'Script Table'!$F$19+H556)</f>
        <v/>
      </c>
      <c r="K556" s="127">
        <f t="shared" si="24"/>
        <v>2094.1999999999853</v>
      </c>
      <c r="L556" s="127">
        <f t="shared" si="25"/>
        <v>556</v>
      </c>
      <c r="M556" s="127">
        <v>2093.1999999999853</v>
      </c>
      <c r="N556" s="138">
        <v>179.92849180329148</v>
      </c>
    </row>
    <row r="557" spans="2:14" x14ac:dyDescent="0.2">
      <c r="B557" s="125">
        <v>2096.1999999999853</v>
      </c>
      <c r="C557">
        <v>24.38349694970168</v>
      </c>
      <c r="D557">
        <v>2096.1999999999853</v>
      </c>
      <c r="E557">
        <v>-2103.7981388450457</v>
      </c>
      <c r="F557">
        <v>2096.1999999999853</v>
      </c>
      <c r="G557">
        <v>197.07466115495436</v>
      </c>
      <c r="J557" t="str">
        <f>IF(H557="","",$P$6-'Script Table'!$F$15-'Script Table'!$F$19+H557)</f>
        <v/>
      </c>
      <c r="K557" s="127">
        <f t="shared" si="24"/>
        <v>2096.1999999999853</v>
      </c>
      <c r="L557" s="127">
        <f t="shared" si="25"/>
        <v>557</v>
      </c>
      <c r="M557" s="127">
        <v>2095.1999999999853</v>
      </c>
      <c r="N557" s="138">
        <v>179.92777181047313</v>
      </c>
    </row>
    <row r="558" spans="2:14" x14ac:dyDescent="0.2">
      <c r="B558" s="125">
        <v>2098.1999999999853</v>
      </c>
      <c r="C558">
        <v>24.380948621318272</v>
      </c>
      <c r="D558">
        <v>2098.1999999999853</v>
      </c>
      <c r="E558">
        <v>-2105.7992726190128</v>
      </c>
      <c r="F558">
        <v>2098.1999999999853</v>
      </c>
      <c r="G558">
        <v>195.07352738098734</v>
      </c>
      <c r="J558" t="str">
        <f>IF(H558="","",$P$6-'Script Table'!$F$15-'Script Table'!$F$19+H558)</f>
        <v/>
      </c>
      <c r="K558" s="127">
        <f t="shared" si="24"/>
        <v>2098.1999999999853</v>
      </c>
      <c r="L558" s="127">
        <f t="shared" si="25"/>
        <v>558</v>
      </c>
      <c r="M558" s="127">
        <v>2097.1999999999853</v>
      </c>
      <c r="N558" s="138">
        <v>179.92703717054948</v>
      </c>
    </row>
    <row r="559" spans="2:14" x14ac:dyDescent="0.2">
      <c r="B559" s="125">
        <v>2100.1999999999853</v>
      </c>
      <c r="C559">
        <v>24.378374122140546</v>
      </c>
      <c r="D559">
        <v>2100.1999999999853</v>
      </c>
      <c r="E559">
        <v>-2107.8003948119576</v>
      </c>
      <c r="F559">
        <v>2100.1999999999853</v>
      </c>
      <c r="G559">
        <v>193.07240518804247</v>
      </c>
      <c r="J559" t="str">
        <f>IF(H559="","",$P$6-'Script Table'!$F$15-'Script Table'!$F$19+H559)</f>
        <v/>
      </c>
      <c r="K559" s="127">
        <f t="shared" si="24"/>
        <v>2100.1999999999853</v>
      </c>
      <c r="L559" s="127">
        <f t="shared" si="25"/>
        <v>559</v>
      </c>
      <c r="M559" s="127">
        <v>2099.1999999999853</v>
      </c>
      <c r="N559" s="138">
        <v>179.92628743193146</v>
      </c>
    </row>
    <row r="560" spans="2:14" x14ac:dyDescent="0.2">
      <c r="B560" s="125">
        <v>2102.1999999999853</v>
      </c>
      <c r="C560">
        <v>24.375772908707297</v>
      </c>
      <c r="D560">
        <v>2102.1999999999853</v>
      </c>
      <c r="E560">
        <v>-2109.8015054228313</v>
      </c>
      <c r="F560">
        <v>2102.1999999999853</v>
      </c>
      <c r="G560">
        <v>191.07129457716883</v>
      </c>
      <c r="J560" t="str">
        <f>IF(H560="","",$P$6-'Script Table'!$F$15-'Script Table'!$F$19+H560)</f>
        <v/>
      </c>
      <c r="K560" s="127">
        <f t="shared" si="24"/>
        <v>2102.1999999999853</v>
      </c>
      <c r="L560" s="127">
        <f t="shared" si="25"/>
        <v>560</v>
      </c>
      <c r="M560" s="127">
        <v>2101.1999999999853</v>
      </c>
      <c r="N560" s="138">
        <v>179.92552212427211</v>
      </c>
    </row>
    <row r="561" spans="2:14" x14ac:dyDescent="0.2">
      <c r="B561" s="125">
        <v>2104.1999999999853</v>
      </c>
      <c r="C561">
        <v>24.373144420449954</v>
      </c>
      <c r="D561">
        <v>2104.1999999999853</v>
      </c>
      <c r="E561">
        <v>-2111.8026044505405</v>
      </c>
      <c r="F561">
        <v>2104.1999999999853</v>
      </c>
      <c r="G561">
        <v>189.07019554945964</v>
      </c>
      <c r="J561" t="str">
        <f>IF(H561="","",$P$6-'Script Table'!$F$15-'Script Table'!$F$19+H561)</f>
        <v/>
      </c>
      <c r="K561" s="127">
        <f t="shared" si="24"/>
        <v>2104.1999999999853</v>
      </c>
      <c r="L561" s="127">
        <f t="shared" si="25"/>
        <v>561</v>
      </c>
      <c r="M561" s="127">
        <v>2103.1999999999853</v>
      </c>
      <c r="N561" s="138">
        <v>179.92474075748009</v>
      </c>
    </row>
    <row r="562" spans="2:14" x14ac:dyDescent="0.2">
      <c r="B562" s="125">
        <v>2106.1999999999853</v>
      </c>
      <c r="C562">
        <v>24.370488078966893</v>
      </c>
      <c r="D562">
        <v>2106.1999999999853</v>
      </c>
      <c r="E562">
        <v>-2113.8036918939451</v>
      </c>
      <c r="F562">
        <v>2106.1999999999853</v>
      </c>
      <c r="G562">
        <v>187.06910810605495</v>
      </c>
      <c r="J562" t="str">
        <f>IF(H562="","",$P$6-'Script Table'!$F$15-'Script Table'!$F$19+H562)</f>
        <v/>
      </c>
      <c r="K562" s="127">
        <f t="shared" si="24"/>
        <v>2106.1999999999853</v>
      </c>
      <c r="L562" s="127">
        <f t="shared" si="25"/>
        <v>562</v>
      </c>
      <c r="M562" s="127">
        <v>2105.1999999999853</v>
      </c>
      <c r="N562" s="138">
        <v>179.92394282067482</v>
      </c>
    </row>
    <row r="563" spans="2:14" x14ac:dyDescent="0.2">
      <c r="B563" s="125">
        <v>2108.1999999999853</v>
      </c>
      <c r="C563">
        <v>24.367803287258813</v>
      </c>
      <c r="D563">
        <v>2108.1999999999853</v>
      </c>
      <c r="E563">
        <v>-2115.8047677518571</v>
      </c>
      <c r="F563">
        <v>2108.1999999999853</v>
      </c>
      <c r="G563">
        <v>185.06803224814303</v>
      </c>
      <c r="J563" t="str">
        <f>IF(H563="","",$P$6-'Script Table'!$F$15-'Script Table'!$F$19+H563)</f>
        <v/>
      </c>
      <c r="K563" s="127">
        <f t="shared" si="24"/>
        <v>2108.1999999999853</v>
      </c>
      <c r="L563" s="127">
        <f t="shared" si="25"/>
        <v>563</v>
      </c>
      <c r="M563" s="127">
        <v>2107.1999999999853</v>
      </c>
      <c r="N563" s="138">
        <v>179.92312778107052</v>
      </c>
    </row>
    <row r="564" spans="2:14" x14ac:dyDescent="0.2">
      <c r="B564" s="125">
        <v>2110.1999999999853</v>
      </c>
      <c r="C564">
        <v>24.36508942892268</v>
      </c>
      <c r="D564">
        <v>2110.1999999999853</v>
      </c>
      <c r="E564">
        <v>-2117.8058320230352</v>
      </c>
      <c r="F564">
        <v>2110.1999999999853</v>
      </c>
      <c r="G564">
        <v>183.06696797696486</v>
      </c>
      <c r="J564" t="str">
        <f>IF(H564="","",$P$6-'Script Table'!$F$15-'Script Table'!$F$19+H564)</f>
        <v/>
      </c>
      <c r="K564" s="127">
        <f t="shared" si="24"/>
        <v>2110.1999999999853</v>
      </c>
      <c r="L564" s="127">
        <f t="shared" si="25"/>
        <v>564</v>
      </c>
      <c r="M564" s="127">
        <v>2109.1999999999853</v>
      </c>
      <c r="N564" s="138">
        <v>179.92229508278967</v>
      </c>
    </row>
    <row r="565" spans="2:14" x14ac:dyDescent="0.2">
      <c r="B565" s="125">
        <v>2112.1999999999853</v>
      </c>
      <c r="C565">
        <v>24.362345867301549</v>
      </c>
      <c r="D565">
        <v>2112.1999999999853</v>
      </c>
      <c r="E565">
        <v>-2119.806884706185</v>
      </c>
      <c r="F565">
        <v>2112.1999999999853</v>
      </c>
      <c r="G565">
        <v>181.06591529381512</v>
      </c>
      <c r="J565" t="str">
        <f>IF(H565="","",$P$6-'Script Table'!$F$15-'Script Table'!$F$19+H565)</f>
        <v/>
      </c>
      <c r="K565" s="127">
        <f t="shared" si="24"/>
        <v>2112.1999999999853</v>
      </c>
      <c r="L565" s="127">
        <f t="shared" si="25"/>
        <v>565</v>
      </c>
      <c r="M565" s="127">
        <v>2111.1999999999853</v>
      </c>
      <c r="N565" s="138">
        <v>179.92144414559874</v>
      </c>
    </row>
    <row r="566" spans="2:14" x14ac:dyDescent="0.2">
      <c r="B566" s="125">
        <v>2114.1999999999853</v>
      </c>
      <c r="C566">
        <v>24.359571944587259</v>
      </c>
      <c r="D566">
        <v>2114.1999999999853</v>
      </c>
      <c r="E566">
        <v>-2121.8079257999525</v>
      </c>
      <c r="F566">
        <v>2114.1999999999853</v>
      </c>
      <c r="G566">
        <v>179.0648742000476</v>
      </c>
      <c r="J566" t="str">
        <f>IF(H566="","",$P$6-'Script Table'!$F$15-'Script Table'!$F$19+H566)</f>
        <v/>
      </c>
      <c r="K566" s="127">
        <f t="shared" si="24"/>
        <v>2114.1999999999853</v>
      </c>
      <c r="L566" s="127">
        <f t="shared" si="25"/>
        <v>566</v>
      </c>
      <c r="M566" s="127">
        <v>2113.1999999999853</v>
      </c>
      <c r="N566" s="138">
        <v>179.92057436355822</v>
      </c>
    </row>
    <row r="567" spans="2:14" x14ac:dyDescent="0.2">
      <c r="B567" s="125">
        <v>2116.1999999999853</v>
      </c>
      <c r="C567">
        <v>24.356766980872905</v>
      </c>
      <c r="D567">
        <v>2116.1999999999853</v>
      </c>
      <c r="E567">
        <v>-2123.8089553029249</v>
      </c>
      <c r="F567">
        <v>2116.1999999999853</v>
      </c>
      <c r="G567">
        <v>177.06384469707518</v>
      </c>
      <c r="J567" t="str">
        <f>IF(H567="","",$P$6-'Script Table'!$F$15-'Script Table'!$F$19+H567)</f>
        <v/>
      </c>
      <c r="K567" s="127">
        <f t="shared" si="24"/>
        <v>2116.1999999999853</v>
      </c>
      <c r="L567" s="127">
        <f t="shared" si="25"/>
        <v>567</v>
      </c>
      <c r="M567" s="127">
        <v>2115.1999999999853</v>
      </c>
      <c r="N567" s="138">
        <v>179.91968510358387</v>
      </c>
    </row>
    <row r="568" spans="2:14" x14ac:dyDescent="0.2">
      <c r="B568" s="125">
        <v>2118.1999999999853</v>
      </c>
      <c r="C568">
        <v>24.353930273151619</v>
      </c>
      <c r="D568">
        <v>2118.1999999999853</v>
      </c>
      <c r="E568">
        <v>-2125.8099732136234</v>
      </c>
      <c r="F568">
        <v>2118.1999999999853</v>
      </c>
      <c r="G568">
        <v>175.06282678637672</v>
      </c>
      <c r="J568" t="str">
        <f>IF(H568="","",$P$6-'Script Table'!$F$15-'Script Table'!$F$19+H568)</f>
        <v/>
      </c>
      <c r="K568" s="127">
        <f t="shared" si="24"/>
        <v>2118.1999999999853</v>
      </c>
      <c r="L568" s="127">
        <f t="shared" si="25"/>
        <v>568</v>
      </c>
      <c r="M568" s="127">
        <v>2117.1999999999853</v>
      </c>
      <c r="N568" s="138">
        <v>179.91877570390838</v>
      </c>
    </row>
    <row r="569" spans="2:14" x14ac:dyDescent="0.2">
      <c r="B569" s="125">
        <v>2120.1999999999853</v>
      </c>
      <c r="C569">
        <v>24.351061094258</v>
      </c>
      <c r="D569">
        <v>2120.1999999999853</v>
      </c>
      <c r="E569">
        <v>-2127.8109795305013</v>
      </c>
      <c r="F569">
        <v>2120.1999999999853</v>
      </c>
      <c r="G569">
        <v>173.0618204694988</v>
      </c>
      <c r="J569" t="str">
        <f>IF(H569="","",$P$6-'Script Table'!$F$15-'Script Table'!$F$19+H569)</f>
        <v/>
      </c>
      <c r="K569" s="127">
        <f t="shared" si="24"/>
        <v>2120.1999999999853</v>
      </c>
      <c r="L569" s="127">
        <f t="shared" si="25"/>
        <v>569</v>
      </c>
      <c r="M569" s="127">
        <v>2119.1999999999853</v>
      </c>
      <c r="N569" s="138">
        <v>179.91784547243859</v>
      </c>
    </row>
    <row r="570" spans="2:14" x14ac:dyDescent="0.2">
      <c r="B570" s="125">
        <v>2122.1999999999853</v>
      </c>
      <c r="C570">
        <v>24.348158691748186</v>
      </c>
      <c r="D570">
        <v>2122.1999999999853</v>
      </c>
      <c r="E570">
        <v>-2129.8119742519411</v>
      </c>
      <c r="F570">
        <v>2122.1999999999853</v>
      </c>
      <c r="G570">
        <v>171.06082574805896</v>
      </c>
      <c r="J570" t="str">
        <f>IF(H570="","",$P$6-'Script Table'!$F$15-'Script Table'!$F$19+H570)</f>
        <v/>
      </c>
      <c r="K570" s="127">
        <f t="shared" si="24"/>
        <v>2122.1999999999853</v>
      </c>
      <c r="L570" s="127">
        <f t="shared" si="25"/>
        <v>570</v>
      </c>
      <c r="M570" s="127">
        <v>2121.1999999999853</v>
      </c>
      <c r="N570" s="138">
        <v>179.91689368499758</v>
      </c>
    </row>
    <row r="571" spans="2:14" x14ac:dyDescent="0.2">
      <c r="B571" s="125">
        <v>2124.1999999999853</v>
      </c>
      <c r="C571">
        <v>24.345222286714279</v>
      </c>
      <c r="D571">
        <v>2124.1999999999853</v>
      </c>
      <c r="E571">
        <v>-2131.8129573762476</v>
      </c>
      <c r="F571">
        <v>2124.1999999999853</v>
      </c>
      <c r="G571">
        <v>169.0598426237525</v>
      </c>
      <c r="J571" t="str">
        <f>IF(H571="","",$P$6-'Script Table'!$F$15-'Script Table'!$F$19+H571)</f>
        <v/>
      </c>
      <c r="K571" s="127">
        <f t="shared" si="24"/>
        <v>2124.1999999999853</v>
      </c>
      <c r="L571" s="127">
        <f t="shared" si="25"/>
        <v>571</v>
      </c>
      <c r="M571" s="127">
        <v>2123.1999999999853</v>
      </c>
      <c r="N571" s="138">
        <v>179.91591958344407</v>
      </c>
    </row>
    <row r="572" spans="2:14" x14ac:dyDescent="0.2">
      <c r="B572" s="125">
        <v>2126.1999999999853</v>
      </c>
      <c r="C572">
        <v>24.342251072528381</v>
      </c>
      <c r="D572">
        <v>2126.1999999999853</v>
      </c>
      <c r="E572">
        <v>-2133.8139289016444</v>
      </c>
      <c r="F572">
        <v>2126.1999999999853</v>
      </c>
      <c r="G572">
        <v>167.05887109835567</v>
      </c>
      <c r="J572" t="str">
        <f>IF(H572="","",$P$6-'Script Table'!$F$15-'Script Table'!$F$19+H572)</f>
        <v/>
      </c>
      <c r="K572" s="127">
        <f t="shared" si="24"/>
        <v>2126.1999999999853</v>
      </c>
      <c r="L572" s="127">
        <f t="shared" si="25"/>
        <v>572</v>
      </c>
      <c r="M572" s="127">
        <v>2125.1999999999853</v>
      </c>
      <c r="N572" s="138">
        <v>179.91492237365583</v>
      </c>
    </row>
    <row r="573" spans="2:14" x14ac:dyDescent="0.2">
      <c r="B573" s="125">
        <v>2128.1999999999853</v>
      </c>
      <c r="C573">
        <v>24.339244213511275</v>
      </c>
      <c r="D573">
        <v>2128.1999999999853</v>
      </c>
      <c r="E573">
        <v>-2135.8148888262708</v>
      </c>
      <c r="F573">
        <v>2128.1999999999853</v>
      </c>
      <c r="G573">
        <v>165.05791117372928</v>
      </c>
      <c r="J573" t="str">
        <f>IF(H573="","",$P$6-'Script Table'!$F$15-'Script Table'!$F$19+H573)</f>
        <v/>
      </c>
      <c r="K573" s="127">
        <f t="shared" si="24"/>
        <v>2128.1999999999853</v>
      </c>
      <c r="L573" s="127">
        <f t="shared" si="25"/>
        <v>573</v>
      </c>
      <c r="M573" s="127">
        <v>2127.1999999999853</v>
      </c>
      <c r="N573" s="138">
        <v>179.91390122337103</v>
      </c>
    </row>
    <row r="574" spans="2:14" x14ac:dyDescent="0.2">
      <c r="B574" s="125">
        <v>2130.1999999999853</v>
      </c>
      <c r="C574">
        <v>24.336200843520214</v>
      </c>
      <c r="D574">
        <v>2130.1999999999853</v>
      </c>
      <c r="E574">
        <v>-2137.8158371481741</v>
      </c>
      <c r="F574">
        <v>2130.1999999999853</v>
      </c>
      <c r="G574">
        <v>163.05696285182603</v>
      </c>
      <c r="J574" t="str">
        <f>IF(H574="","",$P$6-'Script Table'!$F$15-'Script Table'!$F$19+H574)</f>
        <v/>
      </c>
      <c r="K574" s="127">
        <f t="shared" si="24"/>
        <v>2130.1999999999853</v>
      </c>
      <c r="L574" s="127">
        <f t="shared" si="25"/>
        <v>574</v>
      </c>
      <c r="M574" s="127">
        <v>2129.1999999999853</v>
      </c>
      <c r="N574" s="138">
        <v>179.91285525987064</v>
      </c>
    </row>
    <row r="575" spans="2:14" x14ac:dyDescent="0.2">
      <c r="B575" s="125">
        <v>2132.1999999999853</v>
      </c>
      <c r="C575">
        <v>24.333120064450497</v>
      </c>
      <c r="D575">
        <v>2132.1999999999853</v>
      </c>
      <c r="E575">
        <v>-2139.8167738653055</v>
      </c>
      <c r="F575">
        <v>2132.1999999999853</v>
      </c>
      <c r="G575">
        <v>161.05602613469455</v>
      </c>
      <c r="J575" t="str">
        <f>IF(H575="","",$P$6-'Script Table'!$F$15-'Script Table'!$F$19+H575)</f>
        <v/>
      </c>
      <c r="K575" s="127">
        <f t="shared" si="24"/>
        <v>2132.1999999999853</v>
      </c>
      <c r="L575" s="127">
        <f t="shared" si="25"/>
        <v>575</v>
      </c>
      <c r="M575" s="127">
        <v>2131.1999999999853</v>
      </c>
      <c r="N575" s="138">
        <v>179.91178356750891</v>
      </c>
    </row>
    <row r="576" spans="2:14" x14ac:dyDescent="0.2">
      <c r="B576" s="125">
        <v>2134.1999999999853</v>
      </c>
      <c r="C576">
        <v>24.330000944650383</v>
      </c>
      <c r="D576">
        <v>2134.1999999999853</v>
      </c>
      <c r="E576">
        <v>-2141.8176989755134</v>
      </c>
      <c r="F576">
        <v>2134.1999999999853</v>
      </c>
      <c r="G576">
        <v>159.0551010244867</v>
      </c>
      <c r="J576" t="str">
        <f>IF(H576="","",$P$6-'Script Table'!$F$15-'Script Table'!$F$19+H576)</f>
        <v/>
      </c>
      <c r="K576" s="127">
        <f t="shared" si="24"/>
        <v>2134.1999999999853</v>
      </c>
      <c r="L576" s="127">
        <f t="shared" si="25"/>
        <v>576</v>
      </c>
      <c r="M576" s="127">
        <v>2133.1999999999853</v>
      </c>
      <c r="N576" s="138">
        <v>179.91068518523008</v>
      </c>
    </row>
    <row r="577" spans="2:14" x14ac:dyDescent="0.2">
      <c r="B577" s="125">
        <v>2136.1999999999853</v>
      </c>
      <c r="C577">
        <v>24.326842517303191</v>
      </c>
      <c r="D577">
        <v>2136.1999999999853</v>
      </c>
      <c r="E577">
        <v>-2143.8186124765361</v>
      </c>
      <c r="F577">
        <v>2136.1999999999853</v>
      </c>
      <c r="G577">
        <v>157.05418752346395</v>
      </c>
      <c r="J577" t="str">
        <f>IF(H577="","",$P$6-'Script Table'!$F$15-'Script Table'!$F$19+H577)</f>
        <v/>
      </c>
      <c r="K577" s="127">
        <f t="shared" si="24"/>
        <v>2136.1999999999853</v>
      </c>
      <c r="L577" s="127">
        <f t="shared" si="25"/>
        <v>577</v>
      </c>
      <c r="M577" s="127">
        <v>2135.1999999999853</v>
      </c>
      <c r="N577" s="138">
        <v>179.90955910562798</v>
      </c>
    </row>
    <row r="578" spans="2:14" x14ac:dyDescent="0.2">
      <c r="B578" s="125">
        <v>2138.1999999999853</v>
      </c>
      <c r="C578">
        <v>24.323643779373825</v>
      </c>
      <c r="D578">
        <v>2138.1999999999853</v>
      </c>
      <c r="E578">
        <v>-2145.8195143659977</v>
      </c>
      <c r="F578">
        <v>2138.1999999999853</v>
      </c>
      <c r="G578">
        <v>155.05328563400235</v>
      </c>
      <c r="J578" t="str">
        <f>IF(H578="","",$P$6-'Script Table'!$F$15-'Script Table'!$F$19+H578)</f>
        <v/>
      </c>
      <c r="K578" s="127">
        <f t="shared" si="24"/>
        <v>2138.1999999999853</v>
      </c>
      <c r="L578" s="127">
        <f t="shared" si="25"/>
        <v>578</v>
      </c>
      <c r="M578" s="127">
        <v>2137.1999999999853</v>
      </c>
      <c r="N578" s="138">
        <v>179.90840429110651</v>
      </c>
    </row>
    <row r="579" spans="2:14" x14ac:dyDescent="0.2">
      <c r="B579" s="125">
        <v>2140.1999999999853</v>
      </c>
      <c r="C579">
        <v>24.320403697057902</v>
      </c>
      <c r="D579">
        <v>2140.1999999999853</v>
      </c>
      <c r="E579">
        <v>-2147.820404641413</v>
      </c>
      <c r="F579">
        <v>2140.1999999999853</v>
      </c>
      <c r="G579">
        <v>153.05239535858709</v>
      </c>
      <c r="J579" t="str">
        <f>IF(H579="","",$P$6-'Script Table'!$F$15-'Script Table'!$F$19+H579)</f>
        <v/>
      </c>
      <c r="K579" s="127">
        <f t="shared" si="24"/>
        <v>2140.1999999999853</v>
      </c>
      <c r="L579" s="127">
        <f t="shared" si="25"/>
        <v>579</v>
      </c>
      <c r="M579" s="127">
        <v>2139.1999999999853</v>
      </c>
      <c r="N579" s="138">
        <v>179.90721986008214</v>
      </c>
    </row>
    <row r="580" spans="2:14" x14ac:dyDescent="0.2">
      <c r="B580" s="125">
        <v>2141.1999999999853</v>
      </c>
      <c r="C580">
        <v>24.318767778681714</v>
      </c>
      <c r="D580">
        <v>2141.1999999999853</v>
      </c>
      <c r="E580">
        <v>-2148.820845422963</v>
      </c>
      <c r="F580">
        <v>2141.1999999999853</v>
      </c>
      <c r="G580">
        <v>152.05195457703712</v>
      </c>
      <c r="J580" t="str">
        <f>IF(H580="","",$P$6-'Script Table'!$F$15-'Script Table'!$F$19+H580)</f>
        <v/>
      </c>
      <c r="K580" s="127">
        <f t="shared" ref="K580:K643" si="26">F580</f>
        <v>2141.1999999999853</v>
      </c>
      <c r="L580" s="127">
        <f t="shared" si="25"/>
        <v>580</v>
      </c>
      <c r="M580" s="127">
        <v>2140.6999999999853</v>
      </c>
      <c r="N580" s="138">
        <v>179.90631016171028</v>
      </c>
    </row>
    <row r="581" spans="2:14" x14ac:dyDescent="0.2">
      <c r="B581" s="125">
        <v>2142.1999999999853</v>
      </c>
      <c r="C581">
        <v>24.317121118168135</v>
      </c>
      <c r="D581">
        <v>2142.1999999999853</v>
      </c>
      <c r="E581">
        <v>-2149.821283300008</v>
      </c>
      <c r="F581">
        <v>2142.1999999999853</v>
      </c>
      <c r="G581">
        <v>151.05151669999213</v>
      </c>
      <c r="J581" t="str">
        <f>IF(H581="","",$P$6-'Script Table'!$F$15-'Script Table'!$F$19+H581)</f>
        <v/>
      </c>
      <c r="K581" s="127">
        <f t="shared" si="26"/>
        <v>2142.1999999999853</v>
      </c>
      <c r="L581" s="127">
        <f t="shared" si="25"/>
        <v>581</v>
      </c>
      <c r="M581" s="127">
        <v>2141.6999999999853</v>
      </c>
      <c r="N581" s="138">
        <v>179.90569468161385</v>
      </c>
    </row>
    <row r="582" spans="2:14" x14ac:dyDescent="0.2">
      <c r="B582" s="125">
        <v>2143.1999999999853</v>
      </c>
      <c r="C582">
        <v>24.31546356841821</v>
      </c>
      <c r="D582">
        <v>2143.1999999999853</v>
      </c>
      <c r="E582">
        <v>-2150.8217182721901</v>
      </c>
      <c r="F582">
        <v>2143.1999999999853</v>
      </c>
      <c r="G582">
        <v>150.05108172781001</v>
      </c>
      <c r="J582" t="str">
        <f>IF(H582="","",$P$6-'Script Table'!$F$15-'Script Table'!$F$19+H582)</f>
        <v/>
      </c>
      <c r="K582" s="127">
        <f t="shared" si="26"/>
        <v>2143.1999999999853</v>
      </c>
      <c r="L582" s="127">
        <f t="shared" ref="L582:L645" si="27">L581+1</f>
        <v>582</v>
      </c>
      <c r="M582" s="127">
        <v>2142.6999999999853</v>
      </c>
      <c r="N582" s="138">
        <v>179.9050707734697</v>
      </c>
    </row>
    <row r="583" spans="2:14" x14ac:dyDescent="0.2">
      <c r="B583" s="125">
        <v>2144.1999999999853</v>
      </c>
      <c r="C583">
        <v>24.313794983007874</v>
      </c>
      <c r="D583">
        <v>2144.1999999999853</v>
      </c>
      <c r="E583">
        <v>-2151.822150339146</v>
      </c>
      <c r="F583">
        <v>2144.1999999999853</v>
      </c>
      <c r="G583">
        <v>149.05064966085411</v>
      </c>
      <c r="J583" t="str">
        <f>IF(H583="","",$P$6-'Script Table'!$F$15-'Script Table'!$F$19+H583)</f>
        <v/>
      </c>
      <c r="K583" s="127">
        <f t="shared" si="26"/>
        <v>2144.1999999999853</v>
      </c>
      <c r="L583" s="127">
        <f t="shared" si="27"/>
        <v>583</v>
      </c>
      <c r="M583" s="127">
        <v>2143.6999999999853</v>
      </c>
      <c r="N583" s="138">
        <v>179.90443847585587</v>
      </c>
    </row>
    <row r="584" spans="2:14" x14ac:dyDescent="0.2">
      <c r="B584" s="125">
        <v>2145.1999999999853</v>
      </c>
      <c r="C584">
        <v>24.312115213548079</v>
      </c>
      <c r="D584">
        <v>2145.1999999999853</v>
      </c>
      <c r="E584">
        <v>-2152.8225795005042</v>
      </c>
      <c r="F584">
        <v>2145.1999999999853</v>
      </c>
      <c r="G584">
        <v>148.05022049949594</v>
      </c>
      <c r="J584" t="str">
        <f>IF(H584="","",$P$6-'Script Table'!$F$15-'Script Table'!$F$19+H584)</f>
        <v/>
      </c>
      <c r="K584" s="127">
        <f t="shared" si="26"/>
        <v>2145.1999999999853</v>
      </c>
      <c r="L584" s="127">
        <f t="shared" si="27"/>
        <v>584</v>
      </c>
      <c r="M584" s="127">
        <v>2144.6999999999853</v>
      </c>
      <c r="N584" s="138">
        <v>179.90379767616216</v>
      </c>
    </row>
    <row r="585" spans="2:14" x14ac:dyDescent="0.2">
      <c r="B585" s="125">
        <v>2146.1999999999853</v>
      </c>
      <c r="C585">
        <v>24.310424108910958</v>
      </c>
      <c r="D585">
        <v>2146.1999999999853</v>
      </c>
      <c r="E585">
        <v>-2153.8230057558849</v>
      </c>
      <c r="F585">
        <v>2146.1999999999853</v>
      </c>
      <c r="G585">
        <v>147.04979424411522</v>
      </c>
      <c r="J585" t="str">
        <f>IF(H585="","",$P$6-'Script Table'!$F$15-'Script Table'!$F$19+H585)</f>
        <v/>
      </c>
      <c r="K585" s="127">
        <f t="shared" si="26"/>
        <v>2146.1999999999853</v>
      </c>
      <c r="L585" s="127">
        <f t="shared" si="27"/>
        <v>585</v>
      </c>
      <c r="M585" s="127">
        <v>2145.6999999999853</v>
      </c>
      <c r="N585" s="138">
        <v>179.90314821745866</v>
      </c>
    </row>
    <row r="586" spans="2:14" x14ac:dyDescent="0.2">
      <c r="B586" s="125">
        <v>2147.1999999999853</v>
      </c>
      <c r="C586">
        <v>24.308721514959178</v>
      </c>
      <c r="D586">
        <v>2147.1999999999853</v>
      </c>
      <c r="E586">
        <v>-2154.8234291048975</v>
      </c>
      <c r="F586">
        <v>2147.1999999999853</v>
      </c>
      <c r="G586">
        <v>146.04937089510258</v>
      </c>
      <c r="J586" t="str">
        <f>IF(H586="","",$P$6-'Script Table'!$F$15-'Script Table'!$F$19+H586)</f>
        <v/>
      </c>
      <c r="K586" s="127">
        <f t="shared" si="26"/>
        <v>2147.1999999999853</v>
      </c>
      <c r="L586" s="127">
        <f t="shared" si="27"/>
        <v>586</v>
      </c>
      <c r="M586" s="127">
        <v>2146.6999999999853</v>
      </c>
      <c r="N586" s="138">
        <v>179.90248992731313</v>
      </c>
    </row>
    <row r="587" spans="2:14" x14ac:dyDescent="0.2">
      <c r="B587" s="125">
        <v>2148.1999999999853</v>
      </c>
      <c r="C587">
        <v>24.307007274409951</v>
      </c>
      <c r="D587">
        <v>2148.1999999999853</v>
      </c>
      <c r="E587">
        <v>-2155.8238495471401</v>
      </c>
      <c r="F587">
        <v>2148.1999999999853</v>
      </c>
      <c r="G587">
        <v>145.04895045286003</v>
      </c>
      <c r="J587" t="str">
        <f>IF(H587="","",$P$6-'Script Table'!$F$15-'Script Table'!$F$19+H587)</f>
        <v/>
      </c>
      <c r="K587" s="127">
        <f t="shared" si="26"/>
        <v>2148.1999999999853</v>
      </c>
      <c r="L587" s="127">
        <f t="shared" si="27"/>
        <v>587</v>
      </c>
      <c r="M587" s="127">
        <v>2147.6999999999853</v>
      </c>
      <c r="N587" s="138">
        <v>179.90182262550283</v>
      </c>
    </row>
    <row r="588" spans="2:14" x14ac:dyDescent="0.2">
      <c r="B588" s="125">
        <v>2149.1999999999853</v>
      </c>
      <c r="C588">
        <v>24.305281226733594</v>
      </c>
      <c r="D588">
        <v>2149.1999999999853</v>
      </c>
      <c r="E588">
        <v>-2156.8242670822001</v>
      </c>
      <c r="F588">
        <v>2149.1999999999853</v>
      </c>
      <c r="G588">
        <v>144.0485329178</v>
      </c>
      <c r="J588" t="str">
        <f>IF(H588="","",$P$6-'Script Table'!$F$15-'Script Table'!$F$19+H588)</f>
        <v/>
      </c>
      <c r="K588" s="127">
        <f t="shared" si="26"/>
        <v>2149.1999999999853</v>
      </c>
      <c r="L588" s="127">
        <f t="shared" si="27"/>
        <v>588</v>
      </c>
      <c r="M588" s="127">
        <v>2148.6999999999853</v>
      </c>
      <c r="N588" s="138">
        <v>179.90114612599336</v>
      </c>
    </row>
    <row r="589" spans="2:14" x14ac:dyDescent="0.2">
      <c r="B589" s="125">
        <v>2150.1999999999853</v>
      </c>
      <c r="C589">
        <v>24.303543208059306</v>
      </c>
      <c r="D589">
        <v>2150.1999999999853</v>
      </c>
      <c r="E589">
        <v>-2157.8246817096529</v>
      </c>
      <c r="F589">
        <v>2150.1999999999853</v>
      </c>
      <c r="G589">
        <v>143.04811829034725</v>
      </c>
      <c r="J589" t="str">
        <f>IF(H589="","",$P$6-'Script Table'!$F$15-'Script Table'!$F$19+H589)</f>
        <v/>
      </c>
      <c r="K589" s="127">
        <f t="shared" si="26"/>
        <v>2150.1999999999853</v>
      </c>
      <c r="L589" s="127">
        <f t="shared" si="27"/>
        <v>589</v>
      </c>
      <c r="M589" s="127">
        <v>2149.6999999999853</v>
      </c>
      <c r="N589" s="138">
        <v>179.90046023735187</v>
      </c>
    </row>
    <row r="590" spans="2:14" x14ac:dyDescent="0.2">
      <c r="B590" s="125">
        <v>2151.1999999999853</v>
      </c>
      <c r="C590">
        <v>24.301793051080615</v>
      </c>
      <c r="D590">
        <v>2151.1999999999853</v>
      </c>
      <c r="E590">
        <v>-2158.8250934290636</v>
      </c>
      <c r="F590">
        <v>2151.1999999999853</v>
      </c>
      <c r="G590">
        <v>142.0477065709365</v>
      </c>
      <c r="J590" t="str">
        <f>IF(H590="","",$P$6-'Script Table'!$F$15-'Script Table'!$F$19+H590)</f>
        <v/>
      </c>
      <c r="K590" s="127">
        <f t="shared" si="26"/>
        <v>2151.1999999999853</v>
      </c>
      <c r="L590" s="127">
        <f t="shared" si="27"/>
        <v>590</v>
      </c>
      <c r="M590" s="127">
        <v>2150.6999999999853</v>
      </c>
      <c r="N590" s="138">
        <v>179.8997647627281</v>
      </c>
    </row>
    <row r="591" spans="2:14" x14ac:dyDescent="0.2">
      <c r="B591" s="125">
        <v>2152.1999999999853</v>
      </c>
      <c r="C591">
        <v>24.300030584958325</v>
      </c>
      <c r="D591">
        <v>2152.1999999999853</v>
      </c>
      <c r="E591">
        <v>-2159.8255022399831</v>
      </c>
      <c r="F591">
        <v>2152.1999999999853</v>
      </c>
      <c r="G591">
        <v>141.04729776001705</v>
      </c>
      <c r="J591" t="str">
        <f>IF(H591="","",$P$6-'Script Table'!$F$15-'Script Table'!$F$19+H591)</f>
        <v/>
      </c>
      <c r="K591" s="127">
        <f t="shared" si="26"/>
        <v>2152.1999999999853</v>
      </c>
      <c r="L591" s="127">
        <f t="shared" si="27"/>
        <v>591</v>
      </c>
      <c r="M591" s="127">
        <v>2151.6999999999853</v>
      </c>
      <c r="N591" s="138">
        <v>179.89905949971063</v>
      </c>
    </row>
    <row r="592" spans="2:14" x14ac:dyDescent="0.2">
      <c r="B592" s="125">
        <v>2153.1999999999853</v>
      </c>
      <c r="C592">
        <v>24.298255635220229</v>
      </c>
      <c r="D592">
        <v>2153.1999999999853</v>
      </c>
      <c r="E592">
        <v>-2160.825908141951</v>
      </c>
      <c r="F592">
        <v>2153.1999999999853</v>
      </c>
      <c r="G592">
        <v>140.04689185804909</v>
      </c>
      <c r="J592" t="str">
        <f>IF(H592="","",$P$6-'Script Table'!$F$15-'Script Table'!$F$19+H592)</f>
        <v/>
      </c>
      <c r="K592" s="127">
        <f t="shared" si="26"/>
        <v>2153.1999999999853</v>
      </c>
      <c r="L592" s="127">
        <f t="shared" si="27"/>
        <v>592</v>
      </c>
      <c r="M592" s="127">
        <v>2152.6999999999853</v>
      </c>
      <c r="N592" s="138">
        <v>179.89834424014253</v>
      </c>
    </row>
    <row r="593" spans="2:14" x14ac:dyDescent="0.2">
      <c r="B593" s="125">
        <v>2154.1999999999853</v>
      </c>
      <c r="C593">
        <v>24.296468023657322</v>
      </c>
      <c r="D593">
        <v>2154.1999999999853</v>
      </c>
      <c r="E593">
        <v>-2161.8263111344922</v>
      </c>
      <c r="F593">
        <v>2154.1999999999853</v>
      </c>
      <c r="G593">
        <v>139.04648886550785</v>
      </c>
      <c r="J593" t="str">
        <f>IF(H593="","",$P$6-'Script Table'!$F$15-'Script Table'!$F$19+H593)</f>
        <v/>
      </c>
      <c r="K593" s="127">
        <f t="shared" si="26"/>
        <v>2154.1999999999853</v>
      </c>
      <c r="L593" s="127">
        <f t="shared" si="27"/>
        <v>593</v>
      </c>
      <c r="M593" s="127">
        <v>2153.6999999999853</v>
      </c>
      <c r="N593" s="138">
        <v>179.89761876991963</v>
      </c>
    </row>
    <row r="594" spans="2:14" x14ac:dyDescent="0.2">
      <c r="B594" s="125">
        <v>2155.1999999999853</v>
      </c>
      <c r="C594">
        <v>24.294667568216244</v>
      </c>
      <c r="D594">
        <v>2155.1999999999853</v>
      </c>
      <c r="E594">
        <v>-2162.8267112171197</v>
      </c>
      <c r="F594">
        <v>2155.1999999999853</v>
      </c>
      <c r="G594">
        <v>138.04608878288036</v>
      </c>
      <c r="J594" t="str">
        <f>IF(H594="","",$P$6-'Script Table'!$F$15-'Script Table'!$F$19+H594)</f>
        <v/>
      </c>
      <c r="K594" s="127">
        <f t="shared" si="26"/>
        <v>2155.1999999999853</v>
      </c>
      <c r="L594" s="127">
        <f t="shared" si="27"/>
        <v>594</v>
      </c>
      <c r="M594" s="127">
        <v>2154.6999999999853</v>
      </c>
      <c r="N594" s="138">
        <v>179.89688286877586</v>
      </c>
    </row>
    <row r="595" spans="2:14" x14ac:dyDescent="0.2">
      <c r="B595" s="125">
        <v>2156.1999999999853</v>
      </c>
      <c r="C595">
        <v>24.292854082887921</v>
      </c>
      <c r="D595">
        <v>2156.1999999999853</v>
      </c>
      <c r="E595">
        <v>-2163.8271083893305</v>
      </c>
      <c r="F595">
        <v>2156.1999999999853</v>
      </c>
      <c r="G595">
        <v>137.04569161066956</v>
      </c>
      <c r="J595" t="str">
        <f>IF(H595="","",$P$6-'Script Table'!$F$15-'Script Table'!$F$19+H595)</f>
        <v/>
      </c>
      <c r="K595" s="127">
        <f t="shared" si="26"/>
        <v>2156.1999999999853</v>
      </c>
      <c r="L595" s="127">
        <f t="shared" si="27"/>
        <v>595</v>
      </c>
      <c r="M595" s="127">
        <v>2155.6999999999853</v>
      </c>
      <c r="N595" s="138">
        <v>179.89613631006404</v>
      </c>
    </row>
    <row r="596" spans="2:14" x14ac:dyDescent="0.2">
      <c r="B596" s="125">
        <v>2157.1999999999853</v>
      </c>
      <c r="C596">
        <v>24.291027377592044</v>
      </c>
      <c r="D596">
        <v>2157.1999999999853</v>
      </c>
      <c r="E596">
        <v>-2164.8275026506085</v>
      </c>
      <c r="F596">
        <v>2157.1999999999853</v>
      </c>
      <c r="G596">
        <v>136.0452973493916</v>
      </c>
      <c r="J596" t="str">
        <f>IF(H596="","",$P$6-'Script Table'!$F$15-'Script Table'!$F$19+H596)</f>
        <v/>
      </c>
      <c r="K596" s="127">
        <f t="shared" si="26"/>
        <v>2157.1999999999853</v>
      </c>
      <c r="L596" s="127">
        <f t="shared" si="27"/>
        <v>596</v>
      </c>
      <c r="M596" s="127">
        <v>2156.6999999999853</v>
      </c>
      <c r="N596" s="138">
        <v>179.89537886051872</v>
      </c>
    </row>
    <row r="597" spans="2:14" x14ac:dyDescent="0.2">
      <c r="B597" s="125">
        <v>2158.1999999999853</v>
      </c>
      <c r="C597">
        <v>24.289187258057403</v>
      </c>
      <c r="D597">
        <v>2158.1999999999853</v>
      </c>
      <c r="E597">
        <v>-2165.8278940004207</v>
      </c>
      <c r="F597">
        <v>2158.1999999999853</v>
      </c>
      <c r="G597">
        <v>135.04490599957944</v>
      </c>
      <c r="J597" t="str">
        <f>IF(H597="","",$P$6-'Script Table'!$F$15-'Script Table'!$F$19+H597)</f>
        <v/>
      </c>
      <c r="K597" s="127">
        <f t="shared" si="26"/>
        <v>2158.1999999999853</v>
      </c>
      <c r="L597" s="127">
        <f t="shared" si="27"/>
        <v>597</v>
      </c>
      <c r="M597" s="127">
        <v>2157.6999999999853</v>
      </c>
      <c r="N597" s="138">
        <v>179.89461028001722</v>
      </c>
    </row>
    <row r="598" spans="2:14" x14ac:dyDescent="0.2">
      <c r="B598" s="125">
        <v>2159.1999999999853</v>
      </c>
      <c r="C598">
        <v>24.287333525697669</v>
      </c>
      <c r="D598">
        <v>2159.1999999999853</v>
      </c>
      <c r="E598">
        <v>-2166.82828243822</v>
      </c>
      <c r="F598">
        <v>2159.1999999999853</v>
      </c>
      <c r="G598">
        <v>134.04451756178014</v>
      </c>
      <c r="J598" t="str">
        <f>IF(H598="","",$P$6-'Script Table'!$F$15-'Script Table'!$F$19+H598)</f>
        <v/>
      </c>
      <c r="K598" s="127">
        <f t="shared" si="26"/>
        <v>2159.1999999999853</v>
      </c>
      <c r="L598" s="127">
        <f t="shared" si="27"/>
        <v>598</v>
      </c>
      <c r="M598" s="127">
        <v>2158.6999999999853</v>
      </c>
      <c r="N598" s="138">
        <v>179.89383032132054</v>
      </c>
    </row>
    <row r="599" spans="2:14" x14ac:dyDescent="0.2">
      <c r="B599" s="125">
        <v>2160.1999999999853</v>
      </c>
      <c r="C599">
        <v>24.285465977482662</v>
      </c>
      <c r="D599">
        <v>2160.1999999999853</v>
      </c>
      <c r="E599">
        <v>-2167.8286679634421</v>
      </c>
      <c r="F599">
        <v>2160.1999999999853</v>
      </c>
      <c r="G599">
        <v>133.04413203655804</v>
      </c>
      <c r="J599" t="str">
        <f>IF(H599="","",$P$6-'Script Table'!$F$15-'Script Table'!$F$19+H599)</f>
        <v/>
      </c>
      <c r="K599" s="127">
        <f t="shared" si="26"/>
        <v>2160.1999999999853</v>
      </c>
      <c r="L599" s="127">
        <f t="shared" si="27"/>
        <v>599</v>
      </c>
      <c r="M599" s="127">
        <v>2159.6999999999853</v>
      </c>
      <c r="N599" s="138">
        <v>179.89303872981324</v>
      </c>
    </row>
    <row r="600" spans="2:14" x14ac:dyDescent="0.2">
      <c r="B600" s="125">
        <v>2161.1999999999853</v>
      </c>
      <c r="C600">
        <v>24.283584405804689</v>
      </c>
      <c r="D600">
        <v>2161.1999999999853</v>
      </c>
      <c r="E600">
        <v>-2168.8290505755049</v>
      </c>
      <c r="F600">
        <v>2161.1999999999853</v>
      </c>
      <c r="G600">
        <v>132.04374942449522</v>
      </c>
      <c r="J600" t="str">
        <f>IF(H600="","",$P$6-'Script Table'!$F$15-'Script Table'!$F$19+H600)</f>
        <v/>
      </c>
      <c r="K600" s="127">
        <f t="shared" si="26"/>
        <v>2161.1999999999853</v>
      </c>
      <c r="L600" s="127">
        <f t="shared" si="27"/>
        <v>600</v>
      </c>
      <c r="M600" s="127">
        <v>2160.6999999999853</v>
      </c>
      <c r="N600" s="138">
        <v>179.89223524322153</v>
      </c>
    </row>
    <row r="601" spans="2:14" x14ac:dyDescent="0.2">
      <c r="B601" s="125">
        <v>2162.1999999999853</v>
      </c>
      <c r="C601">
        <v>24.281688598339855</v>
      </c>
      <c r="D601">
        <v>2162.1999999999853</v>
      </c>
      <c r="E601">
        <v>-2169.8294302738104</v>
      </c>
      <c r="F601">
        <v>2162.1999999999853</v>
      </c>
      <c r="G601">
        <v>131.04336972618967</v>
      </c>
      <c r="J601" t="str">
        <f>IF(H601="","",$P$6-'Script Table'!$F$15-'Script Table'!$F$19+H601)</f>
        <v/>
      </c>
      <c r="K601" s="127">
        <f t="shared" si="26"/>
        <v>2162.1999999999853</v>
      </c>
      <c r="L601" s="127">
        <f t="shared" si="27"/>
        <v>601</v>
      </c>
      <c r="M601" s="127">
        <v>2161.6999999999853</v>
      </c>
      <c r="N601" s="138">
        <v>179.89141959132576</v>
      </c>
    </row>
    <row r="602" spans="2:14" x14ac:dyDescent="0.2">
      <c r="B602" s="125">
        <v>2163.1999999999853</v>
      </c>
      <c r="C602">
        <v>24.279778337904077</v>
      </c>
      <c r="D602">
        <v>2163.1999999999853</v>
      </c>
      <c r="E602">
        <v>-2170.8298070577403</v>
      </c>
      <c r="F602">
        <v>2163.1999999999853</v>
      </c>
      <c r="G602">
        <v>130.04299294225984</v>
      </c>
      <c r="J602" t="str">
        <f>IF(H602="","",$P$6-'Script Table'!$F$15-'Script Table'!$F$19+H602)</f>
        <v/>
      </c>
      <c r="K602" s="127">
        <f t="shared" si="26"/>
        <v>2163.1999999999853</v>
      </c>
      <c r="L602" s="127">
        <f t="shared" si="27"/>
        <v>602</v>
      </c>
      <c r="M602" s="127">
        <v>2162.6999999999853</v>
      </c>
      <c r="N602" s="138">
        <v>179.89059149565574</v>
      </c>
    </row>
    <row r="603" spans="2:14" x14ac:dyDescent="0.2">
      <c r="B603" s="125">
        <v>2164.1999999999853</v>
      </c>
      <c r="C603">
        <v>24.27785340230357</v>
      </c>
      <c r="D603">
        <v>2164.1999999999853</v>
      </c>
      <c r="E603">
        <v>-2171.8301809266586</v>
      </c>
      <c r="F603">
        <v>2164.1999999999853</v>
      </c>
      <c r="G603">
        <v>129.04261907334148</v>
      </c>
      <c r="J603" t="str">
        <f>IF(H603="","",$P$6-'Script Table'!$F$15-'Script Table'!$F$19+H603)</f>
        <v/>
      </c>
      <c r="K603" s="127">
        <f t="shared" si="26"/>
        <v>2164.1999999999853</v>
      </c>
      <c r="L603" s="127">
        <f t="shared" si="27"/>
        <v>603</v>
      </c>
      <c r="M603" s="127">
        <v>2163.6999999999853</v>
      </c>
      <c r="N603" s="138">
        <v>179.88975066917533</v>
      </c>
    </row>
    <row r="604" spans="2:14" x14ac:dyDescent="0.2">
      <c r="B604" s="125">
        <v>2165.1999999999853</v>
      </c>
      <c r="C604">
        <v>24.27591356417949</v>
      </c>
      <c r="D604">
        <v>2165.1999999999853</v>
      </c>
      <c r="E604">
        <v>-2172.8305518799093</v>
      </c>
      <c r="F604">
        <v>2165.1999999999853</v>
      </c>
      <c r="G604">
        <v>128.04224812009079</v>
      </c>
      <c r="J604" t="str">
        <f>IF(H604="","",$P$6-'Script Table'!$F$15-'Script Table'!$F$19+H604)</f>
        <v/>
      </c>
      <c r="K604" s="127">
        <f t="shared" si="26"/>
        <v>2165.1999999999853</v>
      </c>
      <c r="L604" s="127">
        <f t="shared" si="27"/>
        <v>604</v>
      </c>
      <c r="M604" s="127">
        <v>2164.6999999999853</v>
      </c>
      <c r="N604" s="138">
        <v>179.88889681594648</v>
      </c>
    </row>
    <row r="605" spans="2:14" x14ac:dyDescent="0.2">
      <c r="B605" s="125">
        <v>2166.1999999999853</v>
      </c>
      <c r="C605">
        <v>24.273958590846554</v>
      </c>
      <c r="D605">
        <v>2166.1999999999853</v>
      </c>
      <c r="E605">
        <v>-2173.8309199168152</v>
      </c>
      <c r="F605">
        <v>2166.1999999999853</v>
      </c>
      <c r="G605">
        <v>127.04188008318488</v>
      </c>
      <c r="J605" t="str">
        <f>IF(H605="","",$P$6-'Script Table'!$F$15-'Script Table'!$F$19+H605)</f>
        <v/>
      </c>
      <c r="K605" s="127">
        <f t="shared" si="26"/>
        <v>2166.1999999999853</v>
      </c>
      <c r="L605" s="127">
        <f t="shared" si="27"/>
        <v>605</v>
      </c>
      <c r="M605" s="127">
        <v>2165.6999999999853</v>
      </c>
      <c r="N605" s="138">
        <v>179.88802963078507</v>
      </c>
    </row>
    <row r="606" spans="2:14" x14ac:dyDescent="0.2">
      <c r="B606" s="125">
        <v>2167.1999999999853</v>
      </c>
      <c r="C606">
        <v>24.2719882441253</v>
      </c>
      <c r="D606">
        <v>2167.1999999999853</v>
      </c>
      <c r="E606">
        <v>-2174.8312850366783</v>
      </c>
      <c r="F606">
        <v>2167.1999999999853</v>
      </c>
      <c r="G606">
        <v>126.04151496332179</v>
      </c>
      <c r="J606" t="str">
        <f>IF(H606="","",$P$6-'Script Table'!$F$15-'Script Table'!$F$19+H606)</f>
        <v/>
      </c>
      <c r="K606" s="127">
        <f t="shared" si="26"/>
        <v>2167.1999999999853</v>
      </c>
      <c r="L606" s="127">
        <f t="shared" si="27"/>
        <v>606</v>
      </c>
      <c r="M606" s="127">
        <v>2166.6999999999853</v>
      </c>
      <c r="N606" s="138">
        <v>179.88714879889579</v>
      </c>
    </row>
    <row r="607" spans="2:14" x14ac:dyDescent="0.2">
      <c r="B607" s="125">
        <v>2168.1999999999853</v>
      </c>
      <c r="C607">
        <v>24.270002280167649</v>
      </c>
      <c r="D607">
        <v>2168.1999999999853</v>
      </c>
      <c r="E607">
        <v>-2175.8316472387783</v>
      </c>
      <c r="F607">
        <v>2168.1999999999853</v>
      </c>
      <c r="G607">
        <v>125.04115276122184</v>
      </c>
      <c r="J607" t="str">
        <f>IF(H607="","",$P$6-'Script Table'!$F$15-'Script Table'!$F$19+H607)</f>
        <v/>
      </c>
      <c r="K607" s="127">
        <f t="shared" si="26"/>
        <v>2168.1999999999853</v>
      </c>
      <c r="L607" s="127">
        <f t="shared" si="27"/>
        <v>607</v>
      </c>
      <c r="M607" s="127">
        <v>2167.6999999999853</v>
      </c>
      <c r="N607" s="138">
        <v>179.88625399548897</v>
      </c>
    </row>
    <row r="608" spans="2:14" x14ac:dyDescent="0.2">
      <c r="B608" s="125">
        <v>2169.1999999999853</v>
      </c>
      <c r="C608">
        <v>24.268000449275537</v>
      </c>
      <c r="D608">
        <v>2169.1999999999853</v>
      </c>
      <c r="E608">
        <v>-2176.8320065223716</v>
      </c>
      <c r="F608">
        <v>2169.1999999999853</v>
      </c>
      <c r="G608">
        <v>124.04079347762854</v>
      </c>
      <c r="J608" t="str">
        <f>IF(H608="","",$P$6-'Script Table'!$F$15-'Script Table'!$F$19+H608)</f>
        <v/>
      </c>
      <c r="K608" s="127">
        <f t="shared" si="26"/>
        <v>2169.1999999999853</v>
      </c>
      <c r="L608" s="127">
        <f t="shared" si="27"/>
        <v>608</v>
      </c>
      <c r="M608" s="127">
        <v>2168.6999999999853</v>
      </c>
      <c r="N608" s="138">
        <v>179.88534488538295</v>
      </c>
    </row>
    <row r="609" spans="2:14" x14ac:dyDescent="0.2">
      <c r="B609" s="125">
        <v>2170.1999999999853</v>
      </c>
      <c r="C609">
        <v>24.265982495712191</v>
      </c>
      <c r="D609">
        <v>2170.1999999999853</v>
      </c>
      <c r="E609">
        <v>-2177.8323628866901</v>
      </c>
      <c r="F609">
        <v>2170.1999999999853</v>
      </c>
      <c r="G609">
        <v>123.04043711330996</v>
      </c>
      <c r="J609" t="str">
        <f>IF(H609="","",$P$6-'Script Table'!$F$15-'Script Table'!$F$19+H609)</f>
        <v/>
      </c>
      <c r="K609" s="127">
        <f t="shared" si="26"/>
        <v>2170.1999999999853</v>
      </c>
      <c r="L609" s="127">
        <f t="shared" si="27"/>
        <v>609</v>
      </c>
      <c r="M609" s="127">
        <v>2169.6999999999853</v>
      </c>
      <c r="N609" s="138">
        <v>179.88442112258306</v>
      </c>
    </row>
    <row r="610" spans="2:14" x14ac:dyDescent="0.2">
      <c r="B610" s="125">
        <v>2171.1999999999853</v>
      </c>
      <c r="C610">
        <v>24.263948157505752</v>
      </c>
      <c r="D610">
        <v>2171.1999999999853</v>
      </c>
      <c r="E610">
        <v>-2178.8327163309418</v>
      </c>
      <c r="F610">
        <v>2171.1999999999853</v>
      </c>
      <c r="G610">
        <v>122.04008366905828</v>
      </c>
      <c r="J610" t="str">
        <f>IF(H610="","",$P$6-'Script Table'!$F$15-'Script Table'!$F$19+H610)</f>
        <v/>
      </c>
      <c r="K610" s="127">
        <f t="shared" si="26"/>
        <v>2171.1999999999853</v>
      </c>
      <c r="L610" s="127">
        <f t="shared" si="27"/>
        <v>610</v>
      </c>
      <c r="M610" s="127">
        <v>2170.6999999999853</v>
      </c>
      <c r="N610" s="138">
        <v>179.88348234984286</v>
      </c>
    </row>
    <row r="611" spans="2:14" x14ac:dyDescent="0.2">
      <c r="B611" s="125">
        <v>2172.1999999999853</v>
      </c>
      <c r="C611">
        <v>24.261897166244836</v>
      </c>
      <c r="D611">
        <v>2172.1999999999853</v>
      </c>
      <c r="E611">
        <v>-2179.8330668543081</v>
      </c>
      <c r="F611">
        <v>2172.1999999999853</v>
      </c>
      <c r="G611">
        <v>121.03973314569203</v>
      </c>
      <c r="J611" t="str">
        <f>IF(H611="","",$P$6-'Script Table'!$F$15-'Script Table'!$F$19+H611)</f>
        <v/>
      </c>
      <c r="K611" s="127">
        <f t="shared" si="26"/>
        <v>2172.1999999999853</v>
      </c>
      <c r="L611" s="127">
        <f t="shared" si="27"/>
        <v>611</v>
      </c>
      <c r="M611" s="127">
        <v>2171.6999999999853</v>
      </c>
      <c r="N611" s="138">
        <v>179.88252819820241</v>
      </c>
    </row>
    <row r="612" spans="2:14" x14ac:dyDescent="0.2">
      <c r="B612" s="125">
        <v>2173.1999999999853</v>
      </c>
      <c r="C612">
        <v>24.259829246865646</v>
      </c>
      <c r="D612">
        <v>2173.1999999999853</v>
      </c>
      <c r="E612">
        <v>-2180.8334144559426</v>
      </c>
      <c r="F612">
        <v>2173.1999999999853</v>
      </c>
      <c r="G612">
        <v>120.0393855440575</v>
      </c>
      <c r="J612" t="str">
        <f>IF(H612="","",$P$6-'Script Table'!$F$15-'Script Table'!$F$19+H612)</f>
        <v/>
      </c>
      <c r="K612" s="127">
        <f t="shared" si="26"/>
        <v>2173.1999999999853</v>
      </c>
      <c r="L612" s="127">
        <f t="shared" si="27"/>
        <v>612</v>
      </c>
      <c r="M612" s="127">
        <v>2172.6999999999853</v>
      </c>
      <c r="N612" s="138">
        <v>179.88155828650386</v>
      </c>
    </row>
    <row r="613" spans="2:14" x14ac:dyDescent="0.2">
      <c r="B613" s="125">
        <v>2174.1999999999853</v>
      </c>
      <c r="C613">
        <v>24.257744117430207</v>
      </c>
      <c r="D613">
        <v>2174.1999999999853</v>
      </c>
      <c r="E613">
        <v>-2181.8337591349709</v>
      </c>
      <c r="F613">
        <v>2174.1999999999853</v>
      </c>
      <c r="G613">
        <v>119.03904086502916</v>
      </c>
      <c r="J613" t="str">
        <f>IF(H613="","",$P$6-'Script Table'!$F$15-'Script Table'!$F$19+H613)</f>
        <v/>
      </c>
      <c r="K613" s="127">
        <f t="shared" si="26"/>
        <v>2174.1999999999853</v>
      </c>
      <c r="L613" s="127">
        <f t="shared" si="27"/>
        <v>613</v>
      </c>
      <c r="M613" s="127">
        <v>2173.6999999999853</v>
      </c>
      <c r="N613" s="138">
        <v>179.88057222088315</v>
      </c>
    </row>
    <row r="614" spans="2:14" x14ac:dyDescent="0.2">
      <c r="B614" s="125">
        <v>2175.1999999999853</v>
      </c>
      <c r="C614">
        <v>24.255641488895272</v>
      </c>
      <c r="D614">
        <v>2175.1999999999853</v>
      </c>
      <c r="E614">
        <v>-2182.8341008904904</v>
      </c>
      <c r="F614">
        <v>2175.1999999999853</v>
      </c>
      <c r="G614">
        <v>118.03869910950971</v>
      </c>
      <c r="J614" t="str">
        <f>IF(H614="","",$P$6-'Script Table'!$F$15-'Script Table'!$F$19+H614)</f>
        <v/>
      </c>
      <c r="K614" s="127">
        <f t="shared" si="26"/>
        <v>2175.1999999999853</v>
      </c>
      <c r="L614" s="127">
        <f t="shared" si="27"/>
        <v>614</v>
      </c>
      <c r="M614" s="127">
        <v>2174.6999999999853</v>
      </c>
      <c r="N614" s="138">
        <v>179.87956959423562</v>
      </c>
    </row>
    <row r="615" spans="2:14" x14ac:dyDescent="0.2">
      <c r="B615" s="125">
        <v>2176.1999999999853</v>
      </c>
      <c r="C615">
        <v>24.253521064871435</v>
      </c>
      <c r="D615">
        <v>2176.1999999999853</v>
      </c>
      <c r="E615">
        <v>-2183.8344397215651</v>
      </c>
      <c r="F615">
        <v>2176.1999999999853</v>
      </c>
      <c r="G615">
        <v>117.03836027843499</v>
      </c>
      <c r="J615" t="str">
        <f>IF(H615="","",$P$6-'Script Table'!$F$15-'Script Table'!$F$19+H615)</f>
        <v/>
      </c>
      <c r="K615" s="127">
        <f t="shared" si="26"/>
        <v>2176.1999999999853</v>
      </c>
      <c r="L615" s="127">
        <f t="shared" si="27"/>
        <v>615</v>
      </c>
      <c r="M615" s="127">
        <v>2175.6999999999853</v>
      </c>
      <c r="N615" s="138">
        <v>179.87854998565416</v>
      </c>
    </row>
    <row r="616" spans="2:14" x14ac:dyDescent="0.2">
      <c r="B616" s="125">
        <v>2177.1999999999853</v>
      </c>
      <c r="C616">
        <v>24.251382541371971</v>
      </c>
      <c r="D616">
        <v>2177.1999999999853</v>
      </c>
      <c r="E616">
        <v>-2184.8347756272296</v>
      </c>
      <c r="F616">
        <v>2177.1999999999853</v>
      </c>
      <c r="G616">
        <v>116.03802437277045</v>
      </c>
      <c r="J616" t="str">
        <f>IF(H616="","",$P$6-'Script Table'!$F$15-'Script Table'!$F$19+H616)</f>
        <v/>
      </c>
      <c r="K616" s="127">
        <f t="shared" si="26"/>
        <v>2177.1999999999853</v>
      </c>
      <c r="L616" s="127">
        <f t="shared" si="27"/>
        <v>616</v>
      </c>
      <c r="M616" s="127">
        <v>2176.6999999999853</v>
      </c>
      <c r="N616" s="138">
        <v>179.87751295984145</v>
      </c>
    </row>
    <row r="617" spans="2:14" x14ac:dyDescent="0.2">
      <c r="B617" s="125">
        <v>2178.1999999999853</v>
      </c>
      <c r="C617">
        <v>24.249225606550763</v>
      </c>
      <c r="D617">
        <v>2178.1999999999853</v>
      </c>
      <c r="E617">
        <v>-2185.835108606484</v>
      </c>
      <c r="F617">
        <v>2178.1999999999853</v>
      </c>
      <c r="G617">
        <v>115.03769139351607</v>
      </c>
      <c r="J617" t="str">
        <f>IF(H617="","",$P$6-'Script Table'!$F$15-'Script Table'!$F$19+H617)</f>
        <v/>
      </c>
      <c r="K617" s="127">
        <f t="shared" si="26"/>
        <v>2178.1999999999853</v>
      </c>
      <c r="L617" s="127">
        <f t="shared" si="27"/>
        <v>617</v>
      </c>
      <c r="M617" s="127">
        <v>2177.6999999999853</v>
      </c>
      <c r="N617" s="138">
        <v>179.87645806648436</v>
      </c>
    </row>
    <row r="618" spans="2:14" x14ac:dyDescent="0.2">
      <c r="B618" s="125">
        <v>2179.1999999999853</v>
      </c>
      <c r="C618">
        <v>24.247049940428909</v>
      </c>
      <c r="D618">
        <v>2179.1999999999853</v>
      </c>
      <c r="E618">
        <v>-2186.8354386582928</v>
      </c>
      <c r="F618">
        <v>2179.1999999999853</v>
      </c>
      <c r="G618">
        <v>114.03736134170731</v>
      </c>
      <c r="J618" t="str">
        <f>IF(H618="","",$P$6-'Script Table'!$F$15-'Script Table'!$F$19+H618)</f>
        <v/>
      </c>
      <c r="K618" s="127">
        <f t="shared" si="26"/>
        <v>2179.1999999999853</v>
      </c>
      <c r="L618" s="127">
        <f t="shared" si="27"/>
        <v>618</v>
      </c>
      <c r="M618" s="127">
        <v>2178.6999999999853</v>
      </c>
      <c r="N618" s="138">
        <v>179.87538483960506</v>
      </c>
    </row>
    <row r="619" spans="2:14" x14ac:dyDescent="0.2">
      <c r="B619" s="125">
        <v>2180.1999999999853</v>
      </c>
      <c r="C619">
        <v>24.244855214609284</v>
      </c>
      <c r="D619">
        <v>2180.1999999999853</v>
      </c>
      <c r="E619">
        <v>-2187.8357657815855</v>
      </c>
      <c r="F619">
        <v>2180.1999999999853</v>
      </c>
      <c r="G619">
        <v>113.03703421841465</v>
      </c>
      <c r="J619" t="str">
        <f>IF(H619="","",$P$6-'Script Table'!$F$15-'Script Table'!$F$19+H619)</f>
        <v/>
      </c>
      <c r="K619" s="127">
        <f t="shared" si="26"/>
        <v>2180.1999999999853</v>
      </c>
      <c r="L619" s="127">
        <f t="shared" si="27"/>
        <v>619</v>
      </c>
      <c r="M619" s="127">
        <v>2179.6999999999853</v>
      </c>
      <c r="N619" s="138">
        <v>179.87429279687146</v>
      </c>
    </row>
    <row r="620" spans="2:14" x14ac:dyDescent="0.2">
      <c r="B620" s="125">
        <v>2181.1999999999853</v>
      </c>
      <c r="C620">
        <v>24.242641091978495</v>
      </c>
      <c r="D620">
        <v>2181.1999999999853</v>
      </c>
      <c r="E620">
        <v>-2188.8360899752515</v>
      </c>
      <c r="F620">
        <v>2181.1999999999853</v>
      </c>
      <c r="G620">
        <v>112.03671002474857</v>
      </c>
      <c r="J620" t="str">
        <f>IF(H620="","",$P$6-'Script Table'!$F$15-'Script Table'!$F$19+H620)</f>
        <v/>
      </c>
      <c r="K620" s="127">
        <f t="shared" si="26"/>
        <v>2181.1999999999853</v>
      </c>
      <c r="L620" s="127">
        <f t="shared" si="27"/>
        <v>620</v>
      </c>
      <c r="M620" s="127">
        <v>2180.6999999999853</v>
      </c>
      <c r="N620" s="138">
        <v>179.87318143887404</v>
      </c>
    </row>
    <row r="621" spans="2:14" x14ac:dyDescent="0.2">
      <c r="B621" s="125">
        <v>2182.1999999999853</v>
      </c>
      <c r="C621">
        <v>24.240407226395448</v>
      </c>
      <c r="D621">
        <v>2182.1999999999853</v>
      </c>
      <c r="E621">
        <v>-2189.8364112381428</v>
      </c>
      <c r="F621">
        <v>2182.1999999999853</v>
      </c>
      <c r="G621">
        <v>111.03638876185732</v>
      </c>
      <c r="J621" t="str">
        <f>IF(H621="","",$P$6-'Script Table'!$F$15-'Script Table'!$F$19+H621)</f>
        <v/>
      </c>
      <c r="K621" s="127">
        <f t="shared" si="26"/>
        <v>2182.1999999999853</v>
      </c>
      <c r="L621" s="127">
        <f t="shared" si="27"/>
        <v>621</v>
      </c>
      <c r="M621" s="127">
        <v>2181.6999999999853</v>
      </c>
      <c r="N621" s="138">
        <v>179.8720502483601</v>
      </c>
    </row>
    <row r="622" spans="2:14" x14ac:dyDescent="0.2">
      <c r="B622" s="125">
        <v>2183.1999999999853</v>
      </c>
      <c r="C622">
        <v>24.238153262365966</v>
      </c>
      <c r="D622">
        <v>2183.1999999999853</v>
      </c>
      <c r="E622">
        <v>-2190.8367295690682</v>
      </c>
      <c r="F622">
        <v>2183.1999999999853</v>
      </c>
      <c r="G622">
        <v>110.03607043093189</v>
      </c>
      <c r="J622" t="str">
        <f>IF(H622="","",$P$6-'Script Table'!$F$15-'Script Table'!$F$19+H622)</f>
        <v/>
      </c>
      <c r="K622" s="127">
        <f t="shared" si="26"/>
        <v>2183.1999999999853</v>
      </c>
      <c r="L622" s="127">
        <f t="shared" si="27"/>
        <v>622</v>
      </c>
      <c r="M622" s="127">
        <v>2182.6999999999853</v>
      </c>
      <c r="N622" s="138">
        <v>179.87089868943298</v>
      </c>
    </row>
    <row r="623" spans="2:14" x14ac:dyDescent="0.2">
      <c r="B623" s="125">
        <v>2184.1999999999853</v>
      </c>
      <c r="C623">
        <v>24.235878834702525</v>
      </c>
      <c r="D623">
        <v>2184.1999999999853</v>
      </c>
      <c r="E623">
        <v>-2191.8370449667937</v>
      </c>
      <c r="F623">
        <v>2184.1999999999853</v>
      </c>
      <c r="G623">
        <v>109.03575503320644</v>
      </c>
      <c r="J623" t="str">
        <f>IF(H623="","",$P$6-'Script Table'!$F$15-'Script Table'!$F$19+H623)</f>
        <v/>
      </c>
      <c r="K623" s="127">
        <f t="shared" si="26"/>
        <v>2184.1999999999853</v>
      </c>
      <c r="L623" s="127">
        <f t="shared" si="27"/>
        <v>623</v>
      </c>
      <c r="M623" s="127">
        <v>2183.6999999999853</v>
      </c>
      <c r="N623" s="138">
        <v>179.86972620670036</v>
      </c>
    </row>
    <row r="624" spans="2:14" x14ac:dyDescent="0.2">
      <c r="B624" s="125">
        <v>2185.1999999999853</v>
      </c>
      <c r="C624">
        <v>24.233583568168427</v>
      </c>
      <c r="D624">
        <v>2185.1999999999853</v>
      </c>
      <c r="E624">
        <v>-2192.8373574300385</v>
      </c>
      <c r="F624">
        <v>2185.1999999999853</v>
      </c>
      <c r="G624">
        <v>108.03544256996156</v>
      </c>
      <c r="J624" t="str">
        <f>IF(H624="","",$P$6-'Script Table'!$F$15-'Script Table'!$F$19+H624)</f>
        <v/>
      </c>
      <c r="K624" s="127">
        <f t="shared" si="26"/>
        <v>2185.1999999999853</v>
      </c>
      <c r="L624" s="127">
        <f t="shared" si="27"/>
        <v>624</v>
      </c>
      <c r="M624" s="127">
        <v>2184.6999999999853</v>
      </c>
      <c r="N624" s="138">
        <v>179.86853222438219</v>
      </c>
    </row>
    <row r="625" spans="2:14" x14ac:dyDescent="0.2">
      <c r="B625" s="125">
        <v>2186.1999999999853</v>
      </c>
      <c r="C625">
        <v>24.23126707710539</v>
      </c>
      <c r="D625">
        <v>2186.1999999999853</v>
      </c>
      <c r="E625">
        <v>-2193.8376669574768</v>
      </c>
      <c r="F625">
        <v>2186.1999999999853</v>
      </c>
      <c r="G625">
        <v>107.03513304252328</v>
      </c>
      <c r="J625" t="str">
        <f>IF(H625="","",$P$6-'Script Table'!$F$15-'Script Table'!$F$19+H625)</f>
        <v/>
      </c>
      <c r="K625" s="127">
        <f t="shared" si="26"/>
        <v>2186.1999999999853</v>
      </c>
      <c r="L625" s="127">
        <f t="shared" si="27"/>
        <v>625</v>
      </c>
      <c r="M625" s="127">
        <v>2185.6999999999853</v>
      </c>
      <c r="N625" s="138">
        <v>179.867316145361</v>
      </c>
    </row>
    <row r="626" spans="2:14" x14ac:dyDescent="0.2">
      <c r="B626" s="125">
        <v>2187.1999999999853</v>
      </c>
      <c r="C626">
        <v>24.22892896504386</v>
      </c>
      <c r="D626">
        <v>2187.1999999999853</v>
      </c>
      <c r="E626">
        <v>-2194.8379735477311</v>
      </c>
      <c r="F626">
        <v>2187.1999999999853</v>
      </c>
      <c r="G626">
        <v>106.03482645226904</v>
      </c>
      <c r="J626" t="str">
        <f>IF(H626="","",$P$6-'Script Table'!$F$15-'Script Table'!$F$19+H626)</f>
        <v/>
      </c>
      <c r="K626" s="127">
        <f t="shared" si="26"/>
        <v>2187.1999999999853</v>
      </c>
      <c r="L626" s="127">
        <f t="shared" si="27"/>
        <v>626</v>
      </c>
      <c r="M626" s="127">
        <v>2186.6999999999853</v>
      </c>
      <c r="N626" s="138">
        <v>179.86607735019118</v>
      </c>
    </row>
    <row r="627" spans="2:14" x14ac:dyDescent="0.2">
      <c r="B627" s="125">
        <v>2188.1999999999853</v>
      </c>
      <c r="C627">
        <v>24.226568824294763</v>
      </c>
      <c r="D627">
        <v>2188.1999999999853</v>
      </c>
      <c r="E627">
        <v>-2195.838277199372</v>
      </c>
      <c r="F627">
        <v>2188.1999999999853</v>
      </c>
      <c r="G627">
        <v>105.03452280062811</v>
      </c>
      <c r="J627" t="str">
        <f>IF(H627="","",$P$6-'Script Table'!$F$15-'Script Table'!$F$19+H627)</f>
        <v/>
      </c>
      <c r="K627" s="127">
        <f t="shared" si="26"/>
        <v>2188.1999999999853</v>
      </c>
      <c r="L627" s="127">
        <f t="shared" si="27"/>
        <v>627</v>
      </c>
      <c r="M627" s="127">
        <v>2187.6999999999853</v>
      </c>
      <c r="N627" s="138">
        <v>179.86481519603592</v>
      </c>
    </row>
    <row r="628" spans="2:14" x14ac:dyDescent="0.2">
      <c r="B628" s="125">
        <v>2189.1999999999853</v>
      </c>
      <c r="C628">
        <v>24.224186235521881</v>
      </c>
      <c r="D628">
        <v>2189.1999999999853</v>
      </c>
      <c r="E628">
        <v>-2196.8385779109153</v>
      </c>
      <c r="F628">
        <v>2189.1999999999853</v>
      </c>
      <c r="G628">
        <v>104.03422208908478</v>
      </c>
      <c r="J628" t="str">
        <f>IF(H628="","",$P$6-'Script Table'!$F$15-'Script Table'!$F$19+H628)</f>
        <v/>
      </c>
      <c r="K628" s="127">
        <f t="shared" si="26"/>
        <v>2189.1999999999853</v>
      </c>
      <c r="L628" s="127">
        <f t="shared" si="27"/>
        <v>628</v>
      </c>
      <c r="M628" s="127">
        <v>2188.6999999999853</v>
      </c>
      <c r="N628" s="138">
        <v>179.86352901555722</v>
      </c>
    </row>
    <row r="629" spans="2:14" x14ac:dyDescent="0.2">
      <c r="B629" s="125">
        <v>2190.1999999999853</v>
      </c>
      <c r="C629">
        <v>24.22178076729363</v>
      </c>
      <c r="D629">
        <v>2190.1999999999853</v>
      </c>
      <c r="E629">
        <v>-2197.8388756808195</v>
      </c>
      <c r="F629">
        <v>2190.1999999999853</v>
      </c>
      <c r="G629">
        <v>103.03392431918064</v>
      </c>
      <c r="J629" t="str">
        <f>IF(H629="","",$P$6-'Script Table'!$F$15-'Script Table'!$F$19+H629)</f>
        <v/>
      </c>
      <c r="K629" s="127">
        <f t="shared" si="26"/>
        <v>2190.1999999999853</v>
      </c>
      <c r="L629" s="127">
        <f t="shared" si="27"/>
        <v>629</v>
      </c>
      <c r="M629" s="127">
        <v>2189.6999999999853</v>
      </c>
      <c r="N629" s="138">
        <v>179.86221811573546</v>
      </c>
    </row>
    <row r="630" spans="2:14" x14ac:dyDescent="0.2">
      <c r="B630" s="125">
        <v>2191.1999999999853</v>
      </c>
      <c r="C630">
        <v>24.219351975613037</v>
      </c>
      <c r="D630">
        <v>2191.1999999999853</v>
      </c>
      <c r="E630">
        <v>-2198.8391705074837</v>
      </c>
      <c r="F630">
        <v>2191.1999999999853</v>
      </c>
      <c r="G630">
        <v>102.03362949251641</v>
      </c>
      <c r="J630" t="str">
        <f>IF(H630="","",$P$6-'Script Table'!$F$15-'Script Table'!$F$19+H630)</f>
        <v/>
      </c>
      <c r="K630" s="127">
        <f t="shared" si="26"/>
        <v>2191.1999999999853</v>
      </c>
      <c r="L630" s="127">
        <f t="shared" si="27"/>
        <v>630</v>
      </c>
      <c r="M630" s="127">
        <v>2190.6999999999853</v>
      </c>
      <c r="N630" s="138">
        <v>179.86088177662035</v>
      </c>
    </row>
    <row r="631" spans="2:14" x14ac:dyDescent="0.2">
      <c r="B631" s="125">
        <v>2192.1999999999853</v>
      </c>
      <c r="C631">
        <v>24.216899403424637</v>
      </c>
      <c r="D631">
        <v>2192.1999999999853</v>
      </c>
      <c r="E631">
        <v>-2199.8394623892432</v>
      </c>
      <c r="F631">
        <v>2192.1999999999853</v>
      </c>
      <c r="G631">
        <v>101.03333761075692</v>
      </c>
      <c r="J631" t="str">
        <f>IF(H631="","",$P$6-'Script Table'!$F$15-'Script Table'!$F$19+H631)</f>
        <v/>
      </c>
      <c r="K631" s="127">
        <f t="shared" si="26"/>
        <v>2192.1999999999853</v>
      </c>
      <c r="L631" s="127">
        <f t="shared" si="27"/>
        <v>631</v>
      </c>
      <c r="M631" s="127">
        <v>2191.6999999999853</v>
      </c>
      <c r="N631" s="138">
        <v>179.85951925000845</v>
      </c>
    </row>
    <row r="632" spans="2:14" x14ac:dyDescent="0.2">
      <c r="B632" s="125">
        <v>2193.1999999999853</v>
      </c>
      <c r="C632">
        <v>24.214422580096926</v>
      </c>
      <c r="D632">
        <v>2193.1999999999853</v>
      </c>
      <c r="E632">
        <v>-2200.8397513243676</v>
      </c>
      <c r="F632">
        <v>2193.1999999999853</v>
      </c>
      <c r="G632">
        <v>100.03304867563247</v>
      </c>
      <c r="J632" t="str">
        <f>IF(H632="","",$P$6-'Script Table'!$F$15-'Script Table'!$F$19+H632)</f>
        <v/>
      </c>
      <c r="K632" s="127">
        <f t="shared" si="26"/>
        <v>2193.1999999999853</v>
      </c>
      <c r="L632" s="127">
        <f t="shared" si="27"/>
        <v>632</v>
      </c>
      <c r="M632" s="127">
        <v>2192.6999999999853</v>
      </c>
      <c r="N632" s="138">
        <v>179.85812975804259</v>
      </c>
    </row>
    <row r="633" spans="2:14" x14ac:dyDescent="0.2">
      <c r="B633" s="125">
        <v>2194.1999999999853</v>
      </c>
      <c r="C633">
        <v>24.211921020878901</v>
      </c>
      <c r="D633">
        <v>2194.1999999999853</v>
      </c>
      <c r="E633">
        <v>-2201.8400373110558</v>
      </c>
      <c r="F633">
        <v>2194.1999999999853</v>
      </c>
      <c r="G633">
        <v>99.032762688944331</v>
      </c>
      <c r="J633" t="str">
        <f>IF(H633="","",$P$6-'Script Table'!$F$15-'Script Table'!$F$19+H633)</f>
        <v/>
      </c>
      <c r="K633" s="127">
        <f t="shared" si="26"/>
        <v>2194.1999999999853</v>
      </c>
      <c r="L633" s="127">
        <f t="shared" si="27"/>
        <v>633</v>
      </c>
      <c r="M633" s="127">
        <v>2193.6999999999853</v>
      </c>
      <c r="N633" s="138">
        <v>179.85671249172722</v>
      </c>
    </row>
    <row r="634" spans="2:14" x14ac:dyDescent="0.2">
      <c r="B634" s="125">
        <v>2195.1999999999853</v>
      </c>
      <c r="C634">
        <v>24.209394226329099</v>
      </c>
      <c r="D634">
        <v>2195.1999999999853</v>
      </c>
      <c r="E634">
        <v>-2202.840320347435</v>
      </c>
      <c r="F634">
        <v>2195.1999999999853</v>
      </c>
      <c r="G634">
        <v>98.032479652565144</v>
      </c>
      <c r="J634" t="str">
        <f>IF(H634="","",$P$6-'Script Table'!$F$15-'Script Table'!$F$19+H634)</f>
        <v/>
      </c>
      <c r="K634" s="127">
        <f t="shared" si="26"/>
        <v>2195.1999999999853</v>
      </c>
      <c r="L634" s="127">
        <f t="shared" si="27"/>
        <v>634</v>
      </c>
      <c r="M634" s="127">
        <v>2194.6999999999853</v>
      </c>
      <c r="N634" s="138">
        <v>179.85526660935284</v>
      </c>
    </row>
    <row r="635" spans="2:14" x14ac:dyDescent="0.2">
      <c r="B635" s="125">
        <v>2196.1999999999853</v>
      </c>
      <c r="C635">
        <v>24.206841681715442</v>
      </c>
      <c r="D635">
        <v>2196.1999999999853</v>
      </c>
      <c r="E635">
        <v>-2203.8406004315543</v>
      </c>
      <c r="F635">
        <v>2196.1999999999853</v>
      </c>
      <c r="G635">
        <v>97.032199568445776</v>
      </c>
      <c r="J635" t="str">
        <f>IF(H635="","",$P$6-'Script Table'!$F$15-'Script Table'!$F$19+H635)</f>
        <v/>
      </c>
      <c r="K635" s="127">
        <f t="shared" si="26"/>
        <v>2196.1999999999853</v>
      </c>
      <c r="L635" s="127">
        <f t="shared" si="27"/>
        <v>635</v>
      </c>
      <c r="M635" s="127">
        <v>2195.6999999999853</v>
      </c>
      <c r="N635" s="138">
        <v>179.85379123482267</v>
      </c>
    </row>
    <row r="636" spans="2:14" x14ac:dyDescent="0.2">
      <c r="B636" s="125">
        <v>2197.1999999999853</v>
      </c>
      <c r="C636">
        <v>24.204262856384098</v>
      </c>
      <c r="D636">
        <v>2197.1999999999853</v>
      </c>
      <c r="E636">
        <v>-2204.8408775613839</v>
      </c>
      <c r="F636">
        <v>2197.1999999999853</v>
      </c>
      <c r="G636">
        <v>96.03192243861622</v>
      </c>
      <c r="J636" t="str">
        <f>IF(H636="","",$P$6-'Script Table'!$F$15-'Script Table'!$F$19+H636)</f>
        <v/>
      </c>
      <c r="K636" s="127">
        <f t="shared" si="26"/>
        <v>2197.1999999999853</v>
      </c>
      <c r="L636" s="127">
        <f t="shared" si="27"/>
        <v>636</v>
      </c>
      <c r="M636" s="127">
        <v>2196.6999999999853</v>
      </c>
      <c r="N636" s="138">
        <v>179.85228545587833</v>
      </c>
    </row>
    <row r="637" spans="2:14" x14ac:dyDescent="0.2">
      <c r="B637" s="125">
        <v>2198.1999999999853</v>
      </c>
      <c r="C637">
        <v>24.201657203095415</v>
      </c>
      <c r="D637">
        <v>2198.1999999999853</v>
      </c>
      <c r="E637">
        <v>-2205.8411517348068</v>
      </c>
      <c r="F637">
        <v>2198.1999999999853</v>
      </c>
      <c r="G637">
        <v>95.031648265193326</v>
      </c>
      <c r="J637" t="str">
        <f>IF(H637="","",$P$6-'Script Table'!$F$15-'Script Table'!$F$19+H637)</f>
        <v/>
      </c>
      <c r="K637" s="127">
        <f t="shared" si="26"/>
        <v>2198.1999999999853</v>
      </c>
      <c r="L637" s="127">
        <f t="shared" si="27"/>
        <v>637</v>
      </c>
      <c r="M637" s="127">
        <v>2197.6999999999853</v>
      </c>
      <c r="N637" s="138">
        <v>179.85074832221218</v>
      </c>
    </row>
    <row r="638" spans="2:14" x14ac:dyDescent="0.2">
      <c r="B638" s="125">
        <v>2199.1999999999853</v>
      </c>
      <c r="C638">
        <v>24.1990241573248</v>
      </c>
      <c r="D638">
        <v>2199.1999999999853</v>
      </c>
      <c r="E638">
        <v>-2206.8414229496179</v>
      </c>
      <c r="F638">
        <v>2199.1999999999853</v>
      </c>
      <c r="G638">
        <v>94.031377050382162</v>
      </c>
      <c r="J638" t="str">
        <f>IF(H638="","",$P$6-'Script Table'!$F$15-'Script Table'!$F$19+H638)</f>
        <v/>
      </c>
      <c r="K638" s="127">
        <f t="shared" si="26"/>
        <v>2199.1999999999853</v>
      </c>
      <c r="L638" s="127">
        <f t="shared" si="27"/>
        <v>638</v>
      </c>
      <c r="M638" s="127">
        <v>2198.6999999999853</v>
      </c>
      <c r="N638" s="138">
        <v>179.8491788434595</v>
      </c>
    </row>
    <row r="639" spans="2:14" x14ac:dyDescent="0.2">
      <c r="B639" s="125">
        <v>2200.1999999999853</v>
      </c>
      <c r="C639">
        <v>24.196363136526344</v>
      </c>
      <c r="D639">
        <v>2200.1999999999853</v>
      </c>
      <c r="E639">
        <v>-2207.8416912035168</v>
      </c>
      <c r="F639">
        <v>2200.1999999999853</v>
      </c>
      <c r="G639">
        <v>93.031108796483295</v>
      </c>
      <c r="J639" t="str">
        <f>IF(H639="","",$P$6-'Script Table'!$F$15-'Script Table'!$F$19+H639)</f>
        <v/>
      </c>
      <c r="K639" s="127">
        <f t="shared" si="26"/>
        <v>2200.1999999999853</v>
      </c>
      <c r="L639" s="127">
        <f t="shared" si="27"/>
        <v>639</v>
      </c>
      <c r="M639" s="127">
        <v>2199.6999999999853</v>
      </c>
      <c r="N639" s="138">
        <v>179.84757598706361</v>
      </c>
    </row>
    <row r="640" spans="2:14" x14ac:dyDescent="0.2">
      <c r="B640" s="125">
        <v>2201.1999999999853</v>
      </c>
      <c r="C640">
        <v>24.19367353935678</v>
      </c>
      <c r="D640">
        <v>2201.1999999999853</v>
      </c>
      <c r="E640">
        <v>-2208.8419564941046</v>
      </c>
      <c r="F640">
        <v>2201.1999999999853</v>
      </c>
      <c r="G640">
        <v>92.030843505895518</v>
      </c>
      <c r="J640" t="str">
        <f>IF(H640="","",$P$6-'Script Table'!$F$15-'Script Table'!$F$19+H640)</f>
        <v/>
      </c>
      <c r="K640" s="127">
        <f t="shared" si="26"/>
        <v>2201.1999999999853</v>
      </c>
      <c r="L640" s="127">
        <f t="shared" si="27"/>
        <v>640</v>
      </c>
      <c r="M640" s="127">
        <v>2200.6999999999853</v>
      </c>
      <c r="N640" s="138">
        <v>179.84593867600339</v>
      </c>
    </row>
    <row r="641" spans="2:14" x14ac:dyDescent="0.2">
      <c r="B641" s="125">
        <v>2202.1999999999853</v>
      </c>
      <c r="C641">
        <v>24.190954744857152</v>
      </c>
      <c r="D641">
        <v>2202.1999999999853</v>
      </c>
      <c r="E641">
        <v>-2209.8422188188765</v>
      </c>
      <c r="F641">
        <v>2202.1999999999853</v>
      </c>
      <c r="G641">
        <v>91.03058118112358</v>
      </c>
      <c r="J641" t="str">
        <f>IF(H641="","",$P$6-'Script Table'!$F$15-'Script Table'!$F$19+H641)</f>
        <v/>
      </c>
      <c r="K641" s="127">
        <f t="shared" si="26"/>
        <v>2202.1999999999853</v>
      </c>
      <c r="L641" s="127">
        <f t="shared" si="27"/>
        <v>641</v>
      </c>
      <c r="M641" s="127">
        <v>2201.6999999999853</v>
      </c>
      <c r="N641" s="138">
        <v>179.84426578636956</v>
      </c>
    </row>
    <row r="642" spans="2:14" x14ac:dyDescent="0.2">
      <c r="B642" s="125">
        <v>2203.1999999999853</v>
      </c>
      <c r="C642">
        <v>24.18820611158938</v>
      </c>
      <c r="D642">
        <v>2203.1999999999853</v>
      </c>
      <c r="E642">
        <v>-2210.8424781752178</v>
      </c>
      <c r="F642">
        <v>2203.1999999999853</v>
      </c>
      <c r="G642">
        <v>90.030321824782277</v>
      </c>
      <c r="J642" t="str">
        <f>IF(H642="","",$P$6-'Script Table'!$F$15-'Script Table'!$F$19+H642)</f>
        <v/>
      </c>
      <c r="K642" s="127">
        <f t="shared" si="26"/>
        <v>2203.1999999999853</v>
      </c>
      <c r="L642" s="127">
        <f t="shared" si="27"/>
        <v>642</v>
      </c>
      <c r="M642" s="127">
        <v>2202.6999999999853</v>
      </c>
      <c r="N642" s="138">
        <v>179.84255614478144</v>
      </c>
    </row>
    <row r="643" spans="2:14" x14ac:dyDescent="0.2">
      <c r="B643" s="125">
        <v>2204.1999999999853</v>
      </c>
      <c r="C643">
        <v>24.185426976724774</v>
      </c>
      <c r="D643">
        <v>2204.1999999999853</v>
      </c>
      <c r="E643">
        <v>-2211.8427345603973</v>
      </c>
      <c r="F643">
        <v>2204.1999999999853</v>
      </c>
      <c r="G643">
        <v>89.030065439602822</v>
      </c>
      <c r="J643" t="str">
        <f>IF(H643="","",$P$6-'Script Table'!$F$15-'Script Table'!$F$19+H643)</f>
        <v/>
      </c>
      <c r="K643" s="127">
        <f t="shared" si="26"/>
        <v>2204.1999999999853</v>
      </c>
      <c r="L643" s="127">
        <f t="shared" si="27"/>
        <v>643</v>
      </c>
      <c r="M643" s="127">
        <v>2203.6999999999853</v>
      </c>
      <c r="N643" s="138">
        <v>179.84080852563244</v>
      </c>
    </row>
    <row r="644" spans="2:14" x14ac:dyDescent="0.2">
      <c r="B644" s="125">
        <v>2205.1999999999853</v>
      </c>
      <c r="C644">
        <v>24.182616655081155</v>
      </c>
      <c r="D644">
        <v>2205.1999999999853</v>
      </c>
      <c r="E644">
        <v>-2212.8429879715591</v>
      </c>
      <c r="F644">
        <v>2205.1999999999853</v>
      </c>
      <c r="G644">
        <v>88.029812028441029</v>
      </c>
      <c r="J644" t="str">
        <f>IF(H644="","",$P$6-'Script Table'!$F$15-'Script Table'!$F$19+H644)</f>
        <v/>
      </c>
      <c r="K644" s="127">
        <f t="shared" ref="K644:K707" si="28">F644</f>
        <v>2205.1999999999853</v>
      </c>
      <c r="L644" s="127">
        <f t="shared" si="27"/>
        <v>644</v>
      </c>
      <c r="M644" s="127">
        <v>2204.6999999999853</v>
      </c>
      <c r="N644" s="138">
        <v>179.83902164814668</v>
      </c>
    </row>
    <row r="645" spans="2:14" x14ac:dyDescent="0.2">
      <c r="B645" s="125">
        <v>2206.1999999999853</v>
      </c>
      <c r="C645">
        <v>24.179774438105156</v>
      </c>
      <c r="D645">
        <v>2206.1999999999853</v>
      </c>
      <c r="E645">
        <v>-2213.8432384057178</v>
      </c>
      <c r="F645">
        <v>2206.1999999999853</v>
      </c>
      <c r="G645">
        <v>87.029561594282313</v>
      </c>
      <c r="J645" t="str">
        <f>IF(H645="","",$P$6-'Script Table'!$F$15-'Script Table'!$F$19+H645)</f>
        <v/>
      </c>
      <c r="K645" s="127">
        <f t="shared" si="28"/>
        <v>2206.1999999999853</v>
      </c>
      <c r="L645" s="127">
        <f t="shared" si="27"/>
        <v>645</v>
      </c>
      <c r="M645" s="127">
        <v>2205.6999999999853</v>
      </c>
      <c r="N645" s="138">
        <v>179.8371941732369</v>
      </c>
    </row>
    <row r="646" spans="2:14" x14ac:dyDescent="0.2">
      <c r="B646" s="125">
        <v>2207.1999999999853</v>
      </c>
      <c r="C646">
        <v>24.176899592795799</v>
      </c>
      <c r="D646">
        <v>2207.1999999999853</v>
      </c>
      <c r="E646">
        <v>-2214.8434858597493</v>
      </c>
      <c r="F646">
        <v>2207.1999999999853</v>
      </c>
      <c r="G646">
        <v>86.02931414025079</v>
      </c>
      <c r="J646" t="str">
        <f>IF(H646="","",$P$6-'Script Table'!$F$15-'Script Table'!$F$19+H646)</f>
        <v/>
      </c>
      <c r="K646" s="127">
        <f t="shared" si="28"/>
        <v>2207.1999999999853</v>
      </c>
      <c r="L646" s="127">
        <f t="shared" ref="L646:L709" si="29">L645+1</f>
        <v>646</v>
      </c>
      <c r="M646" s="127">
        <v>2206.6999999999853</v>
      </c>
      <c r="N646" s="138">
        <v>179.8353247001404</v>
      </c>
    </row>
    <row r="647" spans="2:14" x14ac:dyDescent="0.2">
      <c r="B647" s="125">
        <v>2208.1999999999853</v>
      </c>
      <c r="C647">
        <v>24.173991360565317</v>
      </c>
      <c r="D647">
        <v>2208.1999999999853</v>
      </c>
      <c r="E647">
        <v>-2215.843730330384</v>
      </c>
      <c r="F647">
        <v>2208.1999999999853</v>
      </c>
      <c r="G647">
        <v>85.029069669616092</v>
      </c>
      <c r="J647" t="str">
        <f>IF(H647="","",$P$6-'Script Table'!$F$15-'Script Table'!$F$19+H647)</f>
        <v/>
      </c>
      <c r="K647" s="127">
        <f t="shared" si="28"/>
        <v>2208.1999999999853</v>
      </c>
      <c r="L647" s="127">
        <f t="shared" si="29"/>
        <v>647</v>
      </c>
      <c r="M647" s="127">
        <v>2207.6999999999853</v>
      </c>
      <c r="N647" s="138">
        <v>179.8334117628232</v>
      </c>
    </row>
    <row r="648" spans="2:14" x14ac:dyDescent="0.2">
      <c r="B648" s="125">
        <v>2209.1999999999853</v>
      </c>
      <c r="C648">
        <v>24.171048956032749</v>
      </c>
      <c r="D648">
        <v>2209.1999999999853</v>
      </c>
      <c r="E648">
        <v>-2216.8439718141972</v>
      </c>
      <c r="F648">
        <v>2209.1999999999853</v>
      </c>
      <c r="G648">
        <v>84.028828185802922</v>
      </c>
      <c r="J648" t="str">
        <f>IF(H648="","",$P$6-'Script Table'!$F$15-'Script Table'!$F$19+H648)</f>
        <v/>
      </c>
      <c r="K648" s="127">
        <f t="shared" si="28"/>
        <v>2209.1999999999853</v>
      </c>
      <c r="L648" s="127">
        <f t="shared" si="29"/>
        <v>648</v>
      </c>
      <c r="M648" s="127">
        <v>2208.6999999999853</v>
      </c>
      <c r="N648" s="138">
        <v>179.83145382612778</v>
      </c>
    </row>
    <row r="649" spans="2:14" x14ac:dyDescent="0.2">
      <c r="B649" s="125">
        <v>2210.1999999999853</v>
      </c>
      <c r="C649">
        <v>24.168071565745443</v>
      </c>
      <c r="D649">
        <v>2210.1999999999853</v>
      </c>
      <c r="E649">
        <v>-2217.8442103075995</v>
      </c>
      <c r="F649">
        <v>2210.1999999999853</v>
      </c>
      <c r="G649">
        <v>83.028589692400601</v>
      </c>
      <c r="J649" t="str">
        <f>IF(H649="","",$P$6-'Script Table'!$F$15-'Script Table'!$F$19+H649)</f>
        <v/>
      </c>
      <c r="K649" s="127">
        <f t="shared" si="28"/>
        <v>2210.1999999999853</v>
      </c>
      <c r="L649" s="127">
        <f t="shared" si="29"/>
        <v>649</v>
      </c>
      <c r="M649" s="127">
        <v>2209.6999999999853</v>
      </c>
      <c r="N649" s="138">
        <v>179.82944928164287</v>
      </c>
    </row>
    <row r="650" spans="2:14" x14ac:dyDescent="0.2">
      <c r="B650" s="125">
        <v>2211.1999999999853</v>
      </c>
      <c r="C650">
        <v>24.165058346823304</v>
      </c>
      <c r="D650">
        <v>2211.1999999999853</v>
      </c>
      <c r="E650">
        <v>-2218.8444458068284</v>
      </c>
      <c r="F650">
        <v>2211.1999999999853</v>
      </c>
      <c r="G650">
        <v>82.028354193171708</v>
      </c>
      <c r="J650" t="str">
        <f>IF(H650="","",$P$6-'Script Table'!$F$15-'Script Table'!$F$19+H650)</f>
        <v/>
      </c>
      <c r="K650" s="127">
        <f t="shared" si="28"/>
        <v>2211.1999999999853</v>
      </c>
      <c r="L650" s="127">
        <f t="shared" si="29"/>
        <v>650</v>
      </c>
      <c r="M650" s="127">
        <v>2210.6999999999853</v>
      </c>
      <c r="N650" s="138">
        <v>179.82739644327677</v>
      </c>
    </row>
    <row r="651" spans="2:14" x14ac:dyDescent="0.2">
      <c r="B651" s="125">
        <v>2212.1999999999853</v>
      </c>
      <c r="C651">
        <v>24.16200842551995</v>
      </c>
      <c r="D651">
        <v>2212.1999999999853</v>
      </c>
      <c r="E651">
        <v>-2219.8446783079366</v>
      </c>
      <c r="F651">
        <v>2212.1999999999853</v>
      </c>
      <c r="G651">
        <v>81.028121692063451</v>
      </c>
      <c r="J651" t="str">
        <f>IF(H651="","",$P$6-'Script Table'!$F$15-'Script Table'!$F$19+H651)</f>
        <v/>
      </c>
      <c r="K651" s="127">
        <f t="shared" si="28"/>
        <v>2212.1999999999853</v>
      </c>
      <c r="L651" s="127">
        <f t="shared" si="29"/>
        <v>651</v>
      </c>
      <c r="M651" s="127">
        <v>2211.6999999999853</v>
      </c>
      <c r="N651" s="138">
        <v>179.82529354249613</v>
      </c>
    </row>
    <row r="652" spans="2:14" x14ac:dyDescent="0.2">
      <c r="B652" s="125">
        <v>2213.1999999999853</v>
      </c>
      <c r="C652">
        <v>24.15892089569483</v>
      </c>
      <c r="D652">
        <v>2213.1999999999853</v>
      </c>
      <c r="E652">
        <v>-2220.8449078067802</v>
      </c>
      <c r="F652">
        <v>2213.1999999999853</v>
      </c>
      <c r="G652">
        <v>80.027892193219941</v>
      </c>
      <c r="J652" t="str">
        <f>IF(H652="","",$P$6-'Script Table'!$F$15-'Script Table'!$F$19+H652)</f>
        <v/>
      </c>
      <c r="K652" s="127">
        <f t="shared" si="28"/>
        <v>2213.1999999999853</v>
      </c>
      <c r="L652" s="127">
        <f t="shared" si="29"/>
        <v>652</v>
      </c>
      <c r="M652" s="127">
        <v>2212.6999999999853</v>
      </c>
      <c r="N652" s="138">
        <v>179.82313872322476</v>
      </c>
    </row>
    <row r="653" spans="2:14" x14ac:dyDescent="0.2">
      <c r="B653" s="125">
        <v>2214.1999999999853</v>
      </c>
      <c r="C653">
        <v>24.155794817189317</v>
      </c>
      <c r="D653">
        <v>2214.1999999999853</v>
      </c>
      <c r="E653">
        <v>-2221.8451342990065</v>
      </c>
      <c r="F653">
        <v>2214.1999999999853</v>
      </c>
      <c r="G653">
        <v>79.027665700993566</v>
      </c>
      <c r="J653" t="str">
        <f>IF(H653="","",$P$6-'Script Table'!$F$15-'Script Table'!$F$19+H653)</f>
        <v/>
      </c>
      <c r="K653" s="127">
        <f t="shared" si="28"/>
        <v>2214.1999999999853</v>
      </c>
      <c r="L653" s="127">
        <f t="shared" si="29"/>
        <v>653</v>
      </c>
      <c r="M653" s="127">
        <v>2213.6999999999853</v>
      </c>
      <c r="N653" s="138">
        <v>179.82093003634114</v>
      </c>
    </row>
    <row r="654" spans="2:14" x14ac:dyDescent="0.2">
      <c r="B654" s="125">
        <v>2215.1999999999853</v>
      </c>
      <c r="C654">
        <v>24.152629214099615</v>
      </c>
      <c r="D654">
        <v>2215.1999999999853</v>
      </c>
      <c r="E654">
        <v>-2222.8453577800419</v>
      </c>
      <c r="F654">
        <v>2215.1999999999853</v>
      </c>
      <c r="G654">
        <v>78.027442219958175</v>
      </c>
      <c r="J654" t="str">
        <f>IF(H654="","",$P$6-'Script Table'!$F$15-'Script Table'!$F$19+H654)</f>
        <v/>
      </c>
      <c r="K654" s="127">
        <f t="shared" si="28"/>
        <v>2215.1999999999853</v>
      </c>
      <c r="L654" s="127">
        <f t="shared" si="29"/>
        <v>654</v>
      </c>
      <c r="M654" s="127">
        <v>2214.6999999999853</v>
      </c>
      <c r="N654" s="138">
        <v>179.81866543376665</v>
      </c>
    </row>
    <row r="655" spans="2:14" x14ac:dyDescent="0.2">
      <c r="B655" s="125">
        <v>2216.1999999999853</v>
      </c>
      <c r="C655">
        <v>24.149423072938443</v>
      </c>
      <c r="D655">
        <v>2216.1999999999853</v>
      </c>
      <c r="E655">
        <v>-2223.8455782450756</v>
      </c>
      <c r="F655">
        <v>2216.1999999999853</v>
      </c>
      <c r="G655">
        <v>77.02722175492454</v>
      </c>
      <c r="J655" t="str">
        <f>IF(H655="","",$P$6-'Script Table'!$F$15-'Script Table'!$F$19+H655)</f>
        <v/>
      </c>
      <c r="K655" s="127">
        <f t="shared" si="28"/>
        <v>2216.1999999999853</v>
      </c>
      <c r="L655" s="127">
        <f t="shared" si="29"/>
        <v>655</v>
      </c>
      <c r="M655" s="127">
        <v>2215.6999999999853</v>
      </c>
      <c r="N655" s="138">
        <v>179.81634276209218</v>
      </c>
    </row>
    <row r="656" spans="2:14" x14ac:dyDescent="0.2">
      <c r="B656" s="125">
        <v>2217.1999999999853</v>
      </c>
      <c r="C656">
        <v>24.146175340676709</v>
      </c>
      <c r="D656">
        <v>2217.1999999999853</v>
      </c>
      <c r="E656">
        <v>-2224.8457956890456</v>
      </c>
      <c r="F656">
        <v>2217.1999999999853</v>
      </c>
      <c r="G656">
        <v>76.027004310954453</v>
      </c>
      <c r="J656" t="str">
        <f>IF(H656="","",$P$6-'Script Table'!$F$15-'Script Table'!$F$19+H656)</f>
        <v/>
      </c>
      <c r="K656" s="127">
        <f t="shared" si="28"/>
        <v>2217.1999999999853</v>
      </c>
      <c r="L656" s="127">
        <f t="shared" si="29"/>
        <v>656</v>
      </c>
      <c r="M656" s="127">
        <v>2216.6999999999853</v>
      </c>
      <c r="N656" s="138">
        <v>179.81395975570237</v>
      </c>
    </row>
    <row r="657" spans="2:14" x14ac:dyDescent="0.2">
      <c r="B657" s="125">
        <v>2218.1999999999853</v>
      </c>
      <c r="C657">
        <v>24.142884922655689</v>
      </c>
      <c r="D657">
        <v>2218.1999999999853</v>
      </c>
      <c r="E657">
        <v>-2225.8460101066221</v>
      </c>
      <c r="F657">
        <v>2218.1999999999853</v>
      </c>
      <c r="G657">
        <v>75.026789893378009</v>
      </c>
      <c r="J657" t="str">
        <f>IF(H657="","",$P$6-'Script Table'!$F$15-'Script Table'!$F$19+H657)</f>
        <v/>
      </c>
      <c r="K657" s="127">
        <f t="shared" si="28"/>
        <v>2218.1999999999853</v>
      </c>
      <c r="L657" s="127">
        <f t="shared" si="29"/>
        <v>657</v>
      </c>
      <c r="M657" s="127">
        <v>2217.6999999999853</v>
      </c>
      <c r="N657" s="138">
        <v>179.81151402935546</v>
      </c>
    </row>
    <row r="658" spans="2:14" x14ac:dyDescent="0.2">
      <c r="B658" s="125">
        <v>2219.1999999999853</v>
      </c>
      <c r="C658">
        <v>24.139550680359296</v>
      </c>
      <c r="D658">
        <v>2219.1999999999853</v>
      </c>
      <c r="E658">
        <v>-2226.8462214921874</v>
      </c>
      <c r="F658">
        <v>2219.1999999999853</v>
      </c>
      <c r="G658">
        <v>74.026578507812701</v>
      </c>
      <c r="J658" t="str">
        <f>IF(H658="","",$P$6-'Script Table'!$F$15-'Script Table'!$F$19+H658)</f>
        <v/>
      </c>
      <c r="K658" s="127">
        <f t="shared" si="28"/>
        <v>2219.1999999999853</v>
      </c>
      <c r="L658" s="127">
        <f t="shared" si="29"/>
        <v>658</v>
      </c>
      <c r="M658" s="127">
        <v>2218.6999999999853</v>
      </c>
      <c r="N658" s="138">
        <v>179.80900307016682</v>
      </c>
    </row>
    <row r="659" spans="2:14" x14ac:dyDescent="0.2">
      <c r="B659" s="125">
        <v>2220.1999999999853</v>
      </c>
      <c r="C659">
        <v>24.136171429034917</v>
      </c>
      <c r="D659">
        <v>2220.1999999999853</v>
      </c>
      <c r="E659">
        <v>-2227.8464298398198</v>
      </c>
      <c r="F659">
        <v>2220.1999999999853</v>
      </c>
      <c r="G659">
        <v>73.02637016018025</v>
      </c>
      <c r="J659" t="str">
        <f>IF(H659="","",$P$6-'Script Table'!$F$15-'Script Table'!$F$19+H659)</f>
        <v/>
      </c>
      <c r="K659" s="127">
        <f t="shared" si="28"/>
        <v>2220.1999999999853</v>
      </c>
      <c r="L659" s="127">
        <f t="shared" si="29"/>
        <v>659</v>
      </c>
      <c r="M659" s="127">
        <v>2219.6999999999853</v>
      </c>
      <c r="N659" s="138">
        <v>179.80642422893277</v>
      </c>
    </row>
    <row r="660" spans="2:14" x14ac:dyDescent="0.2">
      <c r="B660" s="125">
        <v>2221.1999999999853</v>
      </c>
      <c r="C660">
        <v>24.132745935150279</v>
      </c>
      <c r="D660">
        <v>2221.1999999999853</v>
      </c>
      <c r="E660">
        <v>-2228.8466351432689</v>
      </c>
      <c r="F660">
        <v>2221.1999999999853</v>
      </c>
      <c r="G660">
        <v>72.026164856731157</v>
      </c>
      <c r="J660" t="str">
        <f>IF(H660="","",$P$6-'Script Table'!$F$15-'Script Table'!$F$19+H660)</f>
        <v/>
      </c>
      <c r="K660" s="127">
        <f t="shared" si="28"/>
        <v>2221.1999999999853</v>
      </c>
      <c r="L660" s="127">
        <f t="shared" si="29"/>
        <v>660</v>
      </c>
      <c r="M660" s="127">
        <v>2220.6999999999853</v>
      </c>
      <c r="N660" s="138">
        <v>179.80377471073416</v>
      </c>
    </row>
    <row r="661" spans="2:14" x14ac:dyDescent="0.2">
      <c r="B661" s="125">
        <v>2222.1999999999853</v>
      </c>
      <c r="C661">
        <v>24.129272913672658</v>
      </c>
      <c r="D661">
        <v>2222.1999999999853</v>
      </c>
      <c r="E661">
        <v>-2229.8468373959358</v>
      </c>
      <c r="F661">
        <v>2222.1999999999853</v>
      </c>
      <c r="G661">
        <v>71.025962604064262</v>
      </c>
      <c r="J661" t="str">
        <f>IF(H661="","",$P$6-'Script Table'!$F$15-'Script Table'!$F$19+H661)</f>
        <v/>
      </c>
      <c r="K661" s="127">
        <f t="shared" si="28"/>
        <v>2222.1999999999853</v>
      </c>
      <c r="L661" s="127">
        <f t="shared" si="29"/>
        <v>661</v>
      </c>
      <c r="M661" s="127">
        <v>2221.6999999999853</v>
      </c>
      <c r="N661" s="138">
        <v>179.80105156475855</v>
      </c>
    </row>
    <row r="662" spans="2:14" x14ac:dyDescent="0.2">
      <c r="B662" s="125">
        <v>2223.1999999999853</v>
      </c>
      <c r="C662">
        <v>24.1257510251551</v>
      </c>
      <c r="D662">
        <v>2223.1999999999853</v>
      </c>
      <c r="E662">
        <v>-2230.8470365908452</v>
      </c>
      <c r="F662">
        <v>2223.1999999999853</v>
      </c>
      <c r="G662">
        <v>70.025763409154933</v>
      </c>
      <c r="J662" t="str">
        <f>IF(H662="","",$P$6-'Script Table'!$F$15-'Script Table'!$F$19+H662)</f>
        <v/>
      </c>
      <c r="K662" s="127">
        <f t="shared" si="28"/>
        <v>2223.1999999999853</v>
      </c>
      <c r="L662" s="127">
        <f t="shared" si="29"/>
        <v>662</v>
      </c>
      <c r="M662" s="127">
        <v>2222.6999999999853</v>
      </c>
      <c r="N662" s="138">
        <v>179.79825167324097</v>
      </c>
    </row>
    <row r="663" spans="2:14" x14ac:dyDescent="0.2">
      <c r="B663" s="125">
        <v>2224.1999999999853</v>
      </c>
      <c r="C663">
        <v>24.122178872613173</v>
      </c>
      <c r="D663">
        <v>2224.1999999999853</v>
      </c>
      <c r="E663">
        <v>-2231.8472327206214</v>
      </c>
      <c r="F663">
        <v>2224.1999999999853</v>
      </c>
      <c r="G663">
        <v>69.02556727937872</v>
      </c>
      <c r="J663" t="str">
        <f>IF(H663="","",$P$6-'Script Table'!$F$15-'Script Table'!$F$19+H663)</f>
        <v/>
      </c>
      <c r="K663" s="127">
        <f t="shared" si="28"/>
        <v>2224.1999999999853</v>
      </c>
      <c r="L663" s="127">
        <f t="shared" si="29"/>
        <v>663</v>
      </c>
      <c r="M663" s="127">
        <v>2223.6999999999853</v>
      </c>
      <c r="N663" s="138">
        <v>179.79537173946281</v>
      </c>
    </row>
    <row r="664" spans="2:14" x14ac:dyDescent="0.2">
      <c r="B664" s="125">
        <v>2225.1999999999853</v>
      </c>
      <c r="C664">
        <v>24.118554998173572</v>
      </c>
      <c r="D664">
        <v>2225.1999999999853</v>
      </c>
      <c r="E664">
        <v>-2232.8474257774565</v>
      </c>
      <c r="F664">
        <v>2225.1999999999853</v>
      </c>
      <c r="G664">
        <v>68.025374222543633</v>
      </c>
      <c r="J664" t="str">
        <f>IF(H664="","",$P$6-'Script Table'!$F$15-'Script Table'!$F$19+H664)</f>
        <v/>
      </c>
      <c r="K664" s="127">
        <f t="shared" si="28"/>
        <v>2225.1999999999853</v>
      </c>
      <c r="L664" s="127">
        <f t="shared" si="29"/>
        <v>664</v>
      </c>
      <c r="M664" s="127">
        <v>2224.6999999999853</v>
      </c>
      <c r="N664" s="138">
        <v>179.79240827467885</v>
      </c>
    </row>
    <row r="665" spans="2:14" x14ac:dyDescent="0.2">
      <c r="B665" s="125">
        <v>2226.1999999999853</v>
      </c>
      <c r="C665">
        <v>24.114877879474516</v>
      </c>
      <c r="D665">
        <v>2226.1999999999853</v>
      </c>
      <c r="E665">
        <v>-2233.8476157530799</v>
      </c>
      <c r="F665">
        <v>2226.1999999999853</v>
      </c>
      <c r="G665">
        <v>67.025184246920162</v>
      </c>
      <c r="J665" t="str">
        <f>IF(H665="","",$P$6-'Script Table'!$F$15-'Script Table'!$F$19+H665)</f>
        <v/>
      </c>
      <c r="K665" s="127">
        <f t="shared" si="28"/>
        <v>2226.1999999999853</v>
      </c>
      <c r="L665" s="127">
        <f t="shared" si="29"/>
        <v>665</v>
      </c>
      <c r="M665" s="127">
        <v>2225.6999999999853</v>
      </c>
      <c r="N665" s="138">
        <v>179.78935758389559</v>
      </c>
    </row>
    <row r="666" spans="2:14" x14ac:dyDescent="0.2">
      <c r="B666" s="125">
        <v>2227.1999999999853</v>
      </c>
      <c r="C666">
        <v>24.111145925795338</v>
      </c>
      <c r="D666">
        <v>2227.1999999999853</v>
      </c>
      <c r="E666">
        <v>-2234.847802638722</v>
      </c>
      <c r="F666">
        <v>2227.1999999999853</v>
      </c>
      <c r="G666">
        <v>66.02499736127811</v>
      </c>
      <c r="J666" t="str">
        <f>IF(H666="","",$P$6-'Script Table'!$F$15-'Script Table'!$F$19+H666)</f>
        <v/>
      </c>
      <c r="K666" s="127">
        <f t="shared" si="28"/>
        <v>2227.1999999999853</v>
      </c>
      <c r="L666" s="127">
        <f t="shared" si="29"/>
        <v>666</v>
      </c>
      <c r="M666" s="127">
        <v>2226.6999999999853</v>
      </c>
      <c r="N666" s="138">
        <v>179.78621575035419</v>
      </c>
    </row>
    <row r="667" spans="2:14" x14ac:dyDescent="0.2">
      <c r="B667" s="125">
        <v>2228.1999999999853</v>
      </c>
      <c r="C667">
        <v>24.107357473890517</v>
      </c>
      <c r="D667">
        <v>2228.1999999999853</v>
      </c>
      <c r="E667">
        <v>-2235.8479864250776</v>
      </c>
      <c r="F667">
        <v>2228.1999999999853</v>
      </c>
      <c r="G667">
        <v>65.024813574922518</v>
      </c>
      <c r="J667" t="str">
        <f>IF(H667="","",$P$6-'Script Table'!$F$15-'Script Table'!$F$19+H667)</f>
        <v/>
      </c>
      <c r="K667" s="127">
        <f t="shared" si="28"/>
        <v>2228.1999999999853</v>
      </c>
      <c r="L667" s="127">
        <f t="shared" si="29"/>
        <v>667</v>
      </c>
      <c r="M667" s="127">
        <v>2227.6999999999853</v>
      </c>
      <c r="N667" s="138">
        <v>179.78297861859636</v>
      </c>
    </row>
    <row r="668" spans="2:14" x14ac:dyDescent="0.2">
      <c r="B668" s="125">
        <v>2229.1999999999853</v>
      </c>
      <c r="C668">
        <v>24.103510783500877</v>
      </c>
      <c r="D668">
        <v>2229.1999999999853</v>
      </c>
      <c r="E668">
        <v>-2236.8481671022632</v>
      </c>
      <c r="F668">
        <v>2229.1999999999853</v>
      </c>
      <c r="G668">
        <v>64.024632897736865</v>
      </c>
      <c r="J668" t="str">
        <f>IF(H668="","",$P$6-'Script Table'!$F$15-'Script Table'!$F$19+H668)</f>
        <v/>
      </c>
      <c r="K668" s="127">
        <f t="shared" si="28"/>
        <v>2229.1999999999853</v>
      </c>
      <c r="L668" s="127">
        <f t="shared" si="29"/>
        <v>668</v>
      </c>
      <c r="M668" s="127">
        <v>2228.6999999999853</v>
      </c>
      <c r="N668" s="138">
        <v>179.77964177596542</v>
      </c>
    </row>
    <row r="669" spans="2:14" x14ac:dyDescent="0.2">
      <c r="B669" s="125">
        <v>2230.1999999999853</v>
      </c>
      <c r="C669">
        <v>24.099604032511909</v>
      </c>
      <c r="D669">
        <v>2230.1999999999853</v>
      </c>
      <c r="E669">
        <v>-2237.8483446597711</v>
      </c>
      <c r="F669">
        <v>2230.1999999999853</v>
      </c>
      <c r="G669">
        <v>63.024455340228997</v>
      </c>
      <c r="J669" t="str">
        <f>IF(H669="","",$P$6-'Script Table'!$F$15-'Script Table'!$F$19+H669)</f>
        <v/>
      </c>
      <c r="K669" s="127">
        <f t="shared" si="28"/>
        <v>2230.1999999999853</v>
      </c>
      <c r="L669" s="127">
        <f t="shared" si="29"/>
        <v>669</v>
      </c>
      <c r="M669" s="127">
        <v>2229.6999999999853</v>
      </c>
      <c r="N669" s="138">
        <v>179.77620053238752</v>
      </c>
    </row>
    <row r="670" spans="2:14" x14ac:dyDescent="0.2">
      <c r="B670" s="125">
        <v>2231.1999999999853</v>
      </c>
      <c r="C670">
        <v>24.095635311727015</v>
      </c>
      <c r="D670">
        <v>2231.1999999999853</v>
      </c>
      <c r="E670">
        <v>-2238.8485190864203</v>
      </c>
      <c r="F670">
        <v>2231.1999999999853</v>
      </c>
      <c r="G670">
        <v>62.024280913579787</v>
      </c>
      <c r="J670" t="str">
        <f>IF(H670="","",$P$6-'Script Table'!$F$15-'Script Table'!$F$19+H670)</f>
        <v/>
      </c>
      <c r="K670" s="127">
        <f t="shared" si="28"/>
        <v>2231.1999999999853</v>
      </c>
      <c r="L670" s="127">
        <f t="shared" si="29"/>
        <v>670</v>
      </c>
      <c r="M670" s="127">
        <v>2230.6999999999853</v>
      </c>
      <c r="N670" s="138">
        <v>179.77264989830749</v>
      </c>
    </row>
    <row r="671" spans="2:14" x14ac:dyDescent="0.2">
      <c r="B671" s="125">
        <v>2232.1999999999853</v>
      </c>
      <c r="C671">
        <v>24.091602619221721</v>
      </c>
      <c r="D671">
        <v>2232.1999999999853</v>
      </c>
      <c r="E671">
        <v>-2239.8486903703001</v>
      </c>
      <c r="F671">
        <v>2232.1999999999853</v>
      </c>
      <c r="G671">
        <v>61.024109629699979</v>
      </c>
      <c r="J671" t="str">
        <f>IF(H671="","",$P$6-'Script Table'!$F$15-'Script Table'!$F$19+H671)</f>
        <v/>
      </c>
      <c r="K671" s="127">
        <f t="shared" si="28"/>
        <v>2232.1999999999853</v>
      </c>
      <c r="L671" s="127">
        <f t="shared" si="29"/>
        <v>671</v>
      </c>
      <c r="M671" s="127">
        <v>2231.6999999999853</v>
      </c>
      <c r="N671" s="138">
        <v>179.76898456067801</v>
      </c>
    </row>
    <row r="672" spans="2:14" x14ac:dyDescent="0.2">
      <c r="B672" s="125">
        <v>2233.1999999999853</v>
      </c>
      <c r="C672">
        <v>24.087503854246357</v>
      </c>
      <c r="D672">
        <v>2233.1999999999853</v>
      </c>
      <c r="E672">
        <v>-2240.8488584987117</v>
      </c>
      <c r="F672">
        <v>2233.1999999999853</v>
      </c>
      <c r="G672">
        <v>60.023941501288391</v>
      </c>
      <c r="J672" t="str">
        <f>IF(H672="","",$P$6-'Script Table'!$F$15-'Script Table'!$F$19+H672)</f>
        <v/>
      </c>
      <c r="K672" s="127">
        <f t="shared" si="28"/>
        <v>2233.1999999999853</v>
      </c>
      <c r="L672" s="127">
        <f t="shared" si="29"/>
        <v>672</v>
      </c>
      <c r="M672" s="127">
        <v>2232.6999999999853</v>
      </c>
      <c r="N672" s="138">
        <v>179.76519885708845</v>
      </c>
    </row>
    <row r="673" spans="2:14" x14ac:dyDescent="0.2">
      <c r="B673" s="125">
        <v>2234.1999999999853</v>
      </c>
      <c r="C673">
        <v>24.083336810652394</v>
      </c>
      <c r="D673">
        <v>2234.1999999999853</v>
      </c>
      <c r="E673">
        <v>-2241.8490234581</v>
      </c>
      <c r="F673">
        <v>2234.1999999999853</v>
      </c>
      <c r="G673">
        <v>59.023776541900133</v>
      </c>
      <c r="J673" t="str">
        <f>IF(H673="","",$P$6-'Script Table'!$F$15-'Script Table'!$F$19+H673)</f>
        <v/>
      </c>
      <c r="K673" s="127">
        <f t="shared" si="28"/>
        <v>2234.1999999999853</v>
      </c>
      <c r="L673" s="127">
        <f t="shared" si="29"/>
        <v>673</v>
      </c>
      <c r="M673" s="127">
        <v>2233.6999999999853</v>
      </c>
      <c r="N673" s="138">
        <v>179.76128674846893</v>
      </c>
    </row>
    <row r="674" spans="2:14" x14ac:dyDescent="0.2">
      <c r="B674" s="125">
        <v>2235.1999999999853</v>
      </c>
      <c r="C674">
        <v>24.079099169841204</v>
      </c>
      <c r="D674">
        <v>2235.1999999999853</v>
      </c>
      <c r="E674">
        <v>-2242.8491852339821</v>
      </c>
      <c r="F674">
        <v>2235.1999999999853</v>
      </c>
      <c r="G674">
        <v>58.023614766018</v>
      </c>
      <c r="J674" t="str">
        <f>IF(H674="","",$P$6-'Script Table'!$F$15-'Script Table'!$F$19+H674)</f>
        <v/>
      </c>
      <c r="K674" s="127">
        <f t="shared" si="28"/>
        <v>2235.1999999999853</v>
      </c>
      <c r="L674" s="127">
        <f t="shared" si="29"/>
        <v>674</v>
      </c>
      <c r="M674" s="127">
        <v>2234.6999999999853</v>
      </c>
      <c r="N674" s="138">
        <v>179.75724179172593</v>
      </c>
    </row>
    <row r="675" spans="2:14" x14ac:dyDescent="0.2">
      <c r="B675" s="125">
        <v>2236.1999999999853</v>
      </c>
      <c r="C675">
        <v>24.074788493292743</v>
      </c>
      <c r="D675">
        <v>2236.1999999999853</v>
      </c>
      <c r="E675">
        <v>-2243.8493438108667</v>
      </c>
      <c r="F675">
        <v>2236.1999999999853</v>
      </c>
      <c r="G675">
        <v>57.023456189133412</v>
      </c>
      <c r="J675" t="str">
        <f>IF(H675="","",$P$6-'Script Table'!$F$15-'Script Table'!$F$19+H675)</f>
        <v/>
      </c>
      <c r="K675" s="127">
        <f t="shared" si="28"/>
        <v>2236.1999999999853</v>
      </c>
      <c r="L675" s="127">
        <f t="shared" si="29"/>
        <v>675</v>
      </c>
      <c r="M675" s="127">
        <v>2235.6999999999853</v>
      </c>
      <c r="N675" s="138">
        <v>179.75305711566904</v>
      </c>
    </row>
    <row r="676" spans="2:14" x14ac:dyDescent="0.2">
      <c r="B676" s="125">
        <v>2237.1999999999853</v>
      </c>
      <c r="C676">
        <v>24.070402214870054</v>
      </c>
      <c r="D676">
        <v>2237.1999999999853</v>
      </c>
      <c r="E676">
        <v>-2244.8494991721691</v>
      </c>
      <c r="F676">
        <v>2237.1999999999853</v>
      </c>
      <c r="G676">
        <v>56.023300827831008</v>
      </c>
      <c r="J676" t="str">
        <f>IF(H676="","",$P$6-'Script Table'!$F$15-'Script Table'!$F$19+H676)</f>
        <v/>
      </c>
      <c r="K676" s="127">
        <f t="shared" si="28"/>
        <v>2237.1999999999853</v>
      </c>
      <c r="L676" s="127">
        <f t="shared" si="29"/>
        <v>676</v>
      </c>
      <c r="M676" s="127">
        <v>2236.6999999999853</v>
      </c>
      <c r="N676" s="138">
        <v>179.74872540816054</v>
      </c>
    </row>
    <row r="677" spans="2:14" x14ac:dyDescent="0.2">
      <c r="B677" s="125">
        <v>2238.1999999999853</v>
      </c>
      <c r="C677">
        <v>24.065937633408552</v>
      </c>
      <c r="D677">
        <v>2238.1999999999853</v>
      </c>
      <c r="E677">
        <v>-2245.8496513001187</v>
      </c>
      <c r="F677">
        <v>2238.1999999999853</v>
      </c>
      <c r="G677">
        <v>55.023148699881403</v>
      </c>
      <c r="J677" t="str">
        <f>IF(H677="","",$P$6-'Script Table'!$F$15-'Script Table'!$F$19+H677)</f>
        <v/>
      </c>
      <c r="K677" s="127">
        <f t="shared" si="28"/>
        <v>2238.1999999999853</v>
      </c>
      <c r="L677" s="127">
        <f t="shared" si="29"/>
        <v>677</v>
      </c>
      <c r="M677" s="127">
        <v>2237.6999999999853</v>
      </c>
      <c r="N677" s="138">
        <v>179.74423893242101</v>
      </c>
    </row>
    <row r="678" spans="2:14" x14ac:dyDescent="0.2">
      <c r="B678" s="125">
        <v>2239.1999999999853</v>
      </c>
      <c r="C678">
        <v>24.061391906794135</v>
      </c>
      <c r="D678">
        <v>2239.1999999999853</v>
      </c>
      <c r="E678">
        <v>-2246.8498001756702</v>
      </c>
      <c r="F678">
        <v>2239.1999999999853</v>
      </c>
      <c r="G678">
        <v>54.022999824329872</v>
      </c>
      <c r="J678" t="str">
        <f>IF(H678="","",$P$6-'Script Table'!$F$15-'Script Table'!$F$19+H678)</f>
        <v/>
      </c>
      <c r="K678" s="127">
        <f t="shared" si="28"/>
        <v>2239.1999999999853</v>
      </c>
      <c r="L678" s="127">
        <f t="shared" si="29"/>
        <v>678</v>
      </c>
      <c r="M678" s="127">
        <v>2238.6999999999853</v>
      </c>
      <c r="N678" s="138">
        <v>179.73958961231153</v>
      </c>
    </row>
    <row r="679" spans="2:14" x14ac:dyDescent="0.2">
      <c r="B679" s="125">
        <v>2240.1999999999853</v>
      </c>
      <c r="C679">
        <v>24.056762050254719</v>
      </c>
      <c r="D679">
        <v>2240.1999999999853</v>
      </c>
      <c r="E679">
        <v>-2247.8499457784278</v>
      </c>
      <c r="F679">
        <v>2240.1999999999853</v>
      </c>
      <c r="G679">
        <v>53.022854221572288</v>
      </c>
      <c r="J679" t="str">
        <f>IF(H679="","",$P$6-'Script Table'!$F$15-'Script Table'!$F$19+H679)</f>
        <v/>
      </c>
      <c r="K679" s="127">
        <f t="shared" si="28"/>
        <v>2240.1999999999853</v>
      </c>
      <c r="L679" s="127">
        <f t="shared" si="29"/>
        <v>679</v>
      </c>
      <c r="M679" s="127">
        <v>2239.6999999999853</v>
      </c>
      <c r="N679" s="138">
        <v>179.73476927370288</v>
      </c>
    </row>
    <row r="680" spans="2:14" x14ac:dyDescent="0.2">
      <c r="B680" s="125">
        <v>2240.6999999999853</v>
      </c>
      <c r="C680">
        <v>24.054414403646138</v>
      </c>
      <c r="D680">
        <v>2240.6999999999853</v>
      </c>
      <c r="E680">
        <v>-2248.350017344696</v>
      </c>
      <c r="F680">
        <v>2240.6999999999853</v>
      </c>
      <c r="G680">
        <v>52.522782655304127</v>
      </c>
      <c r="J680" t="str">
        <f>IF(H680="","",$P$6-'Script Table'!$F$15-'Script Table'!$F$19+H680)</f>
        <v/>
      </c>
      <c r="K680" s="127">
        <f t="shared" si="28"/>
        <v>2240.6999999999853</v>
      </c>
      <c r="L680" s="127">
        <f t="shared" si="29"/>
        <v>680</v>
      </c>
      <c r="M680" s="127">
        <v>2240.4499999999853</v>
      </c>
      <c r="N680" s="138">
        <v>179.73101999120124</v>
      </c>
    </row>
    <row r="681" spans="2:14" x14ac:dyDescent="0.2">
      <c r="B681" s="125">
        <v>2241.1999999999853</v>
      </c>
      <c r="C681">
        <v>24.052044519271728</v>
      </c>
      <c r="D681">
        <v>2241.1999999999853</v>
      </c>
      <c r="E681">
        <v>-2248.8500880843517</v>
      </c>
      <c r="F681">
        <v>2241.1999999999853</v>
      </c>
      <c r="G681">
        <v>52.022711915648415</v>
      </c>
      <c r="J681" t="str">
        <f>IF(H681="","",$P$6-'Script Table'!$F$15-'Script Table'!$F$19+H681)</f>
        <v/>
      </c>
      <c r="K681" s="127">
        <f t="shared" si="28"/>
        <v>2241.1999999999853</v>
      </c>
      <c r="L681" s="127">
        <f t="shared" si="29"/>
        <v>681</v>
      </c>
      <c r="M681" s="127">
        <v>2240.9499999999853</v>
      </c>
      <c r="N681" s="138">
        <v>179.72847170349254</v>
      </c>
    </row>
    <row r="682" spans="2:14" x14ac:dyDescent="0.2">
      <c r="B682" s="125">
        <v>2241.6999999999853</v>
      </c>
      <c r="C682">
        <v>24.049651962947799</v>
      </c>
      <c r="D682">
        <v>2241.6999999999853</v>
      </c>
      <c r="E682">
        <v>-2249.350157994329</v>
      </c>
      <c r="F682">
        <v>2241.6999999999853</v>
      </c>
      <c r="G682">
        <v>51.522642005671059</v>
      </c>
      <c r="J682" t="str">
        <f>IF(H682="","",$P$6-'Script Table'!$F$15-'Script Table'!$F$19+H682)</f>
        <v/>
      </c>
      <c r="K682" s="127">
        <f t="shared" si="28"/>
        <v>2241.6999999999853</v>
      </c>
      <c r="L682" s="127">
        <f t="shared" si="29"/>
        <v>682</v>
      </c>
      <c r="M682" s="127">
        <v>2241.4499999999853</v>
      </c>
      <c r="N682" s="138">
        <v>179.72587366106131</v>
      </c>
    </row>
    <row r="683" spans="2:14" x14ac:dyDescent="0.2">
      <c r="B683" s="125">
        <v>2242.1999999999853</v>
      </c>
      <c r="C683">
        <v>24.047236290226824</v>
      </c>
      <c r="D683">
        <v>2242.1999999999853</v>
      </c>
      <c r="E683">
        <v>-2249.8502270714521</v>
      </c>
      <c r="F683">
        <v>2242.1999999999853</v>
      </c>
      <c r="G683">
        <v>51.022572928548016</v>
      </c>
      <c r="J683" t="str">
        <f>IF(H683="","",$P$6-'Script Table'!$F$15-'Script Table'!$F$19+H683)</f>
        <v/>
      </c>
      <c r="K683" s="127">
        <f t="shared" si="28"/>
        <v>2242.1999999999853</v>
      </c>
      <c r="L683" s="127">
        <f t="shared" si="29"/>
        <v>683</v>
      </c>
      <c r="M683" s="127">
        <v>2241.9499999999853</v>
      </c>
      <c r="N683" s="138">
        <v>179.72322468766737</v>
      </c>
    </row>
    <row r="684" spans="2:14" x14ac:dyDescent="0.2">
      <c r="B684" s="125">
        <v>2242.6999999999853</v>
      </c>
      <c r="C684">
        <v>24.044797045138846</v>
      </c>
      <c r="D684">
        <v>2242.6999999999853</v>
      </c>
      <c r="E684">
        <v>-2250.3502953124284</v>
      </c>
      <c r="F684">
        <v>2242.6999999999853</v>
      </c>
      <c r="G684">
        <v>50.522504687571654</v>
      </c>
      <c r="J684" t="str">
        <f>IF(H684="","",$P$6-'Script Table'!$F$15-'Script Table'!$F$19+H684)</f>
        <v/>
      </c>
      <c r="K684" s="127">
        <f t="shared" si="28"/>
        <v>2242.6999999999853</v>
      </c>
      <c r="L684" s="127">
        <f t="shared" si="29"/>
        <v>684</v>
      </c>
      <c r="M684" s="127">
        <v>2242.4499999999853</v>
      </c>
      <c r="N684" s="138">
        <v>179.72052346285813</v>
      </c>
    </row>
    <row r="685" spans="2:14" x14ac:dyDescent="0.2">
      <c r="B685" s="125">
        <v>2243.1999999999853</v>
      </c>
      <c r="C685">
        <v>24.042333759170273</v>
      </c>
      <c r="D685">
        <v>2243.1999999999853</v>
      </c>
      <c r="E685">
        <v>-2250.8503627138393</v>
      </c>
      <c r="F685">
        <v>2243.1999999999853</v>
      </c>
      <c r="G685">
        <v>50.022437286160766</v>
      </c>
      <c r="J685" t="str">
        <f>IF(H685="","",$P$6-'Script Table'!$F$15-'Script Table'!$F$19+H685)</f>
        <v/>
      </c>
      <c r="K685" s="127">
        <f t="shared" si="28"/>
        <v>2243.1999999999853</v>
      </c>
      <c r="L685" s="127">
        <f t="shared" si="29"/>
        <v>685</v>
      </c>
      <c r="M685" s="127">
        <v>2242.9499999999853</v>
      </c>
      <c r="N685" s="138">
        <v>179.71776854916425</v>
      </c>
    </row>
    <row r="686" spans="2:14" x14ac:dyDescent="0.2">
      <c r="B686" s="125">
        <v>2243.6999999999853</v>
      </c>
      <c r="C686">
        <v>24.03984595038785</v>
      </c>
      <c r="D686">
        <v>2243.6999999999853</v>
      </c>
      <c r="E686">
        <v>-2251.3504292721314</v>
      </c>
      <c r="F686">
        <v>2243.6999999999853</v>
      </c>
      <c r="G686">
        <v>49.522370727868747</v>
      </c>
      <c r="J686" t="str">
        <f>IF(H686="","",$P$6-'Script Table'!$F$15-'Script Table'!$F$19+H686)</f>
        <v/>
      </c>
      <c r="K686" s="127">
        <f t="shared" si="28"/>
        <v>2243.6999999999853</v>
      </c>
      <c r="L686" s="127">
        <f t="shared" si="29"/>
        <v>686</v>
      </c>
      <c r="M686" s="127">
        <v>2243.4499999999853</v>
      </c>
      <c r="N686" s="138">
        <v>179.71495840873391</v>
      </c>
    </row>
    <row r="687" spans="2:14" x14ac:dyDescent="0.2">
      <c r="B687" s="125">
        <v>2244.1999999999853</v>
      </c>
      <c r="C687">
        <v>24.037333122646881</v>
      </c>
      <c r="D687">
        <v>2244.1999999999853</v>
      </c>
      <c r="E687">
        <v>-2251.8504949836092</v>
      </c>
      <c r="F687">
        <v>2244.1999999999853</v>
      </c>
      <c r="G687">
        <v>49.022305016390874</v>
      </c>
      <c r="J687" t="str">
        <f>IF(H687="","",$P$6-'Script Table'!$F$15-'Script Table'!$F$19+H687)</f>
        <v/>
      </c>
      <c r="K687" s="127">
        <f t="shared" si="28"/>
        <v>2244.1999999999853</v>
      </c>
      <c r="L687" s="127">
        <f t="shared" si="29"/>
        <v>687</v>
      </c>
      <c r="M687" s="127">
        <v>2243.9499999999853</v>
      </c>
      <c r="N687" s="138">
        <v>179.71209141298371</v>
      </c>
    </row>
    <row r="688" spans="2:14" x14ac:dyDescent="0.2">
      <c r="B688" s="125">
        <v>2244.6999999999853</v>
      </c>
      <c r="C688">
        <v>24.034794764843351</v>
      </c>
      <c r="D688">
        <v>2244.6999999999853</v>
      </c>
      <c r="E688">
        <v>-2252.3505598444267</v>
      </c>
      <c r="F688">
        <v>2244.6999999999853</v>
      </c>
      <c r="G688">
        <v>48.5222401555734</v>
      </c>
      <c r="J688" t="str">
        <f>IF(H688="","",$P$6-'Script Table'!$F$15-'Script Table'!$F$19+H688)</f>
        <v/>
      </c>
      <c r="K688" s="127">
        <f t="shared" si="28"/>
        <v>2244.6999999999853</v>
      </c>
      <c r="L688" s="127">
        <f t="shared" si="29"/>
        <v>688</v>
      </c>
      <c r="M688" s="127">
        <v>2244.4499999999853</v>
      </c>
      <c r="N688" s="138">
        <v>179.70916584762793</v>
      </c>
    </row>
    <row r="689" spans="2:14" x14ac:dyDescent="0.2">
      <c r="B689" s="125">
        <v>2245.1999999999853</v>
      </c>
      <c r="C689">
        <v>24.032230350182683</v>
      </c>
      <c r="D689">
        <v>2245.1999999999853</v>
      </c>
      <c r="E689">
        <v>-2252.8506238505784</v>
      </c>
      <c r="F689">
        <v>2245.1999999999853</v>
      </c>
      <c r="G689">
        <v>48.022176149421739</v>
      </c>
      <c r="J689" t="str">
        <f>IF(H689="","",$P$6-'Script Table'!$F$15-'Script Table'!$F$19+H689)</f>
        <v/>
      </c>
      <c r="K689" s="127">
        <f t="shared" si="28"/>
        <v>2245.1999999999853</v>
      </c>
      <c r="L689" s="127">
        <f t="shared" si="29"/>
        <v>689</v>
      </c>
      <c r="M689" s="127">
        <v>2244.9499999999853</v>
      </c>
      <c r="N689" s="138">
        <v>179.70617991458425</v>
      </c>
    </row>
    <row r="690" spans="2:14" x14ac:dyDescent="0.2">
      <c r="B690" s="125">
        <v>2245.6999999999853</v>
      </c>
      <c r="C690">
        <v>24.029639335446625</v>
      </c>
      <c r="D690">
        <v>2245.6999999999853</v>
      </c>
      <c r="E690">
        <v>-2253.3506869978924</v>
      </c>
      <c r="F690">
        <v>2245.6999999999853</v>
      </c>
      <c r="G690">
        <v>47.522113002107744</v>
      </c>
      <c r="J690" t="str">
        <f>IF(H690="","",$P$6-'Script Table'!$F$15-'Script Table'!$F$19+H690)</f>
        <v/>
      </c>
      <c r="K690" s="127">
        <f t="shared" si="28"/>
        <v>2245.6999999999853</v>
      </c>
      <c r="L690" s="127">
        <f t="shared" si="29"/>
        <v>690</v>
      </c>
      <c r="M690" s="127">
        <v>2245.4499999999853</v>
      </c>
      <c r="N690" s="138">
        <v>179.70313173175859</v>
      </c>
    </row>
    <row r="691" spans="2:14" x14ac:dyDescent="0.2">
      <c r="B691" s="125">
        <v>2246.1999999999853</v>
      </c>
      <c r="C691">
        <v>24.027021160245045</v>
      </c>
      <c r="D691">
        <v>2246.1999999999853</v>
      </c>
      <c r="E691">
        <v>-2253.8507492820199</v>
      </c>
      <c r="F691">
        <v>2246.1999999999853</v>
      </c>
      <c r="G691">
        <v>47.022050717980164</v>
      </c>
      <c r="J691" t="str">
        <f>IF(H691="","",$P$6-'Script Table'!$F$15-'Script Table'!$F$19+H691)</f>
        <v/>
      </c>
      <c r="K691" s="127">
        <f t="shared" si="28"/>
        <v>2246.1999999999853</v>
      </c>
      <c r="L691" s="127">
        <f t="shared" si="29"/>
        <v>691</v>
      </c>
      <c r="M691" s="127">
        <v>2245.9499999999853</v>
      </c>
      <c r="N691" s="138">
        <v>179.70001933131419</v>
      </c>
    </row>
    <row r="692" spans="2:14" x14ac:dyDescent="0.2">
      <c r="B692" s="125">
        <v>2246.6999999999853</v>
      </c>
      <c r="C692">
        <v>24.024375246243164</v>
      </c>
      <c r="D692">
        <v>2246.6999999999853</v>
      </c>
      <c r="E692">
        <v>-2254.3508106984259</v>
      </c>
      <c r="F692">
        <v>2246.6999999999853</v>
      </c>
      <c r="G692">
        <v>46.521989301574195</v>
      </c>
      <c r="J692" t="str">
        <f>IF(H692="","",$P$6-'Script Table'!$F$15-'Script Table'!$F$19+H692)</f>
        <v/>
      </c>
      <c r="K692" s="127">
        <f t="shared" si="28"/>
        <v>2246.6999999999853</v>
      </c>
      <c r="L692" s="127">
        <f t="shared" si="29"/>
        <v>692</v>
      </c>
      <c r="M692" s="127">
        <v>2246.4499999999853</v>
      </c>
      <c r="N692" s="138">
        <v>179.69684065685632</v>
      </c>
    </row>
    <row r="693" spans="2:14" x14ac:dyDescent="0.2">
      <c r="B693" s="125">
        <v>2247.1999999999853</v>
      </c>
      <c r="C693">
        <v>24.021700996356937</v>
      </c>
      <c r="D693">
        <v>2247.1999999999853</v>
      </c>
      <c r="E693">
        <v>-2254.8508712423782</v>
      </c>
      <c r="F693">
        <v>2247.1999999999853</v>
      </c>
      <c r="G693">
        <v>46.021928757621936</v>
      </c>
      <c r="J693" t="str">
        <f>IF(H693="","",$P$6-'Script Table'!$F$15-'Script Table'!$F$19+H693)</f>
        <v/>
      </c>
      <c r="K693" s="127">
        <f t="shared" si="28"/>
        <v>2247.1999999999853</v>
      </c>
      <c r="L693" s="127">
        <f t="shared" si="29"/>
        <v>693</v>
      </c>
      <c r="M693" s="127">
        <v>2246.9499999999853</v>
      </c>
      <c r="N693" s="138">
        <v>179.69359355978304</v>
      </c>
    </row>
    <row r="694" spans="2:14" x14ac:dyDescent="0.2">
      <c r="B694" s="125">
        <v>2247.6999999999853</v>
      </c>
      <c r="C694">
        <v>24.018997793910668</v>
      </c>
      <c r="D694">
        <v>2247.6999999999853</v>
      </c>
      <c r="E694">
        <v>-2255.3509309089382</v>
      </c>
      <c r="F694">
        <v>2247.6999999999853</v>
      </c>
      <c r="G694">
        <v>45.521869091061944</v>
      </c>
      <c r="J694" t="str">
        <f>IF(H694="","",$P$6-'Script Table'!$F$15-'Script Table'!$F$19+H694)</f>
        <v/>
      </c>
      <c r="K694" s="127">
        <f t="shared" si="28"/>
        <v>2247.6999999999853</v>
      </c>
      <c r="L694" s="127">
        <f t="shared" si="29"/>
        <v>694</v>
      </c>
      <c r="M694" s="127">
        <v>2247.4499999999853</v>
      </c>
      <c r="N694" s="138">
        <v>179.69027579495577</v>
      </c>
    </row>
    <row r="695" spans="2:14" x14ac:dyDescent="0.2">
      <c r="B695" s="125">
        <v>2248.1999999999853</v>
      </c>
      <c r="C695">
        <v>24.016265001751766</v>
      </c>
      <c r="D695">
        <v>2248.1999999999853</v>
      </c>
      <c r="E695">
        <v>-2255.8509896929472</v>
      </c>
      <c r="F695">
        <v>2248.1999999999853</v>
      </c>
      <c r="G695">
        <v>45.021810307052874</v>
      </c>
      <c r="J695" t="str">
        <f>IF(H695="","",$P$6-'Script Table'!$F$15-'Script Table'!$F$19+H695)</f>
        <v/>
      </c>
      <c r="K695" s="127">
        <f t="shared" si="28"/>
        <v>2248.1999999999853</v>
      </c>
      <c r="L695" s="127">
        <f t="shared" si="29"/>
        <v>695</v>
      </c>
      <c r="M695" s="127">
        <v>2247.9499999999853</v>
      </c>
      <c r="N695" s="138">
        <v>179.68688501578788</v>
      </c>
    </row>
    <row r="696" spans="2:14" x14ac:dyDescent="0.2">
      <c r="B696" s="125">
        <v>2248.6999999999853</v>
      </c>
      <c r="C696">
        <v>24.013501961318106</v>
      </c>
      <c r="D696">
        <v>2248.6999999999853</v>
      </c>
      <c r="E696">
        <v>-2256.3510475890157</v>
      </c>
      <c r="F696">
        <v>2248.6999999999853</v>
      </c>
      <c r="G696">
        <v>44.521752410984391</v>
      </c>
      <c r="J696" t="str">
        <f>IF(H696="","",$P$6-'Script Table'!$F$15-'Script Table'!$F$19+H696)</f>
        <v/>
      </c>
      <c r="K696" s="127">
        <f t="shared" si="28"/>
        <v>2248.6999999999853</v>
      </c>
      <c r="L696" s="127">
        <f t="shared" si="29"/>
        <v>696</v>
      </c>
      <c r="M696" s="127">
        <v>2248.4499999999853</v>
      </c>
      <c r="N696" s="138">
        <v>179.683418768813</v>
      </c>
    </row>
    <row r="697" spans="2:14" x14ac:dyDescent="0.2">
      <c r="B697" s="125">
        <v>2249.1999999999853</v>
      </c>
      <c r="C697">
        <v>24.01070799165344</v>
      </c>
      <c r="D697">
        <v>2249.1999999999853</v>
      </c>
      <c r="E697">
        <v>-2256.8511045915097</v>
      </c>
      <c r="F697">
        <v>2249.1999999999853</v>
      </c>
      <c r="G697">
        <v>44.021695408490359</v>
      </c>
      <c r="J697" t="str">
        <f>IF(H697="","",$P$6-'Script Table'!$F$15-'Script Table'!$F$19+H697)</f>
        <v/>
      </c>
      <c r="K697" s="127">
        <f t="shared" si="28"/>
        <v>2249.1999999999853</v>
      </c>
      <c r="L697" s="127">
        <f t="shared" si="29"/>
        <v>697</v>
      </c>
      <c r="M697" s="127">
        <v>2248.9499999999853</v>
      </c>
      <c r="N697" s="138">
        <v>179.67987448773189</v>
      </c>
    </row>
    <row r="698" spans="2:14" x14ac:dyDescent="0.2">
      <c r="B698" s="125">
        <v>2249.6999999999853</v>
      </c>
      <c r="C698">
        <v>24.007882388366525</v>
      </c>
      <c r="D698">
        <v>2249.6999999999853</v>
      </c>
      <c r="E698">
        <v>-2257.3511606945362</v>
      </c>
      <c r="F698">
        <v>2249.6999999999853</v>
      </c>
      <c r="G698">
        <v>43.52163930546385</v>
      </c>
      <c r="J698" t="str">
        <f>IF(H698="","",$P$6-'Script Table'!$F$15-'Script Table'!$F$19+H698)</f>
        <v/>
      </c>
      <c r="K698" s="127">
        <f t="shared" si="28"/>
        <v>2249.6999999999853</v>
      </c>
      <c r="L698" s="127">
        <f t="shared" si="29"/>
        <v>698</v>
      </c>
      <c r="M698" s="127">
        <v>2249.4499999999853</v>
      </c>
      <c r="N698" s="138">
        <v>179.67624948696093</v>
      </c>
    </row>
    <row r="699" spans="2:14" x14ac:dyDescent="0.2">
      <c r="B699" s="125">
        <v>2250.1999999999853</v>
      </c>
      <c r="C699">
        <v>24.005024422529392</v>
      </c>
      <c r="D699">
        <v>2250.1999999999853</v>
      </c>
      <c r="E699">
        <v>-2257.8512158919275</v>
      </c>
      <c r="F699">
        <v>2250.1999999999853</v>
      </c>
      <c r="G699">
        <v>43.021584108072602</v>
      </c>
      <c r="J699" t="str">
        <f>IF(H699="","",$P$6-'Script Table'!$F$15-'Script Table'!$F$19+H699)</f>
        <v/>
      </c>
      <c r="K699" s="127">
        <f t="shared" si="28"/>
        <v>2250.1999999999853</v>
      </c>
      <c r="L699" s="127">
        <f t="shared" si="29"/>
        <v>699</v>
      </c>
      <c r="M699" s="127">
        <v>2249.9499999999853</v>
      </c>
      <c r="N699" s="138">
        <v>179.67254095465839</v>
      </c>
    </row>
    <row r="700" spans="2:14" x14ac:dyDescent="0.2">
      <c r="B700" s="125">
        <v>2250.6999999999853</v>
      </c>
      <c r="C700">
        <v>24.002133339509957</v>
      </c>
      <c r="D700">
        <v>2250.6999999999853</v>
      </c>
      <c r="E700">
        <v>-2258.3512701772274</v>
      </c>
      <c r="F700">
        <v>2250.6999999999853</v>
      </c>
      <c r="G700">
        <v>42.521529822772663</v>
      </c>
      <c r="J700" t="str">
        <f>IF(H700="","",$P$6-'Script Table'!$F$15-'Script Table'!$F$19+H700)</f>
        <v/>
      </c>
      <c r="K700" s="127">
        <f t="shared" si="28"/>
        <v>2250.6999999999853</v>
      </c>
      <c r="L700" s="127">
        <f t="shared" si="29"/>
        <v>700</v>
      </c>
      <c r="M700" s="127">
        <v>2250.4499999999853</v>
      </c>
      <c r="N700" s="138">
        <v>179.66874594520129</v>
      </c>
    </row>
    <row r="701" spans="2:14" x14ac:dyDescent="0.2">
      <c r="B701" s="125">
        <v>2251.1999999999853</v>
      </c>
      <c r="C701">
        <v>23.999208357733867</v>
      </c>
      <c r="D701">
        <v>2251.1999999999853</v>
      </c>
      <c r="E701">
        <v>-2258.8513235436712</v>
      </c>
      <c r="F701">
        <v>2251.1999999999853</v>
      </c>
      <c r="G701">
        <v>42.021476456328855</v>
      </c>
      <c r="J701" t="str">
        <f>IF(H701="","",$P$6-'Script Table'!$F$15-'Script Table'!$F$19+H701)</f>
        <v/>
      </c>
      <c r="K701" s="127">
        <f t="shared" si="28"/>
        <v>2251.1999999999853</v>
      </c>
      <c r="L701" s="127">
        <f t="shared" si="29"/>
        <v>701</v>
      </c>
      <c r="M701" s="127">
        <v>2250.9499999999853</v>
      </c>
      <c r="N701" s="138">
        <v>179.66486137107174</v>
      </c>
    </row>
    <row r="702" spans="2:14" x14ac:dyDescent="0.2">
      <c r="B702" s="125">
        <v>2251.6999999999853</v>
      </c>
      <c r="C702">
        <v>23.996248667370267</v>
      </c>
      <c r="D702">
        <v>2251.6999999999853</v>
      </c>
      <c r="E702">
        <v>-2259.3513759841671</v>
      </c>
      <c r="F702">
        <v>2251.6999999999853</v>
      </c>
      <c r="G702">
        <v>41.521424015832963</v>
      </c>
      <c r="J702" t="str">
        <f>IF(H702="","",$P$6-'Script Table'!$F$15-'Script Table'!$F$19+H702)</f>
        <v/>
      </c>
      <c r="K702" s="127">
        <f t="shared" si="28"/>
        <v>2251.6999999999853</v>
      </c>
      <c r="L702" s="127">
        <f t="shared" si="29"/>
        <v>702</v>
      </c>
      <c r="M702" s="127">
        <v>2251.4499999999853</v>
      </c>
      <c r="N702" s="138">
        <v>179.66088399414068</v>
      </c>
    </row>
    <row r="703" spans="2:14" x14ac:dyDescent="0.2">
      <c r="B703" s="125">
        <v>2252.1999999999853</v>
      </c>
      <c r="C703">
        <v>23.993253428935429</v>
      </c>
      <c r="D703">
        <v>2252.1999999999853</v>
      </c>
      <c r="E703">
        <v>-2259.8514274912786</v>
      </c>
      <c r="F703">
        <v>2252.1999999999853</v>
      </c>
      <c r="G703">
        <v>41.02137250872147</v>
      </c>
      <c r="J703" t="str">
        <f>IF(H703="","",$P$6-'Script Table'!$F$15-'Script Table'!$F$19+H703)</f>
        <v/>
      </c>
      <c r="K703" s="127">
        <f t="shared" si="28"/>
        <v>2252.1999999999853</v>
      </c>
      <c r="L703" s="127">
        <f t="shared" si="29"/>
        <v>703</v>
      </c>
      <c r="M703" s="127">
        <v>2251.9499999999853</v>
      </c>
      <c r="N703" s="138">
        <v>179.65681041625538</v>
      </c>
    </row>
    <row r="704" spans="2:14" x14ac:dyDescent="0.2">
      <c r="B704" s="125">
        <v>2252.6999999999853</v>
      </c>
      <c r="C704">
        <v>23.99022177180801</v>
      </c>
      <c r="D704">
        <v>2252.6999999999853</v>
      </c>
      <c r="E704">
        <v>-2260.3514780572004</v>
      </c>
      <c r="F704">
        <v>2252.6999999999853</v>
      </c>
      <c r="G704">
        <v>40.521321942799659</v>
      </c>
      <c r="J704" t="str">
        <f>IF(H704="","",$P$6-'Script Table'!$F$15-'Script Table'!$F$19+H704)</f>
        <v/>
      </c>
      <c r="K704" s="127">
        <f t="shared" si="28"/>
        <v>2252.6999999999853</v>
      </c>
      <c r="L704" s="127">
        <f t="shared" si="29"/>
        <v>704</v>
      </c>
      <c r="M704" s="127">
        <v>2252.4499999999853</v>
      </c>
      <c r="N704" s="138">
        <v>179.65263706910912</v>
      </c>
    </row>
    <row r="705" spans="2:14" x14ac:dyDescent="0.2">
      <c r="B705" s="125">
        <v>2253.1999999999853</v>
      </c>
      <c r="C705">
        <v>23.98715279264901</v>
      </c>
      <c r="D705">
        <v>2253.1999999999853</v>
      </c>
      <c r="E705">
        <v>-2260.8515276737362</v>
      </c>
      <c r="F705">
        <v>2253.1999999999853</v>
      </c>
      <c r="G705">
        <v>40.021272326263897</v>
      </c>
      <c r="J705" t="str">
        <f>IF(H705="","",$P$6-'Script Table'!$F$15-'Script Table'!$F$19+H705)</f>
        <v/>
      </c>
      <c r="K705" s="127">
        <f t="shared" si="28"/>
        <v>2253.1999999999853</v>
      </c>
      <c r="L705" s="127">
        <f t="shared" si="29"/>
        <v>705</v>
      </c>
      <c r="M705" s="127">
        <v>2252.9499999999853</v>
      </c>
      <c r="N705" s="138">
        <v>179.64836020332092</v>
      </c>
    </row>
    <row r="706" spans="2:14" x14ac:dyDescent="0.2">
      <c r="B706" s="125">
        <v>2253.6999999999853</v>
      </c>
      <c r="C706">
        <v>23.984045553718875</v>
      </c>
      <c r="D706">
        <v>2253.6999999999853</v>
      </c>
      <c r="E706">
        <v>-2261.3515763322748</v>
      </c>
      <c r="F706">
        <v>2253.6999999999853</v>
      </c>
      <c r="G706">
        <v>39.52122366772528</v>
      </c>
      <c r="J706" t="str">
        <f>IF(H706="","",$P$6-'Script Table'!$F$15-'Script Table'!$F$19+H706)</f>
        <v/>
      </c>
      <c r="K706" s="127">
        <f t="shared" si="28"/>
        <v>2253.6999999999853</v>
      </c>
      <c r="L706" s="127">
        <f t="shared" si="29"/>
        <v>706</v>
      </c>
      <c r="M706" s="127">
        <v>2253.4499999999853</v>
      </c>
      <c r="N706" s="138">
        <v>179.64397587664885</v>
      </c>
    </row>
    <row r="707" spans="2:14" x14ac:dyDescent="0.2">
      <c r="B707" s="125">
        <v>2254.1999999999853</v>
      </c>
      <c r="C707">
        <v>23.98089908108367</v>
      </c>
      <c r="D707">
        <v>2254.1999999999853</v>
      </c>
      <c r="E707">
        <v>-2261.8516240237605</v>
      </c>
      <c r="F707">
        <v>2254.1999999999853</v>
      </c>
      <c r="G707">
        <v>39.021175976239647</v>
      </c>
      <c r="J707" t="str">
        <f>IF(H707="","",$P$6-'Script Table'!$F$15-'Script Table'!$F$19+H707)</f>
        <v/>
      </c>
      <c r="K707" s="127">
        <f t="shared" si="28"/>
        <v>2254.1999999999853</v>
      </c>
      <c r="L707" s="127">
        <f t="shared" si="29"/>
        <v>707</v>
      </c>
      <c r="M707" s="127">
        <v>2253.9499999999853</v>
      </c>
      <c r="N707" s="138">
        <v>179.63947994127318</v>
      </c>
    </row>
    <row r="708" spans="2:14" x14ac:dyDescent="0.2">
      <c r="B708" s="125">
        <v>2254.6999999999853</v>
      </c>
      <c r="C708">
        <v>23.977712362701443</v>
      </c>
      <c r="D708">
        <v>2254.6999999999853</v>
      </c>
      <c r="E708">
        <v>-2262.3516707386661</v>
      </c>
      <c r="F708">
        <v>2254.6999999999853</v>
      </c>
      <c r="G708">
        <v>38.521129261333954</v>
      </c>
      <c r="J708" t="str">
        <f>IF(H708="","",$P$6-'Script Table'!$F$15-'Script Table'!$F$19+H708)</f>
        <v/>
      </c>
      <c r="K708" s="127">
        <f t="shared" ref="K708:K771" si="30">F708</f>
        <v>2254.6999999999853</v>
      </c>
      <c r="L708" s="127">
        <f t="shared" si="29"/>
        <v>708</v>
      </c>
      <c r="M708" s="127">
        <v>2254.4499999999853</v>
      </c>
      <c r="N708" s="138">
        <v>179.63486803007044</v>
      </c>
    </row>
    <row r="709" spans="2:14" x14ac:dyDescent="0.2">
      <c r="B709" s="125">
        <v>2255.1999999999853</v>
      </c>
      <c r="C709">
        <v>23.974484346379157</v>
      </c>
      <c r="D709">
        <v>2255.1999999999853</v>
      </c>
      <c r="E709">
        <v>-2262.8517164669597</v>
      </c>
      <c r="F709">
        <v>2255.1999999999853</v>
      </c>
      <c r="G709">
        <v>38.021083533040382</v>
      </c>
      <c r="J709" t="str">
        <f>IF(H709="","",$P$6-'Script Table'!$F$15-'Script Table'!$F$19+H709)</f>
        <v/>
      </c>
      <c r="K709" s="127">
        <f t="shared" si="30"/>
        <v>2255.1999999999853</v>
      </c>
      <c r="L709" s="127">
        <f t="shared" si="29"/>
        <v>709</v>
      </c>
      <c r="M709" s="127">
        <v>2254.9499999999853</v>
      </c>
      <c r="N709" s="138">
        <v>179.63013554177567</v>
      </c>
    </row>
    <row r="710" spans="2:14" x14ac:dyDescent="0.2">
      <c r="B710" s="125">
        <v>2255.6999999999853</v>
      </c>
      <c r="C710">
        <v>23.971213937589813</v>
      </c>
      <c r="D710">
        <v>2255.6999999999853</v>
      </c>
      <c r="E710">
        <v>-2263.3517611980737</v>
      </c>
      <c r="F710">
        <v>2255.6999999999853</v>
      </c>
      <c r="G710">
        <v>37.521038801926352</v>
      </c>
      <c r="J710" t="str">
        <f>IF(H710="","",$P$6-'Script Table'!$F$15-'Script Table'!$F$19+H710)</f>
        <v/>
      </c>
      <c r="K710" s="127">
        <f t="shared" si="30"/>
        <v>2255.6999999999853</v>
      </c>
      <c r="L710" s="127">
        <f t="shared" ref="L710:L773" si="31">L709+1</f>
        <v>710</v>
      </c>
      <c r="M710" s="127">
        <v>2255.4499999999853</v>
      </c>
      <c r="N710" s="138">
        <v>179.62527762496345</v>
      </c>
    </row>
    <row r="711" spans="2:14" x14ac:dyDescent="0.2">
      <c r="B711" s="125">
        <v>2256.1999999999853</v>
      </c>
      <c r="C711">
        <v>23.967899997138527</v>
      </c>
      <c r="D711">
        <v>2256.1999999999853</v>
      </c>
      <c r="E711">
        <v>-2263.8518049208651</v>
      </c>
      <c r="F711">
        <v>2256.1999999999853</v>
      </c>
      <c r="G711">
        <v>37.020995079134991</v>
      </c>
      <c r="J711" t="str">
        <f>IF(H711="","",$P$6-'Script Table'!$F$15-'Script Table'!$F$19+H711)</f>
        <v/>
      </c>
      <c r="K711" s="127">
        <f t="shared" si="30"/>
        <v>2256.1999999999853</v>
      </c>
      <c r="L711" s="127">
        <f t="shared" si="31"/>
        <v>711</v>
      </c>
      <c r="M711" s="127">
        <v>2255.9499999999853</v>
      </c>
      <c r="N711" s="138">
        <v>179.62028916073285</v>
      </c>
    </row>
    <row r="712" spans="2:14" x14ac:dyDescent="0.2">
      <c r="B712" s="125">
        <v>2256.6999999999853</v>
      </c>
      <c r="C712">
        <v>23.964541338665445</v>
      </c>
      <c r="D712">
        <v>2256.6999999999853</v>
      </c>
      <c r="E712">
        <v>-2264.3518476235768</v>
      </c>
      <c r="F712">
        <v>2256.6999999999853</v>
      </c>
      <c r="G712">
        <v>36.520952376423338</v>
      </c>
      <c r="J712" t="str">
        <f>IF(H712="","",$P$6-'Script Table'!$F$15-'Script Table'!$F$19+H712)</f>
        <v/>
      </c>
      <c r="K712" s="127">
        <f t="shared" si="30"/>
        <v>2256.6999999999853</v>
      </c>
      <c r="L712" s="127">
        <f t="shared" si="31"/>
        <v>712</v>
      </c>
      <c r="M712" s="127">
        <v>2256.4499999999853</v>
      </c>
      <c r="N712" s="138">
        <v>179.61516474401034</v>
      </c>
    </row>
    <row r="713" spans="2:14" x14ac:dyDescent="0.2">
      <c r="B713" s="125">
        <v>2257.1999999999853</v>
      </c>
      <c r="C713">
        <v>23.961136725972587</v>
      </c>
      <c r="D713">
        <v>2257.1999999999853</v>
      </c>
      <c r="E713">
        <v>-2264.8518892937932</v>
      </c>
      <c r="F713">
        <v>2257.1999999999853</v>
      </c>
      <c r="G713">
        <v>36.020910706206905</v>
      </c>
      <c r="J713" t="str">
        <f>IF(H713="","",$P$6-'Script Table'!$F$15-'Script Table'!$F$19+H713)</f>
        <v/>
      </c>
      <c r="K713" s="127">
        <f t="shared" si="30"/>
        <v>2257.1999999999853</v>
      </c>
      <c r="L713" s="127">
        <f t="shared" si="31"/>
        <v>713</v>
      </c>
      <c r="M713" s="127">
        <v>2256.9499999999853</v>
      </c>
      <c r="N713" s="138">
        <v>179.60989866337016</v>
      </c>
    </row>
    <row r="714" spans="2:14" x14ac:dyDescent="0.2">
      <c r="B714" s="125">
        <v>2257.6999999999853</v>
      </c>
      <c r="C714">
        <v>23.957684870160847</v>
      </c>
      <c r="D714">
        <v>2257.6999999999853</v>
      </c>
      <c r="E714">
        <v>-2265.3519299183954</v>
      </c>
      <c r="F714">
        <v>2257.6999999999853</v>
      </c>
      <c r="G714">
        <v>35.520870081604698</v>
      </c>
      <c r="J714" t="str">
        <f>IF(H714="","",$P$6-'Script Table'!$F$15-'Script Table'!$F$19+H714)</f>
        <v/>
      </c>
      <c r="K714" s="127">
        <f t="shared" si="30"/>
        <v>2257.6999999999853</v>
      </c>
      <c r="L714" s="127">
        <f t="shared" si="31"/>
        <v>714</v>
      </c>
      <c r="M714" s="127">
        <v>2257.4499999999853</v>
      </c>
      <c r="N714" s="138">
        <v>179.60448487927735</v>
      </c>
    </row>
    <row r="715" spans="2:14" x14ac:dyDescent="0.2">
      <c r="B715" s="125">
        <v>2258.1999999999853</v>
      </c>
      <c r="C715">
        <v>23.954184426562637</v>
      </c>
      <c r="D715">
        <v>2258.1999999999853</v>
      </c>
      <c r="E715">
        <v>-2265.8519694835072</v>
      </c>
      <c r="F715">
        <v>2258.1999999999853</v>
      </c>
      <c r="G715">
        <v>35.020830516492879</v>
      </c>
      <c r="J715" t="str">
        <f>IF(H715="","",$P$6-'Script Table'!$F$15-'Script Table'!$F$19+H715)</f>
        <v/>
      </c>
      <c r="K715" s="127">
        <f t="shared" si="30"/>
        <v>2258.1999999999853</v>
      </c>
      <c r="L715" s="127">
        <f t="shared" si="31"/>
        <v>715</v>
      </c>
      <c r="M715" s="127">
        <v>2257.9499999999853</v>
      </c>
      <c r="N715" s="138">
        <v>179.59891700066436</v>
      </c>
    </row>
    <row r="716" spans="2:14" x14ac:dyDescent="0.2">
      <c r="B716" s="125">
        <v>2258.6999999999853</v>
      </c>
      <c r="C716">
        <v>23.950633991455206</v>
      </c>
      <c r="D716">
        <v>2258.6999999999853</v>
      </c>
      <c r="E716">
        <v>-2266.3520079744421</v>
      </c>
      <c r="F716">
        <v>2258.6999999999853</v>
      </c>
      <c r="G716">
        <v>34.520792025557967</v>
      </c>
      <c r="J716" t="str">
        <f>IF(H716="","",$P$6-'Script Table'!$F$15-'Script Table'!$F$19+H716)</f>
        <v/>
      </c>
      <c r="K716" s="127">
        <f t="shared" si="30"/>
        <v>2258.6999999999853</v>
      </c>
      <c r="L716" s="127">
        <f t="shared" si="31"/>
        <v>716</v>
      </c>
      <c r="M716" s="127">
        <v>2258.4499999999853</v>
      </c>
      <c r="N716" s="138">
        <v>179.59318825979744</v>
      </c>
    </row>
    <row r="717" spans="2:14" x14ac:dyDescent="0.2">
      <c r="B717" s="125">
        <v>2259.1999999999853</v>
      </c>
      <c r="C717">
        <v>23.947032098539133</v>
      </c>
      <c r="D717">
        <v>2259.1999999999853</v>
      </c>
      <c r="E717">
        <v>-2266.852045375641</v>
      </c>
      <c r="F717">
        <v>2259.1999999999853</v>
      </c>
      <c r="G717">
        <v>34.020754624359142</v>
      </c>
      <c r="J717" t="str">
        <f>IF(H717="","",$P$6-'Script Table'!$F$15-'Script Table'!$F$19+H717)</f>
        <v/>
      </c>
      <c r="K717" s="127">
        <f t="shared" si="30"/>
        <v>2259.1999999999853</v>
      </c>
      <c r="L717" s="127">
        <f t="shared" si="31"/>
        <v>717</v>
      </c>
      <c r="M717" s="127">
        <v>2258.9499999999853</v>
      </c>
      <c r="N717" s="138">
        <v>179.58729148536037</v>
      </c>
    </row>
    <row r="718" spans="2:14" x14ac:dyDescent="0.2">
      <c r="B718" s="125">
        <v>2259.6999999999853</v>
      </c>
      <c r="C718">
        <v>23.943377215166862</v>
      </c>
      <c r="D718">
        <v>2259.6999999999853</v>
      </c>
      <c r="E718">
        <v>-2267.3520816706077</v>
      </c>
      <c r="F718">
        <v>2259.6999999999853</v>
      </c>
      <c r="G718">
        <v>33.520718329392366</v>
      </c>
      <c r="J718" t="str">
        <f>IF(H718="","",$P$6-'Script Table'!$F$15-'Script Table'!$F$19+H718)</f>
        <v/>
      </c>
      <c r="K718" s="127">
        <f t="shared" si="30"/>
        <v>2259.6999999999853</v>
      </c>
      <c r="L718" s="127">
        <f t="shared" si="31"/>
        <v>718</v>
      </c>
      <c r="M718" s="127">
        <v>2259.4499999999853</v>
      </c>
      <c r="N718" s="138">
        <v>179.58121907380846</v>
      </c>
    </row>
    <row r="719" spans="2:14" x14ac:dyDescent="0.2">
      <c r="B719" s="125">
        <v>2260.1999999999853</v>
      </c>
      <c r="C719">
        <v>23.939667738306529</v>
      </c>
      <c r="D719">
        <v>2260.1999999999853</v>
      </c>
      <c r="E719">
        <v>-2267.852116841837</v>
      </c>
      <c r="F719">
        <v>2260.1999999999853</v>
      </c>
      <c r="G719">
        <v>33.020683158163138</v>
      </c>
      <c r="J719" t="str">
        <f>IF(H719="","",$P$6-'Script Table'!$F$15-'Script Table'!$F$19+H719)</f>
        <v/>
      </c>
      <c r="K719" s="127">
        <f t="shared" si="30"/>
        <v>2260.1999999999853</v>
      </c>
      <c r="L719" s="127">
        <f t="shared" si="31"/>
        <v>719</v>
      </c>
      <c r="M719" s="127">
        <v>2259.9499999999853</v>
      </c>
      <c r="N719" s="138">
        <v>179.57496295902718</v>
      </c>
    </row>
    <row r="720" spans="2:14" x14ac:dyDescent="0.2">
      <c r="B720" s="125">
        <v>2260.2999999999852</v>
      </c>
      <c r="C720">
        <v>23.93891909038323</v>
      </c>
      <c r="D720">
        <v>2260.2999999999852</v>
      </c>
      <c r="E720">
        <v>-2267.952123739155</v>
      </c>
      <c r="F720">
        <v>2260.2999999999852</v>
      </c>
      <c r="G720">
        <v>32.920676260845084</v>
      </c>
      <c r="J720" t="str">
        <f>IF(H720="","",$P$6-'Script Table'!$F$15-'Script Table'!$F$19+H720)</f>
        <v/>
      </c>
      <c r="K720" s="127">
        <f t="shared" si="30"/>
        <v>2260.2999999999852</v>
      </c>
      <c r="L720" s="127">
        <f t="shared" si="31"/>
        <v>720</v>
      </c>
      <c r="M720" s="127">
        <v>2260.2499999999854</v>
      </c>
      <c r="N720" s="138">
        <v>179.57109393189998</v>
      </c>
    </row>
    <row r="721" spans="2:14" x14ac:dyDescent="0.2">
      <c r="B721" s="125">
        <v>2260.3999999999851</v>
      </c>
      <c r="C721">
        <v>23.938168177636367</v>
      </c>
      <c r="D721">
        <v>2260.3999999999851</v>
      </c>
      <c r="E721">
        <v>-2268.0521305906241</v>
      </c>
      <c r="F721">
        <v>2260.3999999999851</v>
      </c>
      <c r="G721">
        <v>32.820669409376023</v>
      </c>
      <c r="J721" t="str">
        <f>IF(H721="","",$P$6-'Script Table'!$F$15-'Script Table'!$F$19+H721)</f>
        <v/>
      </c>
      <c r="K721" s="127">
        <f t="shared" si="30"/>
        <v>2260.3999999999851</v>
      </c>
      <c r="L721" s="127">
        <f t="shared" si="31"/>
        <v>721</v>
      </c>
      <c r="M721" s="127">
        <v>2260.3499999999849</v>
      </c>
      <c r="N721" s="138">
        <v>179.56979624878878</v>
      </c>
    </row>
    <row r="722" spans="2:14" x14ac:dyDescent="0.2">
      <c r="B722" s="125">
        <v>2260.499999999985</v>
      </c>
      <c r="C722">
        <v>23.937414985961929</v>
      </c>
      <c r="D722">
        <v>2260.499999999985</v>
      </c>
      <c r="E722">
        <v>-2268.1521373960868</v>
      </c>
      <c r="F722">
        <v>2260.499999999985</v>
      </c>
      <c r="G722">
        <v>32.720662603913297</v>
      </c>
      <c r="J722" t="str">
        <f>IF(H722="","",$P$6-'Script Table'!$F$15-'Script Table'!$F$19+H722)</f>
        <v/>
      </c>
      <c r="K722" s="127">
        <f t="shared" si="30"/>
        <v>2260.499999999985</v>
      </c>
      <c r="L722" s="127">
        <f t="shared" si="31"/>
        <v>722</v>
      </c>
      <c r="M722" s="127">
        <v>2260.4499999999853</v>
      </c>
      <c r="N722" s="138">
        <v>179.5684904842557</v>
      </c>
    </row>
    <row r="723" spans="2:14" x14ac:dyDescent="0.2">
      <c r="B723" s="125">
        <v>2260.5999999999849</v>
      </c>
      <c r="C723">
        <v>23.936659501124428</v>
      </c>
      <c r="D723">
        <v>2260.5999999999849</v>
      </c>
      <c r="E723">
        <v>-2268.252144155384</v>
      </c>
      <c r="F723">
        <v>2260.5999999999849</v>
      </c>
      <c r="G723">
        <v>32.620655844616067</v>
      </c>
      <c r="J723" t="str">
        <f>IF(H723="","",$P$6-'Script Table'!$F$15-'Script Table'!$F$19+H723)</f>
        <v/>
      </c>
      <c r="K723" s="127">
        <f t="shared" si="30"/>
        <v>2260.5999999999849</v>
      </c>
      <c r="L723" s="127">
        <f t="shared" si="31"/>
        <v>723</v>
      </c>
      <c r="M723" s="127">
        <v>2260.5499999999847</v>
      </c>
      <c r="N723" s="138">
        <v>179.56717656296286</v>
      </c>
    </row>
    <row r="724" spans="2:14" x14ac:dyDescent="0.2">
      <c r="B724" s="125">
        <v>2260.6999999999848</v>
      </c>
      <c r="C724">
        <v>23.93590170875455</v>
      </c>
      <c r="D724">
        <v>2260.6999999999848</v>
      </c>
      <c r="E724">
        <v>-2268.3521508683534</v>
      </c>
      <c r="F724">
        <v>2260.6999999999848</v>
      </c>
      <c r="G724">
        <v>32.520649131646678</v>
      </c>
      <c r="J724" t="str">
        <f>IF(H724="","",$P$6-'Script Table'!$F$15-'Script Table'!$F$19+H724)</f>
        <v/>
      </c>
      <c r="K724" s="127">
        <f t="shared" si="30"/>
        <v>2260.6999999999848</v>
      </c>
      <c r="L724" s="127">
        <f t="shared" si="31"/>
        <v>724</v>
      </c>
      <c r="M724" s="127">
        <v>2260.6499999999851</v>
      </c>
      <c r="N724" s="138">
        <v>179.56585440822295</v>
      </c>
    </row>
    <row r="725" spans="2:14" x14ac:dyDescent="0.2">
      <c r="B725" s="125">
        <v>2260.7999999999847</v>
      </c>
      <c r="C725">
        <v>23.935141594346813</v>
      </c>
      <c r="D725">
        <v>2260.7999999999847</v>
      </c>
      <c r="E725">
        <v>-2268.4521575348322</v>
      </c>
      <c r="F725">
        <v>2260.7999999999847</v>
      </c>
      <c r="G725">
        <v>32.42064246516793</v>
      </c>
      <c r="J725" t="str">
        <f>IF(H725="","",$P$6-'Script Table'!$F$15-'Script Table'!$F$19+H725)</f>
        <v/>
      </c>
      <c r="K725" s="127">
        <f t="shared" si="30"/>
        <v>2260.7999999999847</v>
      </c>
      <c r="L725" s="127">
        <f t="shared" si="31"/>
        <v>725</v>
      </c>
      <c r="M725" s="127">
        <v>2260.7499999999845</v>
      </c>
      <c r="N725" s="138">
        <v>179.56452394201705</v>
      </c>
    </row>
    <row r="726" spans="2:14" x14ac:dyDescent="0.2">
      <c r="B726" s="125">
        <v>2260.8999999999846</v>
      </c>
      <c r="C726">
        <v>23.934379143257189</v>
      </c>
      <c r="D726">
        <v>2260.8999999999846</v>
      </c>
      <c r="E726">
        <v>-2268.5521641546552</v>
      </c>
      <c r="F726">
        <v>2260.8999999999846</v>
      </c>
      <c r="G726">
        <v>32.320635845344896</v>
      </c>
      <c r="J726" t="str">
        <f>IF(H726="","",$P$6-'Script Table'!$F$15-'Script Table'!$F$19+H726)</f>
        <v/>
      </c>
      <c r="K726" s="127">
        <f t="shared" si="30"/>
        <v>2260.8999999999846</v>
      </c>
      <c r="L726" s="127">
        <f t="shared" si="31"/>
        <v>726</v>
      </c>
      <c r="M726" s="127">
        <v>2260.8499999999849</v>
      </c>
      <c r="N726" s="138">
        <v>179.56318508495471</v>
      </c>
    </row>
    <row r="727" spans="2:14" x14ac:dyDescent="0.2">
      <c r="B727" s="125">
        <v>2260.9999999999845</v>
      </c>
      <c r="C727">
        <v>23.933614340700707</v>
      </c>
      <c r="D727">
        <v>2260.9999999999845</v>
      </c>
      <c r="E727">
        <v>-2268.6521707276538</v>
      </c>
      <c r="F727">
        <v>2260.9999999999845</v>
      </c>
      <c r="G727">
        <v>32.220629272346287</v>
      </c>
      <c r="J727" t="str">
        <f>IF(H727="","",$P$6-'Script Table'!$F$15-'Script Table'!$F$19+H727)</f>
        <v/>
      </c>
      <c r="K727" s="127">
        <f t="shared" si="30"/>
        <v>2260.9999999999845</v>
      </c>
      <c r="L727" s="127">
        <f t="shared" si="31"/>
        <v>727</v>
      </c>
      <c r="M727" s="127">
        <v>2260.9499999999844</v>
      </c>
      <c r="N727" s="138">
        <v>179.56183775626957</v>
      </c>
    </row>
    <row r="728" spans="2:14" x14ac:dyDescent="0.2">
      <c r="B728" s="125">
        <v>2261.0999999999844</v>
      </c>
      <c r="C728">
        <v>23.932847171749003</v>
      </c>
      <c r="D728">
        <v>2261.0999999999844</v>
      </c>
      <c r="E728">
        <v>-2268.7521772536584</v>
      </c>
      <c r="F728">
        <v>2261.0999999999844</v>
      </c>
      <c r="G728">
        <v>32.120622746341724</v>
      </c>
      <c r="J728" t="str">
        <f>IF(H728="","",$P$6-'Script Table'!$F$15-'Script Table'!$F$19+H728)</f>
        <v/>
      </c>
      <c r="K728" s="127">
        <f t="shared" si="30"/>
        <v>2261.0999999999844</v>
      </c>
      <c r="L728" s="127">
        <f t="shared" si="31"/>
        <v>728</v>
      </c>
      <c r="M728" s="127">
        <v>2261.0499999999847</v>
      </c>
      <c r="N728" s="138">
        <v>179.56048187380065</v>
      </c>
    </row>
    <row r="729" spans="2:14" x14ac:dyDescent="0.2">
      <c r="B729" s="125">
        <v>2261.1999999999844</v>
      </c>
      <c r="C729">
        <v>23.932077621327863</v>
      </c>
      <c r="D729">
        <v>2261.1999999999844</v>
      </c>
      <c r="E729">
        <v>-2268.852183732497</v>
      </c>
      <c r="F729">
        <v>2261.1999999999844</v>
      </c>
      <c r="G729">
        <v>32.020616267503101</v>
      </c>
      <c r="J729" t="str">
        <f>IF(H729="","",$P$6-'Script Table'!$F$15-'Script Table'!$F$19+H729)</f>
        <v/>
      </c>
      <c r="K729" s="127">
        <f t="shared" si="30"/>
        <v>2261.1999999999844</v>
      </c>
      <c r="L729" s="127">
        <f t="shared" si="31"/>
        <v>729</v>
      </c>
      <c r="M729" s="127">
        <v>2261.1499999999842</v>
      </c>
      <c r="N729" s="138">
        <v>179.55911735397444</v>
      </c>
    </row>
    <row r="730" spans="2:14" x14ac:dyDescent="0.2">
      <c r="B730" s="125">
        <v>2261.2999999999843</v>
      </c>
      <c r="C730">
        <v>23.931305674214702</v>
      </c>
      <c r="D730">
        <v>2261.2999999999843</v>
      </c>
      <c r="E730">
        <v>-2268.9521901639955</v>
      </c>
      <c r="F730">
        <v>2261.2999999999843</v>
      </c>
      <c r="G730">
        <v>31.920609836004587</v>
      </c>
      <c r="J730" t="str">
        <f>IF(H730="","",$P$6-'Script Table'!$F$15-'Script Table'!$F$19+H730)</f>
        <v/>
      </c>
      <c r="K730" s="127">
        <f t="shared" si="30"/>
        <v>2261.2999999999843</v>
      </c>
      <c r="L730" s="127">
        <f t="shared" si="31"/>
        <v>730</v>
      </c>
      <c r="M730" s="127">
        <v>2261.2499999999845</v>
      </c>
      <c r="N730" s="138">
        <v>179.55774411177242</v>
      </c>
    </row>
    <row r="731" spans="2:14" x14ac:dyDescent="0.2">
      <c r="B731" s="125">
        <v>2261.3999999999842</v>
      </c>
      <c r="C731">
        <v>23.930531315036021</v>
      </c>
      <c r="D731">
        <v>2261.3999999999842</v>
      </c>
      <c r="E731">
        <v>-2269.0521965479775</v>
      </c>
      <c r="F731">
        <v>2261.3999999999842</v>
      </c>
      <c r="G731">
        <v>31.820603452022624</v>
      </c>
      <c r="J731" t="str">
        <f>IF(H731="","",$P$6-'Script Table'!$F$15-'Script Table'!$F$19+H731)</f>
        <v/>
      </c>
      <c r="K731" s="127">
        <f t="shared" si="30"/>
        <v>2261.3999999999842</v>
      </c>
      <c r="L731" s="127">
        <f t="shared" si="31"/>
        <v>731</v>
      </c>
      <c r="M731" s="127">
        <v>2261.349999999984</v>
      </c>
      <c r="N731" s="138">
        <v>179.55636206072052</v>
      </c>
    </row>
    <row r="732" spans="2:14" x14ac:dyDescent="0.2">
      <c r="B732" s="125">
        <v>2261.4999999999841</v>
      </c>
      <c r="C732">
        <v>23.929754528264834</v>
      </c>
      <c r="D732">
        <v>2261.4999999999841</v>
      </c>
      <c r="E732">
        <v>-2269.1522028842642</v>
      </c>
      <c r="F732">
        <v>2261.4999999999841</v>
      </c>
      <c r="G732">
        <v>31.720597115735927</v>
      </c>
      <c r="J732" t="str">
        <f>IF(H732="","",$P$6-'Script Table'!$F$15-'Script Table'!$F$19+H732)</f>
        <v/>
      </c>
      <c r="K732" s="127">
        <f t="shared" si="30"/>
        <v>2261.4999999999841</v>
      </c>
      <c r="L732" s="127">
        <f t="shared" si="31"/>
        <v>732</v>
      </c>
      <c r="M732" s="127">
        <v>2261.4499999999844</v>
      </c>
      <c r="N732" s="138">
        <v>179.55497111286903</v>
      </c>
    </row>
    <row r="733" spans="2:14" x14ac:dyDescent="0.2">
      <c r="B733" s="125">
        <v>2261.599999999984</v>
      </c>
      <c r="C733">
        <v>23.928975298218003</v>
      </c>
      <c r="D733">
        <v>2261.599999999984</v>
      </c>
      <c r="E733">
        <v>-2269.2522091726742</v>
      </c>
      <c r="F733">
        <v>2261.599999999984</v>
      </c>
      <c r="G733">
        <v>31.620590827325941</v>
      </c>
      <c r="J733" t="str">
        <f>IF(H733="","",$P$6-'Script Table'!$F$15-'Script Table'!$F$19+H733)</f>
        <v/>
      </c>
      <c r="K733" s="127">
        <f t="shared" si="30"/>
        <v>2261.599999999984</v>
      </c>
      <c r="L733" s="127">
        <f t="shared" si="31"/>
        <v>733</v>
      </c>
      <c r="M733" s="127">
        <v>2261.5499999999838</v>
      </c>
      <c r="N733" s="138">
        <v>179.55357117873956</v>
      </c>
    </row>
    <row r="734" spans="2:14" x14ac:dyDescent="0.2">
      <c r="B734" s="125">
        <v>2261.6999999999839</v>
      </c>
      <c r="C734">
        <v>23.928193609053576</v>
      </c>
      <c r="D734">
        <v>2261.6999999999839</v>
      </c>
      <c r="E734">
        <v>-2269.3522154130237</v>
      </c>
      <c r="F734">
        <v>2261.6999999999839</v>
      </c>
      <c r="G734">
        <v>31.520584586976383</v>
      </c>
      <c r="J734" t="str">
        <f>IF(H734="","",$P$6-'Script Table'!$F$15-'Script Table'!$F$19+H734)</f>
        <v/>
      </c>
      <c r="K734" s="127">
        <f t="shared" si="30"/>
        <v>2261.6999999999839</v>
      </c>
      <c r="L734" s="127">
        <f t="shared" si="31"/>
        <v>734</v>
      </c>
      <c r="M734" s="127">
        <v>2261.6499999999842</v>
      </c>
      <c r="N734" s="138">
        <v>179.5521621673312</v>
      </c>
    </row>
    <row r="735" spans="2:14" x14ac:dyDescent="0.2">
      <c r="B735" s="125">
        <v>2261.7999999999838</v>
      </c>
      <c r="C735">
        <v>23.927409444768031</v>
      </c>
      <c r="D735">
        <v>2261.7999999999838</v>
      </c>
      <c r="E735">
        <v>-2269.4522216051278</v>
      </c>
      <c r="F735">
        <v>2261.7999999999838</v>
      </c>
      <c r="G735">
        <v>31.420578394872337</v>
      </c>
      <c r="J735" t="str">
        <f>IF(H735="","",$P$6-'Script Table'!$F$15-'Script Table'!$F$19+H735)</f>
        <v/>
      </c>
      <c r="K735" s="127">
        <f t="shared" si="30"/>
        <v>2261.7999999999838</v>
      </c>
      <c r="L735" s="127">
        <f t="shared" si="31"/>
        <v>735</v>
      </c>
      <c r="M735" s="127">
        <v>2261.7499999999836</v>
      </c>
      <c r="N735" s="138">
        <v>179.55074398606752</v>
      </c>
    </row>
    <row r="736" spans="2:14" x14ac:dyDescent="0.2">
      <c r="B736" s="125">
        <v>2261.8999999999837</v>
      </c>
      <c r="C736">
        <v>23.926622789193495</v>
      </c>
      <c r="D736">
        <v>2261.8999999999837</v>
      </c>
      <c r="E736">
        <v>-2269.5522277487976</v>
      </c>
      <c r="F736">
        <v>2261.8999999999837</v>
      </c>
      <c r="G736">
        <v>31.32057225120252</v>
      </c>
      <c r="J736" t="str">
        <f>IF(H736="","",$P$6-'Script Table'!$F$15-'Script Table'!$F$19+H736)</f>
        <v/>
      </c>
      <c r="K736" s="127">
        <f t="shared" si="30"/>
        <v>2261.8999999999837</v>
      </c>
      <c r="L736" s="127">
        <f t="shared" si="31"/>
        <v>736</v>
      </c>
      <c r="M736" s="127">
        <v>2261.849999999984</v>
      </c>
      <c r="N736" s="138">
        <v>179.5493165407683</v>
      </c>
    </row>
    <row r="737" spans="2:14" x14ac:dyDescent="0.2">
      <c r="B737" s="125">
        <v>2261.9999999999836</v>
      </c>
      <c r="C737">
        <v>23.925833625994876</v>
      </c>
      <c r="D737">
        <v>2261.9999999999836</v>
      </c>
      <c r="E737">
        <v>-2269.6522338438413</v>
      </c>
      <c r="F737">
        <v>2261.9999999999836</v>
      </c>
      <c r="G737">
        <v>31.220566156158839</v>
      </c>
      <c r="J737" t="str">
        <f>IF(H737="","",$P$6-'Script Table'!$F$15-'Script Table'!$F$19+H737)</f>
        <v/>
      </c>
      <c r="K737" s="127">
        <f t="shared" si="30"/>
        <v>2261.9999999999836</v>
      </c>
      <c r="L737" s="127">
        <f t="shared" si="31"/>
        <v>737</v>
      </c>
      <c r="M737" s="127">
        <v>2261.9499999999834</v>
      </c>
      <c r="N737" s="138">
        <v>179.54787973561449</v>
      </c>
    </row>
    <row r="738" spans="2:14" x14ac:dyDescent="0.2">
      <c r="B738" s="125">
        <v>2262.0999999999835</v>
      </c>
      <c r="C738">
        <v>23.925041938666986</v>
      </c>
      <c r="D738">
        <v>2262.0999999999835</v>
      </c>
      <c r="E738">
        <v>-2269.7522398900664</v>
      </c>
      <c r="F738">
        <v>2262.0999999999835</v>
      </c>
      <c r="G738">
        <v>31.120560109933649</v>
      </c>
      <c r="J738" t="str">
        <f>IF(H738="","",$P$6-'Script Table'!$F$15-'Script Table'!$F$19+H738)</f>
        <v/>
      </c>
      <c r="K738" s="127">
        <f t="shared" si="30"/>
        <v>2262.0999999999835</v>
      </c>
      <c r="L738" s="127">
        <f t="shared" si="31"/>
        <v>738</v>
      </c>
      <c r="M738" s="127">
        <v>2262.0499999999838</v>
      </c>
      <c r="N738" s="138">
        <v>179.54643347314672</v>
      </c>
    </row>
    <row r="739" spans="2:14" x14ac:dyDescent="0.2">
      <c r="B739" s="125">
        <v>2262.1999999999834</v>
      </c>
      <c r="C739">
        <v>23.92424771053151</v>
      </c>
      <c r="D739">
        <v>2262.1999999999834</v>
      </c>
      <c r="E739">
        <v>-2269.8522458872767</v>
      </c>
      <c r="F739">
        <v>2262.1999999999834</v>
      </c>
      <c r="G739">
        <v>31.020554112723403</v>
      </c>
      <c r="J739" t="str">
        <f>IF(H739="","",$P$6-'Script Table'!$F$15-'Script Table'!$F$19+H739)</f>
        <v/>
      </c>
      <c r="K739" s="127">
        <f t="shared" si="30"/>
        <v>2262.1999999999834</v>
      </c>
      <c r="L739" s="127">
        <f t="shared" si="31"/>
        <v>739</v>
      </c>
      <c r="M739" s="127">
        <v>2262.1499999999833</v>
      </c>
      <c r="N739" s="138">
        <v>179.54497765415687</v>
      </c>
    </row>
    <row r="740" spans="2:14" x14ac:dyDescent="0.2">
      <c r="B740" s="125">
        <v>2262.2999999999834</v>
      </c>
      <c r="C740">
        <v>23.923450924734009</v>
      </c>
      <c r="D740">
        <v>2262.2999999999834</v>
      </c>
      <c r="E740">
        <v>-2269.9522518352728</v>
      </c>
      <c r="F740">
        <v>2262.2999999999834</v>
      </c>
      <c r="G740">
        <v>30.920548164727279</v>
      </c>
      <c r="J740" t="str">
        <f>IF(H740="","",$P$6-'Script Table'!$F$15-'Script Table'!$F$19+H740)</f>
        <v/>
      </c>
      <c r="K740" s="127">
        <f t="shared" si="30"/>
        <v>2262.2999999999834</v>
      </c>
      <c r="L740" s="127">
        <f t="shared" si="31"/>
        <v>740</v>
      </c>
      <c r="M740" s="127">
        <v>2262.2499999999836</v>
      </c>
      <c r="N740" s="138">
        <v>179.54351217772319</v>
      </c>
    </row>
    <row r="741" spans="2:14" x14ac:dyDescent="0.2">
      <c r="B741" s="125">
        <v>2262.3999999999833</v>
      </c>
      <c r="C741">
        <v>23.922651564240763</v>
      </c>
      <c r="D741">
        <v>2262.3999999999833</v>
      </c>
      <c r="E741">
        <v>-2270.0522577338529</v>
      </c>
      <c r="F741">
        <v>2262.3999999999833</v>
      </c>
      <c r="G741">
        <v>30.820542266147186</v>
      </c>
      <c r="J741" t="str">
        <f>IF(H741="","",$P$6-'Script Table'!$F$15-'Script Table'!$F$19+H741)</f>
        <v/>
      </c>
      <c r="K741" s="127">
        <f t="shared" si="30"/>
        <v>2262.3999999999833</v>
      </c>
      <c r="L741" s="127">
        <f t="shared" si="31"/>
        <v>741</v>
      </c>
      <c r="M741" s="127">
        <v>2262.3499999999831</v>
      </c>
      <c r="N741" s="138">
        <v>179.54203694111615</v>
      </c>
    </row>
    <row r="742" spans="2:14" x14ac:dyDescent="0.2">
      <c r="B742" s="125">
        <v>2262.4999999999832</v>
      </c>
      <c r="C742">
        <v>23.92184961183559</v>
      </c>
      <c r="D742">
        <v>2262.4999999999832</v>
      </c>
      <c r="E742">
        <v>-2270.1522635828137</v>
      </c>
      <c r="F742">
        <v>2262.4999999999832</v>
      </c>
      <c r="G742">
        <v>30.720536417186395</v>
      </c>
      <c r="J742" t="str">
        <f>IF(H742="","",$P$6-'Script Table'!$F$15-'Script Table'!$F$19+H742)</f>
        <v/>
      </c>
      <c r="K742" s="127">
        <f t="shared" si="30"/>
        <v>2262.4999999999832</v>
      </c>
      <c r="L742" s="127">
        <f t="shared" si="31"/>
        <v>742</v>
      </c>
      <c r="M742" s="127">
        <v>2262.4499999999834</v>
      </c>
      <c r="N742" s="138">
        <v>179.54055183979094</v>
      </c>
    </row>
    <row r="743" spans="2:14" x14ac:dyDescent="0.2">
      <c r="B743" s="125">
        <v>2262.5999999999831</v>
      </c>
      <c r="C743">
        <v>23.921045050116586</v>
      </c>
      <c r="D743">
        <v>2262.5999999999831</v>
      </c>
      <c r="E743">
        <v>-2270.2522693819474</v>
      </c>
      <c r="F743">
        <v>2262.5999999999831</v>
      </c>
      <c r="G743">
        <v>30.620530618052726</v>
      </c>
      <c r="J743" t="str">
        <f>IF(H743="","",$P$6-'Script Table'!$F$15-'Script Table'!$F$19+H743)</f>
        <v/>
      </c>
      <c r="K743" s="127">
        <f t="shared" si="30"/>
        <v>2262.5999999999831</v>
      </c>
      <c r="L743" s="127">
        <f t="shared" si="31"/>
        <v>743</v>
      </c>
      <c r="M743" s="127">
        <v>2262.5499999999829</v>
      </c>
      <c r="N743" s="138">
        <v>179.5390567673175</v>
      </c>
    </row>
    <row r="744" spans="2:14" x14ac:dyDescent="0.2">
      <c r="B744" s="125">
        <v>2262.699999999983</v>
      </c>
      <c r="C744">
        <v>23.920237861492762</v>
      </c>
      <c r="D744">
        <v>2262.699999999983</v>
      </c>
      <c r="E744">
        <v>-2270.3522751310434</v>
      </c>
      <c r="F744">
        <v>2262.699999999983</v>
      </c>
      <c r="G744">
        <v>30.520524868956727</v>
      </c>
      <c r="J744" t="str">
        <f>IF(H744="","",$P$6-'Script Table'!$F$15-'Script Table'!$F$19+H744)</f>
        <v/>
      </c>
      <c r="K744" s="127">
        <f t="shared" si="30"/>
        <v>2262.699999999983</v>
      </c>
      <c r="L744" s="127">
        <f t="shared" si="31"/>
        <v>744</v>
      </c>
      <c r="M744" s="127">
        <v>2262.6499999999833</v>
      </c>
      <c r="N744" s="138">
        <v>179.53755161535051</v>
      </c>
    </row>
    <row r="745" spans="2:14" x14ac:dyDescent="0.2">
      <c r="B745" s="125">
        <v>2262.7999999999829</v>
      </c>
      <c r="C745">
        <v>23.919428028180576</v>
      </c>
      <c r="D745">
        <v>2262.7999999999829</v>
      </c>
      <c r="E745">
        <v>-2270.4522808298898</v>
      </c>
      <c r="F745">
        <v>2262.7999999999829</v>
      </c>
      <c r="G745">
        <v>30.42051917011031</v>
      </c>
      <c r="J745" t="str">
        <f>IF(H745="","",$P$6-'Script Table'!$F$15-'Script Table'!$F$19+H745)</f>
        <v/>
      </c>
      <c r="K745" s="127">
        <f t="shared" si="30"/>
        <v>2262.7999999999829</v>
      </c>
      <c r="L745" s="127">
        <f t="shared" si="31"/>
        <v>745</v>
      </c>
      <c r="M745" s="127">
        <v>2262.7499999999827</v>
      </c>
      <c r="N745" s="138">
        <v>179.53603627356236</v>
      </c>
    </row>
    <row r="746" spans="2:14" x14ac:dyDescent="0.2">
      <c r="B746" s="125">
        <v>2262.8999999999828</v>
      </c>
      <c r="C746">
        <v>23.918615532200448</v>
      </c>
      <c r="D746">
        <v>2262.8999999999828</v>
      </c>
      <c r="E746">
        <v>-2270.5522864782697</v>
      </c>
      <c r="F746">
        <v>2262.8999999999828</v>
      </c>
      <c r="G746">
        <v>30.32051352173039</v>
      </c>
      <c r="J746" t="str">
        <f>IF(H746="","",$P$6-'Script Table'!$F$15-'Script Table'!$F$19+H746)</f>
        <v/>
      </c>
      <c r="K746" s="127">
        <f t="shared" si="30"/>
        <v>2262.8999999999828</v>
      </c>
      <c r="L746" s="127">
        <f t="shared" si="31"/>
        <v>746</v>
      </c>
      <c r="M746" s="127">
        <v>2262.8499999999831</v>
      </c>
      <c r="N746" s="138">
        <v>179.53451062961179</v>
      </c>
    </row>
    <row r="747" spans="2:14" x14ac:dyDescent="0.2">
      <c r="B747" s="125">
        <v>2262.9999999999827</v>
      </c>
      <c r="C747">
        <v>23.917800355373078</v>
      </c>
      <c r="D747">
        <v>2262.9999999999827</v>
      </c>
      <c r="E747">
        <v>-2270.6522920759644</v>
      </c>
      <c r="F747">
        <v>2262.9999999999827</v>
      </c>
      <c r="G747">
        <v>30.220507924035701</v>
      </c>
      <c r="J747" t="str">
        <f>IF(H747="","",$P$6-'Script Table'!$F$15-'Script Table'!$F$19+H747)</f>
        <v/>
      </c>
      <c r="K747" s="127">
        <f t="shared" si="30"/>
        <v>2262.9999999999827</v>
      </c>
      <c r="L747" s="127">
        <f t="shared" si="31"/>
        <v>747</v>
      </c>
      <c r="M747" s="127">
        <v>2262.9499999999825</v>
      </c>
      <c r="N747" s="138">
        <v>179.53297456906358</v>
      </c>
    </row>
    <row r="748" spans="2:14" x14ac:dyDescent="0.2">
      <c r="B748" s="125">
        <v>2263.0999999999826</v>
      </c>
      <c r="C748">
        <v>23.91698247931577</v>
      </c>
      <c r="D748">
        <v>2263.0999999999826</v>
      </c>
      <c r="E748">
        <v>-2270.7522976227515</v>
      </c>
      <c r="F748">
        <v>2263.0999999999826</v>
      </c>
      <c r="G748">
        <v>30.120502377248613</v>
      </c>
      <c r="J748" t="str">
        <f>IF(H748="","",$P$6-'Script Table'!$F$15-'Script Table'!$F$19+H748)</f>
        <v/>
      </c>
      <c r="K748" s="127">
        <f t="shared" si="30"/>
        <v>2263.0999999999826</v>
      </c>
      <c r="L748" s="127">
        <f t="shared" si="31"/>
        <v>748</v>
      </c>
      <c r="M748" s="127">
        <v>2263.0499999999829</v>
      </c>
      <c r="N748" s="138">
        <v>179.53142797536725</v>
      </c>
    </row>
    <row r="749" spans="2:14" x14ac:dyDescent="0.2">
      <c r="B749" s="125">
        <v>2263.1999999999825</v>
      </c>
      <c r="C749">
        <v>23.916161885438559</v>
      </c>
      <c r="D749">
        <v>2263.1999999999825</v>
      </c>
      <c r="E749">
        <v>-2270.8523031184054</v>
      </c>
      <c r="F749">
        <v>2263.1999999999825</v>
      </c>
      <c r="G749">
        <v>30.020496881594681</v>
      </c>
      <c r="J749" t="str">
        <f>IF(H749="","",$P$6-'Script Table'!$F$15-'Script Table'!$F$19+H749)</f>
        <v/>
      </c>
      <c r="K749" s="127">
        <f t="shared" si="30"/>
        <v>2263.1999999999825</v>
      </c>
      <c r="L749" s="127">
        <f t="shared" si="31"/>
        <v>749</v>
      </c>
      <c r="M749" s="127">
        <v>2263.1499999999824</v>
      </c>
      <c r="N749" s="138">
        <v>179.52987072975588</v>
      </c>
    </row>
    <row r="750" spans="2:14" x14ac:dyDescent="0.2">
      <c r="B750" s="125">
        <v>2263.2999999999824</v>
      </c>
      <c r="C750">
        <v>23.915338554940305</v>
      </c>
      <c r="D750">
        <v>2263.2999999999824</v>
      </c>
      <c r="E750">
        <v>-2270.9523085626979</v>
      </c>
      <c r="F750">
        <v>2263.2999999999824</v>
      </c>
      <c r="G750">
        <v>29.920491437302189</v>
      </c>
      <c r="J750" t="str">
        <f>IF(H750="","",$P$6-'Script Table'!$F$15-'Script Table'!$F$19+H750)</f>
        <v/>
      </c>
      <c r="K750" s="127">
        <f t="shared" si="30"/>
        <v>2263.2999999999824</v>
      </c>
      <c r="L750" s="127">
        <f t="shared" si="31"/>
        <v>750</v>
      </c>
      <c r="M750" s="127">
        <v>2263.2499999999827</v>
      </c>
      <c r="N750" s="138">
        <v>179.52830271122767</v>
      </c>
    </row>
    <row r="751" spans="2:14" x14ac:dyDescent="0.2">
      <c r="B751" s="125">
        <v>2263.3999999999824</v>
      </c>
      <c r="C751">
        <v>23.91451246880461</v>
      </c>
      <c r="D751">
        <v>2263.3999999999824</v>
      </c>
      <c r="E751">
        <v>-2271.052313955397</v>
      </c>
      <c r="F751">
        <v>2263.3999999999824</v>
      </c>
      <c r="G751">
        <v>29.820486044603058</v>
      </c>
      <c r="J751" t="str">
        <f>IF(H751="","",$P$6-'Script Table'!$F$15-'Script Table'!$F$19+H751)</f>
        <v/>
      </c>
      <c r="K751" s="127">
        <f t="shared" si="30"/>
        <v>2263.3999999999824</v>
      </c>
      <c r="L751" s="127">
        <f t="shared" si="31"/>
        <v>751</v>
      </c>
      <c r="M751" s="127">
        <v>2263.3499999999822</v>
      </c>
      <c r="N751" s="138">
        <v>179.52672379643366</v>
      </c>
    </row>
    <row r="752" spans="2:14" x14ac:dyDescent="0.2">
      <c r="B752" s="125">
        <v>2263.4999999999823</v>
      </c>
      <c r="C752">
        <v>23.913683607795676</v>
      </c>
      <c r="D752">
        <v>2263.4999999999823</v>
      </c>
      <c r="E752">
        <v>-2271.1523192962668</v>
      </c>
      <c r="F752">
        <v>2263.4999999999823</v>
      </c>
      <c r="G752">
        <v>29.720480703733301</v>
      </c>
      <c r="J752" t="str">
        <f>IF(H752="","",$P$6-'Script Table'!$F$15-'Script Table'!$F$19+H752)</f>
        <v/>
      </c>
      <c r="K752" s="127">
        <f t="shared" si="30"/>
        <v>2263.4999999999823</v>
      </c>
      <c r="L752" s="127">
        <f t="shared" si="31"/>
        <v>752</v>
      </c>
      <c r="M752" s="127">
        <v>2263.4499999999825</v>
      </c>
      <c r="N752" s="138">
        <v>179.52513385965548</v>
      </c>
    </row>
    <row r="753" spans="2:14" x14ac:dyDescent="0.2">
      <c r="B753" s="125">
        <v>2263.5999999999822</v>
      </c>
      <c r="C753">
        <v>23.912851952453998</v>
      </c>
      <c r="D753">
        <v>2263.5999999999822</v>
      </c>
      <c r="E753">
        <v>-2271.2523245850693</v>
      </c>
      <c r="F753">
        <v>2263.5999999999822</v>
      </c>
      <c r="G753">
        <v>29.620475414930752</v>
      </c>
      <c r="J753" t="str">
        <f>IF(H753="","",$P$6-'Script Table'!$F$15-'Script Table'!$F$19+H753)</f>
        <v/>
      </c>
      <c r="K753" s="127">
        <f t="shared" si="30"/>
        <v>2263.5999999999822</v>
      </c>
      <c r="L753" s="127">
        <f t="shared" si="31"/>
        <v>753</v>
      </c>
      <c r="M753" s="127">
        <v>2263.549999999982</v>
      </c>
      <c r="N753" s="138">
        <v>179.52353277271254</v>
      </c>
    </row>
    <row r="754" spans="2:14" x14ac:dyDescent="0.2">
      <c r="B754" s="125">
        <v>2263.6999999999821</v>
      </c>
      <c r="C754">
        <v>23.912017483091937</v>
      </c>
      <c r="D754">
        <v>2263.6999999999821</v>
      </c>
      <c r="E754">
        <v>-2271.3523298215614</v>
      </c>
      <c r="F754">
        <v>2263.6999999999821</v>
      </c>
      <c r="G754">
        <v>29.5204701784387</v>
      </c>
      <c r="J754" t="str">
        <f>IF(H754="","",$P$6-'Script Table'!$F$15-'Script Table'!$F$19+H754)</f>
        <v/>
      </c>
      <c r="K754" s="127">
        <f t="shared" si="30"/>
        <v>2263.6999999999821</v>
      </c>
      <c r="L754" s="127">
        <f t="shared" si="31"/>
        <v>754</v>
      </c>
      <c r="M754" s="127">
        <v>2263.6499999999824</v>
      </c>
      <c r="N754" s="138">
        <v>179.52192040487273</v>
      </c>
    </row>
    <row r="755" spans="2:14" x14ac:dyDescent="0.2">
      <c r="B755" s="125">
        <v>2263.799999999982</v>
      </c>
      <c r="C755">
        <v>23.911180179789177</v>
      </c>
      <c r="D755">
        <v>2263.799999999982</v>
      </c>
      <c r="E755">
        <v>-2271.4523350054974</v>
      </c>
      <c r="F755">
        <v>2263.799999999982</v>
      </c>
      <c r="G755">
        <v>29.420464994502709</v>
      </c>
      <c r="J755" t="str">
        <f>IF(H755="","",$P$6-'Script Table'!$F$15-'Script Table'!$F$19+H755)</f>
        <v/>
      </c>
      <c r="K755" s="127">
        <f t="shared" si="30"/>
        <v>2263.799999999982</v>
      </c>
      <c r="L755" s="127">
        <f t="shared" si="31"/>
        <v>755</v>
      </c>
      <c r="M755" s="127">
        <v>2263.7499999999818</v>
      </c>
      <c r="N755" s="138">
        <v>179.5202966228178</v>
      </c>
    </row>
    <row r="756" spans="2:14" x14ac:dyDescent="0.2">
      <c r="B756" s="125">
        <v>2263.8999999999819</v>
      </c>
      <c r="C756">
        <v>23.91034002238802</v>
      </c>
      <c r="D756">
        <v>2263.8999999999819</v>
      </c>
      <c r="E756">
        <v>-2271.5523401366277</v>
      </c>
      <c r="F756">
        <v>2263.8999999999819</v>
      </c>
      <c r="G756">
        <v>29.320459863372434</v>
      </c>
      <c r="J756" t="str">
        <f>IF(H756="","",$P$6-'Script Table'!$F$15-'Script Table'!$F$19+H756)</f>
        <v/>
      </c>
      <c r="K756" s="127">
        <f t="shared" si="30"/>
        <v>2263.8999999999819</v>
      </c>
      <c r="L756" s="127">
        <f t="shared" si="31"/>
        <v>756</v>
      </c>
      <c r="M756" s="127">
        <v>2263.8499999999822</v>
      </c>
      <c r="N756" s="138">
        <v>179.51866129052175</v>
      </c>
    </row>
    <row r="757" spans="2:14" x14ac:dyDescent="0.2">
      <c r="B757" s="125">
        <v>2263.9999999999818</v>
      </c>
      <c r="C757">
        <v>23.909496990488556</v>
      </c>
      <c r="D757">
        <v>2263.9999999999818</v>
      </c>
      <c r="E757">
        <v>-2271.6523452146994</v>
      </c>
      <c r="F757">
        <v>2263.9999999999818</v>
      </c>
      <c r="G757">
        <v>29.220454785300717</v>
      </c>
      <c r="J757" t="str">
        <f>IF(H757="","",$P$6-'Script Table'!$F$15-'Script Table'!$F$19+H757)</f>
        <v/>
      </c>
      <c r="K757" s="127">
        <f t="shared" si="30"/>
        <v>2263.9999999999818</v>
      </c>
      <c r="L757" s="127">
        <f t="shared" si="31"/>
        <v>757</v>
      </c>
      <c r="M757" s="127">
        <v>2263.9499999999816</v>
      </c>
      <c r="N757" s="138">
        <v>179.51701426919885</v>
      </c>
    </row>
    <row r="758" spans="2:14" x14ac:dyDescent="0.2">
      <c r="B758" s="125">
        <v>2264.0999999999817</v>
      </c>
      <c r="C758">
        <v>23.908651063443646</v>
      </c>
      <c r="D758">
        <v>2264.0999999999817</v>
      </c>
      <c r="E758">
        <v>-2271.7523502394538</v>
      </c>
      <c r="F758">
        <v>2264.0999999999817</v>
      </c>
      <c r="G758">
        <v>29.120449760546308</v>
      </c>
      <c r="J758" t="str">
        <f>IF(H758="","",$P$6-'Script Table'!$F$15-'Script Table'!$F$19+H758)</f>
        <v/>
      </c>
      <c r="K758" s="127">
        <f t="shared" si="30"/>
        <v>2264.0999999999817</v>
      </c>
      <c r="L758" s="127">
        <f t="shared" si="31"/>
        <v>758</v>
      </c>
      <c r="M758" s="127">
        <v>2264.049999999982</v>
      </c>
      <c r="N758" s="138">
        <v>179.51535541717408</v>
      </c>
    </row>
    <row r="759" spans="2:14" x14ac:dyDescent="0.2">
      <c r="B759" s="125">
        <v>2264.1999999999816</v>
      </c>
      <c r="C759">
        <v>23.907802220353783</v>
      </c>
      <c r="D759">
        <v>2264.1999999999816</v>
      </c>
      <c r="E759">
        <v>-2271.8523552106308</v>
      </c>
      <c r="F759">
        <v>2264.1999999999816</v>
      </c>
      <c r="G759">
        <v>29.020444789369321</v>
      </c>
      <c r="J759" t="str">
        <f>IF(H759="","",$P$6-'Script Table'!$F$15-'Script Table'!$F$19+H759)</f>
        <v/>
      </c>
      <c r="K759" s="127">
        <f t="shared" si="30"/>
        <v>2264.1999999999816</v>
      </c>
      <c r="L759" s="127">
        <f t="shared" si="31"/>
        <v>759</v>
      </c>
      <c r="M759" s="127">
        <v>2264.1499999999814</v>
      </c>
      <c r="N759" s="138">
        <v>179.51368458985104</v>
      </c>
    </row>
    <row r="760" spans="2:14" x14ac:dyDescent="0.2">
      <c r="B760" s="125">
        <v>2264.2999999999815</v>
      </c>
      <c r="C760">
        <v>23.906950440061777</v>
      </c>
      <c r="D760">
        <v>2264.2999999999815</v>
      </c>
      <c r="E760">
        <v>-2271.9523601279643</v>
      </c>
      <c r="F760">
        <v>2264.2999999999815</v>
      </c>
      <c r="G760">
        <v>28.920439872035786</v>
      </c>
      <c r="J760" t="str">
        <f>IF(H760="","",$P$6-'Script Table'!$F$15-'Script Table'!$F$19+H760)</f>
        <v/>
      </c>
      <c r="K760" s="127">
        <f t="shared" si="30"/>
        <v>2264.2999999999815</v>
      </c>
      <c r="L760" s="127">
        <f t="shared" si="31"/>
        <v>760</v>
      </c>
      <c r="M760" s="127">
        <v>2264.2499999999818</v>
      </c>
      <c r="N760" s="138">
        <v>179.51200163956432</v>
      </c>
    </row>
    <row r="761" spans="2:14" x14ac:dyDescent="0.2">
      <c r="B761" s="125">
        <v>2264.3999999999814</v>
      </c>
      <c r="C761">
        <v>23.906095701147262</v>
      </c>
      <c r="D761">
        <v>2264.3999999999814</v>
      </c>
      <c r="E761">
        <v>-2272.0523649911861</v>
      </c>
      <c r="F761">
        <v>2264.3999999999814</v>
      </c>
      <c r="G761">
        <v>28.820435008814002</v>
      </c>
      <c r="J761" t="str">
        <f>IF(H761="","",$P$6-'Script Table'!$F$15-'Script Table'!$F$19+H761)</f>
        <v/>
      </c>
      <c r="K761" s="127">
        <f t="shared" si="30"/>
        <v>2264.3999999999814</v>
      </c>
      <c r="L761" s="127">
        <f t="shared" si="31"/>
        <v>761</v>
      </c>
      <c r="M761" s="127">
        <v>2264.3499999999813</v>
      </c>
      <c r="N761" s="138">
        <v>179.51030641552143</v>
      </c>
    </row>
    <row r="762" spans="2:14" x14ac:dyDescent="0.2">
      <c r="B762" s="125">
        <v>2264.4999999999814</v>
      </c>
      <c r="C762">
        <v>23.905237981920994</v>
      </c>
      <c r="D762">
        <v>2264.4999999999814</v>
      </c>
      <c r="E762">
        <v>-2272.1523698000215</v>
      </c>
      <c r="F762">
        <v>2264.4999999999814</v>
      </c>
      <c r="G762">
        <v>28.720430199978637</v>
      </c>
      <c r="J762" t="str">
        <f>IF(H762="","",$P$6-'Script Table'!$F$15-'Script Table'!$F$19+H762)</f>
        <v/>
      </c>
      <c r="K762" s="127">
        <f t="shared" si="30"/>
        <v>2264.4999999999814</v>
      </c>
      <c r="L762" s="127">
        <f t="shared" si="31"/>
        <v>762</v>
      </c>
      <c r="M762" s="127">
        <v>2264.4499999999816</v>
      </c>
      <c r="N762" s="138">
        <v>179.50859876364282</v>
      </c>
    </row>
    <row r="763" spans="2:14" x14ac:dyDescent="0.2">
      <c r="B763" s="125">
        <v>2264.5999999999813</v>
      </c>
      <c r="C763">
        <v>23.904377260419022</v>
      </c>
      <c r="D763">
        <v>2264.5999999999813</v>
      </c>
      <c r="E763">
        <v>-2272.2523745541935</v>
      </c>
      <c r="F763">
        <v>2264.5999999999813</v>
      </c>
      <c r="G763">
        <v>28.620425445806632</v>
      </c>
      <c r="J763" t="str">
        <f>IF(H763="","",$P$6-'Script Table'!$F$15-'Script Table'!$F$19+H763)</f>
        <v/>
      </c>
      <c r="K763" s="127">
        <f t="shared" si="30"/>
        <v>2264.5999999999813</v>
      </c>
      <c r="L763" s="127">
        <f t="shared" si="31"/>
        <v>763</v>
      </c>
      <c r="M763" s="127">
        <v>2264.5499999999811</v>
      </c>
      <c r="N763" s="138">
        <v>179.50687852652703</v>
      </c>
    </row>
    <row r="764" spans="2:14" x14ac:dyDescent="0.2">
      <c r="B764" s="125">
        <v>2264.6999999999812</v>
      </c>
      <c r="C764">
        <v>23.903513514396622</v>
      </c>
      <c r="D764">
        <v>2264.6999999999812</v>
      </c>
      <c r="E764">
        <v>-2272.3523792534193</v>
      </c>
      <c r="F764">
        <v>2264.6999999999812</v>
      </c>
      <c r="G764">
        <v>28.520420746580839</v>
      </c>
      <c r="J764" t="str">
        <f>IF(H764="","",$P$6-'Script Table'!$F$15-'Script Table'!$F$19+H764)</f>
        <v/>
      </c>
      <c r="K764" s="127">
        <f t="shared" si="30"/>
        <v>2264.6999999999812</v>
      </c>
      <c r="L764" s="127">
        <f t="shared" si="31"/>
        <v>764</v>
      </c>
      <c r="M764" s="127">
        <v>2264.6499999999814</v>
      </c>
      <c r="N764" s="138">
        <v>179.505145543282</v>
      </c>
    </row>
    <row r="765" spans="2:14" x14ac:dyDescent="0.2">
      <c r="B765" s="125">
        <v>2264.7999999999811</v>
      </c>
      <c r="C765">
        <v>23.902646721322022</v>
      </c>
      <c r="D765">
        <v>2264.7999999999811</v>
      </c>
      <c r="E765">
        <v>-2272.4523838974128</v>
      </c>
      <c r="F765">
        <v>2264.7999999999811</v>
      </c>
      <c r="G765">
        <v>28.420416102587296</v>
      </c>
      <c r="J765" t="str">
        <f>IF(H765="","",$P$6-'Script Table'!$F$15-'Script Table'!$F$19+H765)</f>
        <v/>
      </c>
      <c r="K765" s="127">
        <f t="shared" si="30"/>
        <v>2264.7999999999811</v>
      </c>
      <c r="L765" s="127">
        <f t="shared" si="31"/>
        <v>765</v>
      </c>
      <c r="M765" s="127">
        <v>2264.7499999999809</v>
      </c>
      <c r="N765" s="138">
        <v>179.50339964943262</v>
      </c>
    </row>
    <row r="766" spans="2:14" x14ac:dyDescent="0.2">
      <c r="B766" s="125">
        <v>2264.899999999981</v>
      </c>
      <c r="C766">
        <v>23.901776858369917</v>
      </c>
      <c r="D766">
        <v>2264.899999999981</v>
      </c>
      <c r="E766">
        <v>-2272.5523884858812</v>
      </c>
      <c r="F766">
        <v>2264.899999999981</v>
      </c>
      <c r="G766">
        <v>28.320411514118859</v>
      </c>
      <c r="J766" t="str">
        <f>IF(H766="","",$P$6-'Script Table'!$F$15-'Script Table'!$F$19+H766)</f>
        <v/>
      </c>
      <c r="K766" s="127">
        <f t="shared" si="30"/>
        <v>2264.899999999981</v>
      </c>
      <c r="L766" s="127">
        <f t="shared" si="31"/>
        <v>766</v>
      </c>
      <c r="M766" s="127">
        <v>2264.8499999999813</v>
      </c>
      <c r="N766" s="138">
        <v>179.50164067677099</v>
      </c>
    </row>
    <row r="767" spans="2:14" x14ac:dyDescent="0.2">
      <c r="B767" s="125">
        <v>2264.9999999999809</v>
      </c>
      <c r="C767">
        <v>23.90090390241479</v>
      </c>
      <c r="D767">
        <v>2264.9999999999809</v>
      </c>
      <c r="E767">
        <v>-2272.6523930185299</v>
      </c>
      <c r="F767">
        <v>2264.9999999999809</v>
      </c>
      <c r="G767">
        <v>28.220406981470205</v>
      </c>
      <c r="J767" t="str">
        <f>IF(H767="","",$P$6-'Script Table'!$F$15-'Script Table'!$F$19+H767)</f>
        <v/>
      </c>
      <c r="K767" s="127">
        <f t="shared" si="30"/>
        <v>2264.9999999999809</v>
      </c>
      <c r="L767" s="127">
        <f t="shared" si="31"/>
        <v>767</v>
      </c>
      <c r="M767" s="127">
        <v>2264.9499999999807</v>
      </c>
      <c r="N767" s="138">
        <v>179.49986845328544</v>
      </c>
    </row>
    <row r="768" spans="2:14" x14ac:dyDescent="0.2">
      <c r="B768" s="125">
        <v>2265.0999999999808</v>
      </c>
      <c r="C768">
        <v>23.900027830023955</v>
      </c>
      <c r="D768">
        <v>2265.0999999999808</v>
      </c>
      <c r="E768">
        <v>-2272.7523974950573</v>
      </c>
      <c r="F768">
        <v>2265.0999999999808</v>
      </c>
      <c r="G768">
        <v>28.120402504942831</v>
      </c>
      <c r="J768" t="str">
        <f>IF(H768="","",$P$6-'Script Table'!$F$15-'Script Table'!$F$19+H768)</f>
        <v/>
      </c>
      <c r="K768" s="127">
        <f t="shared" si="30"/>
        <v>2265.0999999999808</v>
      </c>
      <c r="L768" s="127">
        <f t="shared" si="31"/>
        <v>768</v>
      </c>
      <c r="M768" s="127">
        <v>2265.0499999999811</v>
      </c>
      <c r="N768" s="138">
        <v>179.49808280295801</v>
      </c>
    </row>
    <row r="769" spans="2:14" x14ac:dyDescent="0.2">
      <c r="B769" s="125">
        <v>2265.1999999999807</v>
      </c>
      <c r="C769">
        <v>23.89914861745039</v>
      </c>
      <c r="D769">
        <v>2265.1999999999807</v>
      </c>
      <c r="E769">
        <v>-2272.8524019151573</v>
      </c>
      <c r="F769">
        <v>2265.1999999999807</v>
      </c>
      <c r="G769">
        <v>28.020398084842782</v>
      </c>
      <c r="J769" t="str">
        <f>IF(H769="","",$P$6-'Script Table'!$F$15-'Script Table'!$F$19+H769)</f>
        <v/>
      </c>
      <c r="K769" s="127">
        <f t="shared" si="30"/>
        <v>2265.1999999999807</v>
      </c>
      <c r="L769" s="127">
        <f t="shared" si="31"/>
        <v>769</v>
      </c>
      <c r="M769" s="127">
        <v>2265.1499999999805</v>
      </c>
      <c r="N769" s="138">
        <v>179.49628354567045</v>
      </c>
    </row>
    <row r="770" spans="2:14" x14ac:dyDescent="0.2">
      <c r="B770" s="125">
        <v>2265.2999999999806</v>
      </c>
      <c r="C770">
        <v>23.89826624062529</v>
      </c>
      <c r="D770">
        <v>2265.2999999999806</v>
      </c>
      <c r="E770">
        <v>-2272.952406278519</v>
      </c>
      <c r="F770">
        <v>2265.2999999999806</v>
      </c>
      <c r="G770">
        <v>27.920393721481105</v>
      </c>
      <c r="J770" t="str">
        <f>IF(H770="","",$P$6-'Script Table'!$F$15-'Script Table'!$F$19+H770)</f>
        <v/>
      </c>
      <c r="K770" s="127">
        <f t="shared" si="30"/>
        <v>2265.2999999999806</v>
      </c>
      <c r="L770" s="127">
        <f t="shared" si="31"/>
        <v>770</v>
      </c>
      <c r="M770" s="127">
        <v>2265.2499999999809</v>
      </c>
      <c r="N770" s="138">
        <v>179.49447049704006</v>
      </c>
    </row>
    <row r="771" spans="2:14" x14ac:dyDescent="0.2">
      <c r="B771" s="125">
        <v>2265.3999999999805</v>
      </c>
      <c r="C771">
        <v>23.89738067515038</v>
      </c>
      <c r="D771">
        <v>2265.3999999999805</v>
      </c>
      <c r="E771">
        <v>-2273.0524105848262</v>
      </c>
      <c r="F771">
        <v>2265.3999999999805</v>
      </c>
      <c r="G771">
        <v>27.82038941517385</v>
      </c>
      <c r="J771" t="str">
        <f>IF(H771="","",$P$6-'Script Table'!$F$15-'Script Table'!$F$19+H771)</f>
        <v/>
      </c>
      <c r="K771" s="127">
        <f t="shared" si="30"/>
        <v>2265.3999999999805</v>
      </c>
      <c r="L771" s="127">
        <f t="shared" si="31"/>
        <v>771</v>
      </c>
      <c r="M771" s="127">
        <v>2265.3499999999804</v>
      </c>
      <c r="N771" s="138">
        <v>179.49264346827741</v>
      </c>
    </row>
    <row r="772" spans="2:14" x14ac:dyDescent="0.2">
      <c r="B772" s="125">
        <v>2265.4999999999804</v>
      </c>
      <c r="C772">
        <v>23.896491896289938</v>
      </c>
      <c r="D772">
        <v>2265.4999999999804</v>
      </c>
      <c r="E772">
        <v>-2273.152414833758</v>
      </c>
      <c r="F772">
        <v>2265.4999999999804</v>
      </c>
      <c r="G772">
        <v>27.720385166242067</v>
      </c>
      <c r="J772" t="str">
        <f>IF(H772="","",$P$6-'Script Table'!$F$15-'Script Table'!$F$19+H772)</f>
        <v/>
      </c>
      <c r="K772" s="127">
        <f t="shared" ref="K772:K835" si="32">F772</f>
        <v>2265.4999999999804</v>
      </c>
      <c r="L772" s="127">
        <f t="shared" si="31"/>
        <v>772</v>
      </c>
      <c r="M772" s="127">
        <v>2265.4499999999807</v>
      </c>
      <c r="N772" s="138">
        <v>179.49080226602348</v>
      </c>
    </row>
    <row r="773" spans="2:14" x14ac:dyDescent="0.2">
      <c r="B773" s="125">
        <v>2265.5999999999804</v>
      </c>
      <c r="C773">
        <v>23.895599878962511</v>
      </c>
      <c r="D773">
        <v>2265.5999999999804</v>
      </c>
      <c r="E773">
        <v>-2273.2524190249869</v>
      </c>
      <c r="F773">
        <v>2265.5999999999804</v>
      </c>
      <c r="G773">
        <v>27.620380975013177</v>
      </c>
      <c r="J773" t="str">
        <f>IF(H773="","",$P$6-'Script Table'!$F$15-'Script Table'!$F$19+H773)</f>
        <v/>
      </c>
      <c r="K773" s="127">
        <f t="shared" si="32"/>
        <v>2265.5999999999804</v>
      </c>
      <c r="L773" s="127">
        <f t="shared" si="31"/>
        <v>773</v>
      </c>
      <c r="M773" s="127">
        <v>2265.5499999999802</v>
      </c>
      <c r="N773" s="138">
        <v>179.48894669216776</v>
      </c>
    </row>
    <row r="774" spans="2:14" x14ac:dyDescent="0.2">
      <c r="B774" s="125">
        <v>2265.6999999999803</v>
      </c>
      <c r="C774">
        <v>23.894704597732382</v>
      </c>
      <c r="D774">
        <v>2265.6999999999803</v>
      </c>
      <c r="E774">
        <v>-2273.3524231581805</v>
      </c>
      <c r="F774">
        <v>2265.6999999999803</v>
      </c>
      <c r="G774">
        <v>27.520376841819598</v>
      </c>
      <c r="J774" t="str">
        <f>IF(H774="","",$P$6-'Script Table'!$F$15-'Script Table'!$F$19+H774)</f>
        <v/>
      </c>
      <c r="K774" s="127">
        <f t="shared" si="32"/>
        <v>2265.6999999999803</v>
      </c>
      <c r="L774" s="127">
        <f t="shared" ref="L774:L837" si="33">L773+1</f>
        <v>774</v>
      </c>
      <c r="M774" s="127">
        <v>2265.6499999999805</v>
      </c>
      <c r="N774" s="138">
        <v>179.48707654371543</v>
      </c>
    </row>
    <row r="775" spans="2:14" x14ac:dyDescent="0.2">
      <c r="B775" s="125">
        <v>2265.7999999999802</v>
      </c>
      <c r="C775">
        <v>23.893806026800657</v>
      </c>
      <c r="D775">
        <v>2265.7999999999802</v>
      </c>
      <c r="E775">
        <v>-2273.4524272330009</v>
      </c>
      <c r="F775">
        <v>2265.7999999999802</v>
      </c>
      <c r="G775">
        <v>27.420372766999208</v>
      </c>
      <c r="J775" t="str">
        <f>IF(H775="","",$P$6-'Script Table'!$F$15-'Script Table'!$F$19+H775)</f>
        <v/>
      </c>
      <c r="K775" s="127">
        <f t="shared" si="32"/>
        <v>2265.7999999999802</v>
      </c>
      <c r="L775" s="127">
        <f t="shared" si="33"/>
        <v>775</v>
      </c>
      <c r="M775" s="127">
        <v>2265.74999999998</v>
      </c>
      <c r="N775" s="138">
        <v>179.48519161256453</v>
      </c>
    </row>
    <row r="776" spans="2:14" x14ac:dyDescent="0.2">
      <c r="B776" s="125">
        <v>2265.8999999999801</v>
      </c>
      <c r="C776">
        <v>23.892904139996087</v>
      </c>
      <c r="D776">
        <v>2265.8999999999801</v>
      </c>
      <c r="E776">
        <v>-2273.552431249102</v>
      </c>
      <c r="F776">
        <v>2265.8999999999801</v>
      </c>
      <c r="G776">
        <v>27.320368750898069</v>
      </c>
      <c r="J776" t="str">
        <f>IF(H776="","",$P$6-'Script Table'!$F$15-'Script Table'!$F$19+H776)</f>
        <v/>
      </c>
      <c r="K776" s="127">
        <f t="shared" si="32"/>
        <v>2265.8999999999801</v>
      </c>
      <c r="L776" s="127">
        <f t="shared" si="33"/>
        <v>776</v>
      </c>
      <c r="M776" s="127">
        <v>2265.8499999999804</v>
      </c>
      <c r="N776" s="138">
        <v>179.48329168533951</v>
      </c>
    </row>
    <row r="777" spans="2:14" x14ac:dyDescent="0.2">
      <c r="B777" s="125">
        <v>2265.99999999998</v>
      </c>
      <c r="C777">
        <v>23.891998910765466</v>
      </c>
      <c r="D777">
        <v>2265.99999999998</v>
      </c>
      <c r="E777">
        <v>-2273.6524352061351</v>
      </c>
      <c r="F777">
        <v>2265.99999999998</v>
      </c>
      <c r="G777">
        <v>27.220364793864974</v>
      </c>
      <c r="J777" t="str">
        <f>IF(H777="","",$P$6-'Script Table'!$F$15-'Script Table'!$F$19+H777)</f>
        <v/>
      </c>
      <c r="K777" s="127">
        <f t="shared" si="32"/>
        <v>2265.99999999998</v>
      </c>
      <c r="L777" s="127">
        <f t="shared" si="33"/>
        <v>777</v>
      </c>
      <c r="M777" s="127">
        <v>2265.9499999999798</v>
      </c>
      <c r="N777" s="138">
        <v>179.48137654319305</v>
      </c>
    </row>
    <row r="778" spans="2:14" x14ac:dyDescent="0.2">
      <c r="B778" s="125">
        <v>2266.0999999999799</v>
      </c>
      <c r="C778">
        <v>23.891090312163783</v>
      </c>
      <c r="D778">
        <v>2266.0999999999799</v>
      </c>
      <c r="E778">
        <v>-2273.7524391037432</v>
      </c>
      <c r="F778">
        <v>2266.0999999999799</v>
      </c>
      <c r="G778">
        <v>27.120360896256898</v>
      </c>
      <c r="J778" t="str">
        <f>IF(H778="","",$P$6-'Script Table'!$F$15-'Script Table'!$F$19+H778)</f>
        <v/>
      </c>
      <c r="K778" s="127">
        <f t="shared" si="32"/>
        <v>2266.0999999999799</v>
      </c>
      <c r="L778" s="127">
        <f t="shared" si="33"/>
        <v>778</v>
      </c>
      <c r="M778" s="127">
        <v>2266.0499999999802</v>
      </c>
      <c r="N778" s="138">
        <v>179.47944596160767</v>
      </c>
    </row>
    <row r="779" spans="2:14" x14ac:dyDescent="0.2">
      <c r="B779" s="125">
        <v>2266.1999999999798</v>
      </c>
      <c r="C779">
        <v>23.89017831684389</v>
      </c>
      <c r="D779">
        <v>2266.1999999999798</v>
      </c>
      <c r="E779">
        <v>-2273.8524429415638</v>
      </c>
      <c r="F779">
        <v>2266.1999999999798</v>
      </c>
      <c r="G779">
        <v>27.020357058436275</v>
      </c>
      <c r="J779" t="str">
        <f>IF(H779="","",$P$6-'Script Table'!$F$15-'Script Table'!$F$19+H779)</f>
        <v/>
      </c>
      <c r="K779" s="127">
        <f t="shared" si="32"/>
        <v>2266.1999999999798</v>
      </c>
      <c r="L779" s="127">
        <f t="shared" si="33"/>
        <v>779</v>
      </c>
      <c r="M779" s="127">
        <v>2266.1499999999796</v>
      </c>
      <c r="N779" s="138">
        <v>179.47749971015875</v>
      </c>
    </row>
    <row r="780" spans="2:14" x14ac:dyDescent="0.2">
      <c r="B780" s="125">
        <v>2266.2999999999797</v>
      </c>
      <c r="C780">
        <v>23.88926289704585</v>
      </c>
      <c r="D780">
        <v>2266.2999999999797</v>
      </c>
      <c r="E780">
        <v>-2273.9524467192268</v>
      </c>
      <c r="F780">
        <v>2266.2999999999797</v>
      </c>
      <c r="G780">
        <v>26.92035328077327</v>
      </c>
      <c r="J780" t="str">
        <f>IF(H780="","",$P$6-'Script Table'!$F$15-'Script Table'!$F$19+H780)</f>
        <v/>
      </c>
      <c r="K780" s="127">
        <f t="shared" si="32"/>
        <v>2266.2999999999797</v>
      </c>
      <c r="L780" s="127">
        <f t="shared" si="33"/>
        <v>780</v>
      </c>
      <c r="M780" s="127">
        <v>2266.24999999998</v>
      </c>
      <c r="N780" s="138">
        <v>179.47553755230771</v>
      </c>
    </row>
    <row r="781" spans="2:14" x14ac:dyDescent="0.2">
      <c r="B781" s="125">
        <v>2266.3999999999796</v>
      </c>
      <c r="C781">
        <v>23.888344024585844</v>
      </c>
      <c r="D781">
        <v>2266.3999999999796</v>
      </c>
      <c r="E781">
        <v>-2274.0524504363561</v>
      </c>
      <c r="F781">
        <v>2266.3999999999796</v>
      </c>
      <c r="G781">
        <v>26.820349563643958</v>
      </c>
      <c r="J781" t="str">
        <f>IF(H781="","",$P$6-'Script Table'!$F$15-'Script Table'!$F$19+H781)</f>
        <v/>
      </c>
      <c r="K781" s="127">
        <f t="shared" si="32"/>
        <v>2266.3999999999796</v>
      </c>
      <c r="L781" s="127">
        <f t="shared" si="33"/>
        <v>781</v>
      </c>
      <c r="M781" s="127">
        <v>2266.3499999999794</v>
      </c>
      <c r="N781" s="138">
        <v>179.47355924517277</v>
      </c>
    </row>
    <row r="782" spans="2:14" x14ac:dyDescent="0.2">
      <c r="B782" s="125">
        <v>2266.4999999999795</v>
      </c>
      <c r="C782">
        <v>23.887421670844692</v>
      </c>
      <c r="D782">
        <v>2266.4999999999795</v>
      </c>
      <c r="E782">
        <v>-2274.1524540925684</v>
      </c>
      <c r="F782">
        <v>2266.4999999999795</v>
      </c>
      <c r="G782">
        <v>26.720345907431692</v>
      </c>
      <c r="J782" t="str">
        <f>IF(H782="","",$P$6-'Script Table'!$F$15-'Script Table'!$F$19+H782)</f>
        <v/>
      </c>
      <c r="K782" s="127">
        <f t="shared" si="32"/>
        <v>2266.4999999999795</v>
      </c>
      <c r="L782" s="127">
        <f t="shared" si="33"/>
        <v>782</v>
      </c>
      <c r="M782" s="127">
        <v>2266.4499999999798</v>
      </c>
      <c r="N782" s="138">
        <v>179.47156453928253</v>
      </c>
    </row>
    <row r="783" spans="2:14" x14ac:dyDescent="0.2">
      <c r="B783" s="125">
        <v>2266.5999999999794</v>
      </c>
      <c r="C783">
        <v>23.88649580675586</v>
      </c>
      <c r="D783">
        <v>2266.5999999999794</v>
      </c>
      <c r="E783">
        <v>-2274.2524576874739</v>
      </c>
      <c r="F783">
        <v>2266.5999999999794</v>
      </c>
      <c r="G783">
        <v>26.620342312526191</v>
      </c>
      <c r="J783" t="str">
        <f>IF(H783="","",$P$6-'Script Table'!$F$15-'Script Table'!$F$19+H783)</f>
        <v/>
      </c>
      <c r="K783" s="127">
        <f t="shared" si="32"/>
        <v>2266.5999999999794</v>
      </c>
      <c r="L783" s="127">
        <f t="shared" si="33"/>
        <v>783</v>
      </c>
      <c r="M783" s="127">
        <v>2266.5499999999793</v>
      </c>
      <c r="N783" s="138">
        <v>179.46955317830685</v>
      </c>
    </row>
    <row r="784" spans="2:14" x14ac:dyDescent="0.2">
      <c r="B784" s="125">
        <v>2266.6999999999794</v>
      </c>
      <c r="C784">
        <v>23.885566402793092</v>
      </c>
      <c r="D784">
        <v>2266.6999999999794</v>
      </c>
      <c r="E784">
        <v>-2274.3524612206747</v>
      </c>
      <c r="F784">
        <v>2266.6999999999794</v>
      </c>
      <c r="G784">
        <v>26.520338779325357</v>
      </c>
      <c r="J784" t="str">
        <f>IF(H784="","",$P$6-'Script Table'!$F$15-'Script Table'!$F$19+H784)</f>
        <v/>
      </c>
      <c r="K784" s="127">
        <f t="shared" si="32"/>
        <v>2266.6999999999794</v>
      </c>
      <c r="L784" s="127">
        <f t="shared" si="33"/>
        <v>784</v>
      </c>
      <c r="M784" s="127">
        <v>2266.6499999999796</v>
      </c>
      <c r="N784" s="138">
        <v>179.46752489881257</v>
      </c>
    </row>
    <row r="785" spans="2:14" x14ac:dyDescent="0.2">
      <c r="B785" s="125">
        <v>2266.7999999999793</v>
      </c>
      <c r="C785">
        <v>23.884633428957489</v>
      </c>
      <c r="D785">
        <v>2266.7999999999793</v>
      </c>
      <c r="E785">
        <v>-2274.4524646917653</v>
      </c>
      <c r="F785">
        <v>2266.7999999999793</v>
      </c>
      <c r="G785">
        <v>26.420335308234826</v>
      </c>
      <c r="J785" t="str">
        <f>IF(H785="","",$P$6-'Script Table'!$F$15-'Script Table'!$F$19+H785)</f>
        <v/>
      </c>
      <c r="K785" s="127">
        <f t="shared" si="32"/>
        <v>2266.7999999999793</v>
      </c>
      <c r="L785" s="127">
        <f t="shared" si="33"/>
        <v>785</v>
      </c>
      <c r="M785" s="127">
        <v>2266.7499999999791</v>
      </c>
      <c r="N785" s="138">
        <v>179.46547942997216</v>
      </c>
    </row>
    <row r="786" spans="2:14" x14ac:dyDescent="0.2">
      <c r="B786" s="125">
        <v>2266.8999999999792</v>
      </c>
      <c r="C786">
        <v>23.883696854764118</v>
      </c>
      <c r="D786">
        <v>2266.8999999999792</v>
      </c>
      <c r="E786">
        <v>-2274.5524681003335</v>
      </c>
      <c r="F786">
        <v>2266.8999999999792</v>
      </c>
      <c r="G786">
        <v>26.320331899666598</v>
      </c>
      <c r="J786" t="str">
        <f>IF(H786="","",$P$6-'Script Table'!$F$15-'Script Table'!$F$19+H786)</f>
        <v/>
      </c>
      <c r="K786" s="127">
        <f t="shared" si="32"/>
        <v>2266.8999999999792</v>
      </c>
      <c r="L786" s="127">
        <f t="shared" si="33"/>
        <v>786</v>
      </c>
      <c r="M786" s="127">
        <v>2266.8499999999794</v>
      </c>
      <c r="N786" s="138">
        <v>179.46341649328974</v>
      </c>
    </row>
    <row r="787" spans="2:14" x14ac:dyDescent="0.2">
      <c r="B787" s="125">
        <v>2266.9999999999791</v>
      </c>
      <c r="C787">
        <v>23.882756649228092</v>
      </c>
      <c r="D787">
        <v>2266.9999999999791</v>
      </c>
      <c r="E787">
        <v>-2274.6524714459574</v>
      </c>
      <c r="F787">
        <v>2266.9999999999791</v>
      </c>
      <c r="G787">
        <v>26.22032855404268</v>
      </c>
      <c r="J787" t="str">
        <f>IF(H787="","",$P$6-'Script Table'!$F$15-'Script Table'!$F$19+H787)</f>
        <v/>
      </c>
      <c r="K787" s="127">
        <f t="shared" si="32"/>
        <v>2266.9999999999791</v>
      </c>
      <c r="L787" s="127">
        <f t="shared" si="33"/>
        <v>787</v>
      </c>
      <c r="M787" s="127">
        <v>2266.9499999999789</v>
      </c>
      <c r="N787" s="138">
        <v>179.46133580227723</v>
      </c>
    </row>
    <row r="788" spans="2:14" x14ac:dyDescent="0.2">
      <c r="B788" s="125">
        <v>2267.099999999979</v>
      </c>
      <c r="C788">
        <v>23.88181278085009</v>
      </c>
      <c r="D788">
        <v>2267.099999999979</v>
      </c>
      <c r="E788">
        <v>-2274.7524747282091</v>
      </c>
      <c r="F788">
        <v>2267.099999999979</v>
      </c>
      <c r="G788">
        <v>26.120325271790989</v>
      </c>
      <c r="J788" t="str">
        <f>IF(H788="","",$P$6-'Script Table'!$F$15-'Script Table'!$F$19+H788)</f>
        <v/>
      </c>
      <c r="K788" s="127">
        <f t="shared" si="32"/>
        <v>2267.099999999979</v>
      </c>
      <c r="L788" s="127">
        <f t="shared" si="33"/>
        <v>788</v>
      </c>
      <c r="M788" s="127">
        <v>2267.0499999999793</v>
      </c>
      <c r="N788" s="138">
        <v>179.45923706217016</v>
      </c>
    </row>
    <row r="789" spans="2:14" x14ac:dyDescent="0.2">
      <c r="B789" s="125">
        <v>2267.1999999999789</v>
      </c>
      <c r="C789">
        <v>23.880865217601311</v>
      </c>
      <c r="D789">
        <v>2267.1999999999789</v>
      </c>
      <c r="E789">
        <v>-2274.8524779466493</v>
      </c>
      <c r="F789">
        <v>2267.1999999999789</v>
      </c>
      <c r="G789">
        <v>26.02032205335081</v>
      </c>
      <c r="J789" t="str">
        <f>IF(H789="","",$P$6-'Script Table'!$F$15-'Script Table'!$F$19+H789)</f>
        <v/>
      </c>
      <c r="K789" s="127">
        <f t="shared" si="32"/>
        <v>2267.1999999999789</v>
      </c>
      <c r="L789" s="127">
        <f t="shared" si="33"/>
        <v>789</v>
      </c>
      <c r="M789" s="127">
        <v>2267.1499999999787</v>
      </c>
      <c r="N789" s="138">
        <v>179.4571199695566</v>
      </c>
    </row>
    <row r="790" spans="2:14" x14ac:dyDescent="0.2">
      <c r="B790" s="125">
        <v>2267.2999999999788</v>
      </c>
      <c r="C790">
        <v>23.879913926907825</v>
      </c>
      <c r="D790">
        <v>2267.2999999999788</v>
      </c>
      <c r="E790">
        <v>-2274.9524811008328</v>
      </c>
      <c r="F790">
        <v>2267.2999999999788</v>
      </c>
      <c r="G790">
        <v>25.920318899167341</v>
      </c>
      <c r="J790" t="str">
        <f>IF(H790="","",$P$6-'Script Table'!$F$15-'Script Table'!$F$19+H790)</f>
        <v/>
      </c>
      <c r="K790" s="127">
        <f t="shared" si="32"/>
        <v>2267.2999999999788</v>
      </c>
      <c r="L790" s="127">
        <f t="shared" si="33"/>
        <v>790</v>
      </c>
      <c r="M790" s="127">
        <v>2267.2499999999791</v>
      </c>
      <c r="N790" s="138">
        <v>179.45498421208814</v>
      </c>
    </row>
    <row r="791" spans="2:14" x14ac:dyDescent="0.2">
      <c r="B791" s="125">
        <v>2267.3999999999787</v>
      </c>
      <c r="C791">
        <v>23.878958875634325</v>
      </c>
      <c r="D791">
        <v>2267.3999999999787</v>
      </c>
      <c r="E791">
        <v>-2275.0524841903034</v>
      </c>
      <c r="F791">
        <v>2267.3999999999787</v>
      </c>
      <c r="G791">
        <v>25.820315809696694</v>
      </c>
      <c r="J791" t="str">
        <f>IF(H791="","",$P$6-'Script Table'!$F$15-'Script Table'!$F$19+H791)</f>
        <v/>
      </c>
      <c r="K791" s="127">
        <f t="shared" si="32"/>
        <v>2267.3999999999787</v>
      </c>
      <c r="L791" s="127">
        <f t="shared" si="33"/>
        <v>791</v>
      </c>
      <c r="M791" s="127">
        <v>2267.3499999999785</v>
      </c>
      <c r="N791" s="138">
        <v>179.45282946807916</v>
      </c>
    </row>
    <row r="792" spans="2:14" x14ac:dyDescent="0.2">
      <c r="B792" s="125">
        <v>2267.4999999999786</v>
      </c>
      <c r="C792">
        <v>23.878000030067167</v>
      </c>
      <c r="D792">
        <v>2267.4999999999786</v>
      </c>
      <c r="E792">
        <v>-2275.1524872145969</v>
      </c>
      <c r="F792">
        <v>2267.4999999999786</v>
      </c>
      <c r="G792">
        <v>25.720312785403166</v>
      </c>
      <c r="J792" t="str">
        <f>IF(H792="","",$P$6-'Script Table'!$F$15-'Script Table'!$F$19+H792)</f>
        <v/>
      </c>
      <c r="K792" s="127">
        <f t="shared" si="32"/>
        <v>2267.4999999999786</v>
      </c>
      <c r="L792" s="127">
        <f t="shared" si="33"/>
        <v>792</v>
      </c>
      <c r="M792" s="127">
        <v>2267.4499999999789</v>
      </c>
      <c r="N792" s="138">
        <v>179.45065540614391</v>
      </c>
    </row>
    <row r="793" spans="2:14" x14ac:dyDescent="0.2">
      <c r="B793" s="125">
        <v>2267.5999999999785</v>
      </c>
      <c r="C793">
        <v>23.87703735589681</v>
      </c>
      <c r="D793">
        <v>2267.5999999999785</v>
      </c>
      <c r="E793">
        <v>-2275.2524901732395</v>
      </c>
      <c r="F793">
        <v>2267.5999999999785</v>
      </c>
      <c r="G793">
        <v>25.620309826760604</v>
      </c>
      <c r="J793" t="str">
        <f>IF(H793="","",$P$6-'Script Table'!$F$15-'Script Table'!$F$19+H793)</f>
        <v/>
      </c>
      <c r="K793" s="127">
        <f t="shared" si="32"/>
        <v>2267.5999999999785</v>
      </c>
      <c r="L793" s="127">
        <f t="shared" si="33"/>
        <v>793</v>
      </c>
      <c r="M793" s="127">
        <v>2267.5499999999784</v>
      </c>
      <c r="N793" s="138">
        <v>179.44846168482809</v>
      </c>
    </row>
    <row r="794" spans="2:14" x14ac:dyDescent="0.2">
      <c r="B794" s="125">
        <v>2267.6999999999784</v>
      </c>
      <c r="C794">
        <v>23.87607081819948</v>
      </c>
      <c r="D794">
        <v>2267.6999999999784</v>
      </c>
      <c r="E794">
        <v>-2275.3524930657463</v>
      </c>
      <c r="F794">
        <v>2267.6999999999784</v>
      </c>
      <c r="G794">
        <v>25.520306934253767</v>
      </c>
      <c r="J794" t="str">
        <f>IF(H794="","",$P$6-'Script Table'!$F$15-'Script Table'!$F$19+H794)</f>
        <v/>
      </c>
      <c r="K794" s="127">
        <f t="shared" si="32"/>
        <v>2267.6999999999784</v>
      </c>
      <c r="L794" s="127">
        <f t="shared" si="33"/>
        <v>794</v>
      </c>
      <c r="M794" s="127">
        <v>2267.6499999999787</v>
      </c>
      <c r="N794" s="138">
        <v>179.44624795216311</v>
      </c>
    </row>
    <row r="795" spans="2:14" x14ac:dyDescent="0.2">
      <c r="B795" s="125">
        <v>2267.7999999999784</v>
      </c>
      <c r="C795">
        <v>23.875100381418132</v>
      </c>
      <c r="D795">
        <v>2267.7999999999784</v>
      </c>
      <c r="E795">
        <v>-2275.4524958916231</v>
      </c>
      <c r="F795">
        <v>2267.7999999999784</v>
      </c>
      <c r="G795">
        <v>25.420304108376968</v>
      </c>
      <c r="J795" t="str">
        <f>IF(H795="","",$P$6-'Script Table'!$F$15-'Script Table'!$F$19+H795)</f>
        <v/>
      </c>
      <c r="K795" s="127">
        <f t="shared" si="32"/>
        <v>2267.7999999999784</v>
      </c>
      <c r="L795" s="127">
        <f t="shared" si="33"/>
        <v>795</v>
      </c>
      <c r="M795" s="127">
        <v>2267.7499999999782</v>
      </c>
      <c r="N795" s="138">
        <v>179.44401384528408</v>
      </c>
    </row>
    <row r="796" spans="2:14" x14ac:dyDescent="0.2">
      <c r="B796" s="125">
        <v>2267.8999999999783</v>
      </c>
      <c r="C796">
        <v>23.874126009342632</v>
      </c>
      <c r="D796">
        <v>2267.8999999999783</v>
      </c>
      <c r="E796">
        <v>-2275.5524986503651</v>
      </c>
      <c r="F796">
        <v>2267.8999999999783</v>
      </c>
      <c r="G796">
        <v>25.320301349634974</v>
      </c>
      <c r="J796" t="str">
        <f>IF(H796="","",$P$6-'Script Table'!$F$15-'Script Table'!$F$19+H796)</f>
        <v/>
      </c>
      <c r="K796" s="127">
        <f t="shared" si="32"/>
        <v>2267.8999999999783</v>
      </c>
      <c r="L796" s="127">
        <f t="shared" si="33"/>
        <v>796</v>
      </c>
      <c r="M796" s="127">
        <v>2267.8499999999785</v>
      </c>
      <c r="N796" s="138">
        <v>179.44175898996352</v>
      </c>
    </row>
    <row r="797" spans="2:14" x14ac:dyDescent="0.2">
      <c r="B797" s="125">
        <v>2267.9999999999782</v>
      </c>
      <c r="C797">
        <v>23.87314766508911</v>
      </c>
      <c r="D797">
        <v>2267.9999999999782</v>
      </c>
      <c r="E797">
        <v>-2275.6525013414571</v>
      </c>
      <c r="F797">
        <v>2267.9999999999782</v>
      </c>
      <c r="G797">
        <v>25.220298658543015</v>
      </c>
      <c r="J797" t="str">
        <f>IF(H797="","",$P$6-'Script Table'!$F$15-'Script Table'!$F$19+H797)</f>
        <v/>
      </c>
      <c r="K797" s="127">
        <f t="shared" si="32"/>
        <v>2267.9999999999782</v>
      </c>
      <c r="L797" s="127">
        <f t="shared" si="33"/>
        <v>797</v>
      </c>
      <c r="M797" s="127">
        <v>2267.949999999978</v>
      </c>
      <c r="N797" s="138">
        <v>179.43948300014821</v>
      </c>
    </row>
    <row r="798" spans="2:14" x14ac:dyDescent="0.2">
      <c r="B798" s="125">
        <v>2268.0999999999781</v>
      </c>
      <c r="C798">
        <v>23.872165311078518</v>
      </c>
      <c r="D798">
        <v>2268.0999999999781</v>
      </c>
      <c r="E798">
        <v>-2275.752503964371</v>
      </c>
      <c r="F798">
        <v>2268.0999999999781</v>
      </c>
      <c r="G798">
        <v>25.120296035629053</v>
      </c>
      <c r="J798" t="str">
        <f>IF(H798="","",$P$6-'Script Table'!$F$15-'Script Table'!$F$19+H798)</f>
        <v/>
      </c>
      <c r="K798" s="127">
        <f t="shared" si="32"/>
        <v>2268.0999999999781</v>
      </c>
      <c r="L798" s="127">
        <f t="shared" si="33"/>
        <v>798</v>
      </c>
      <c r="M798" s="127">
        <v>2268.0499999999784</v>
      </c>
      <c r="N798" s="138">
        <v>179.43718547748446</v>
      </c>
    </row>
    <row r="799" spans="2:14" x14ac:dyDescent="0.2">
      <c r="B799" s="125">
        <v>2268.199999999978</v>
      </c>
      <c r="C799">
        <v>23.871178909014262</v>
      </c>
      <c r="D799">
        <v>2268.199999999978</v>
      </c>
      <c r="E799">
        <v>-2275.852506518569</v>
      </c>
      <c r="F799">
        <v>2268.199999999978</v>
      </c>
      <c r="G799">
        <v>25.020293481431054</v>
      </c>
      <c r="J799" t="str">
        <f>IF(H799="","",$P$6-'Script Table'!$F$15-'Script Table'!$F$19+H799)</f>
        <v/>
      </c>
      <c r="K799" s="127">
        <f t="shared" si="32"/>
        <v>2268.199999999978</v>
      </c>
      <c r="L799" s="127">
        <f t="shared" si="33"/>
        <v>799</v>
      </c>
      <c r="M799" s="127">
        <v>2268.1499999999778</v>
      </c>
      <c r="N799" s="138">
        <v>179.43486601082083</v>
      </c>
    </row>
    <row r="800" spans="2:14" x14ac:dyDescent="0.2">
      <c r="B800" s="125">
        <v>2268.2999999999779</v>
      </c>
      <c r="C800">
        <v>23.870188419858966</v>
      </c>
      <c r="D800">
        <v>2268.2999999999779</v>
      </c>
      <c r="E800">
        <v>-2275.9525090035008</v>
      </c>
      <c r="F800">
        <v>2268.2999999999779</v>
      </c>
      <c r="G800">
        <v>24.920290996499261</v>
      </c>
      <c r="J800" t="str">
        <f>IF(H800="","",$P$6-'Script Table'!$F$15-'Script Table'!$F$19+H800)</f>
        <v/>
      </c>
      <c r="K800" s="127">
        <f t="shared" si="32"/>
        <v>2268.2999999999779</v>
      </c>
      <c r="L800" s="127">
        <f t="shared" si="33"/>
        <v>800</v>
      </c>
      <c r="M800" s="127">
        <v>2268.2499999999782</v>
      </c>
      <c r="N800" s="138">
        <v>179.43252417568164</v>
      </c>
    </row>
    <row r="801" spans="2:14" x14ac:dyDescent="0.2">
      <c r="B801" s="125">
        <v>2268.3999999999778</v>
      </c>
      <c r="C801">
        <v>23.869193803810237</v>
      </c>
      <c r="D801">
        <v>2268.3999999999778</v>
      </c>
      <c r="E801">
        <v>-2276.052511418603</v>
      </c>
      <c r="F801">
        <v>2268.3999999999778</v>
      </c>
      <c r="G801">
        <v>24.820288581397108</v>
      </c>
      <c r="J801" t="str">
        <f>IF(H801="","",$P$6-'Script Table'!$F$15-'Script Table'!$F$19+H801)</f>
        <v/>
      </c>
      <c r="K801" s="127">
        <f t="shared" si="32"/>
        <v>2268.3999999999778</v>
      </c>
      <c r="L801" s="127">
        <f t="shared" si="33"/>
        <v>801</v>
      </c>
      <c r="M801" s="127">
        <v>2268.3499999999776</v>
      </c>
      <c r="N801" s="138">
        <v>179.43015953369843</v>
      </c>
    </row>
    <row r="802" spans="2:14" x14ac:dyDescent="0.2">
      <c r="B802" s="125">
        <v>2268.4999999999777</v>
      </c>
      <c r="C802">
        <v>23.868195020275476</v>
      </c>
      <c r="D802">
        <v>2268.4999999999777</v>
      </c>
      <c r="E802">
        <v>-2276.1525137632998</v>
      </c>
      <c r="F802">
        <v>2268.4999999999777</v>
      </c>
      <c r="G802">
        <v>24.720286236700304</v>
      </c>
      <c r="J802" t="str">
        <f>IF(H802="","",$P$6-'Script Table'!$F$15-'Script Table'!$F$19+H802)</f>
        <v/>
      </c>
      <c r="K802" s="127">
        <f t="shared" si="32"/>
        <v>2268.4999999999777</v>
      </c>
      <c r="L802" s="127">
        <f t="shared" si="33"/>
        <v>802</v>
      </c>
      <c r="M802" s="127">
        <v>2268.449999999978</v>
      </c>
      <c r="N802" s="138">
        <v>179.42777163207879</v>
      </c>
    </row>
    <row r="803" spans="2:14" x14ac:dyDescent="0.2">
      <c r="B803" s="125">
        <v>2268.5999999999776</v>
      </c>
      <c r="C803">
        <v>23.867192027845611</v>
      </c>
      <c r="D803">
        <v>2268.5999999999776</v>
      </c>
      <c r="E803">
        <v>-2276.2525160370028</v>
      </c>
      <c r="F803">
        <v>2268.5999999999776</v>
      </c>
      <c r="G803">
        <v>24.620283962997291</v>
      </c>
      <c r="J803" t="str">
        <f>IF(H803="","",$P$6-'Script Table'!$F$15-'Script Table'!$F$19+H803)</f>
        <v/>
      </c>
      <c r="K803" s="127">
        <f t="shared" si="32"/>
        <v>2268.5999999999776</v>
      </c>
      <c r="L803" s="127">
        <f t="shared" si="33"/>
        <v>803</v>
      </c>
      <c r="M803" s="127">
        <v>2268.5499999999774</v>
      </c>
      <c r="N803" s="138">
        <v>179.42536000298011</v>
      </c>
    </row>
    <row r="804" spans="2:14" x14ac:dyDescent="0.2">
      <c r="B804" s="125">
        <v>2268.6999999999775</v>
      </c>
      <c r="C804">
        <v>23.866184784267805</v>
      </c>
      <c r="D804">
        <v>2268.6999999999775</v>
      </c>
      <c r="E804">
        <v>-2276.352518239109</v>
      </c>
      <c r="F804">
        <v>2268.6999999999775</v>
      </c>
      <c r="G804">
        <v>24.520281760891066</v>
      </c>
      <c r="J804" t="str">
        <f>IF(H804="","",$P$6-'Script Table'!$F$15-'Script Table'!$F$19+H804)</f>
        <v/>
      </c>
      <c r="K804" s="127">
        <f t="shared" si="32"/>
        <v>2268.6999999999775</v>
      </c>
      <c r="L804" s="127">
        <f t="shared" si="33"/>
        <v>804</v>
      </c>
      <c r="M804" s="127">
        <v>2268.6499999999778</v>
      </c>
      <c r="N804" s="138">
        <v>179.42292416290911</v>
      </c>
    </row>
    <row r="805" spans="2:14" x14ac:dyDescent="0.2">
      <c r="B805" s="125">
        <v>2268.7999999999774</v>
      </c>
      <c r="C805">
        <v>23.865173246416962</v>
      </c>
      <c r="D805">
        <v>2268.7999999999774</v>
      </c>
      <c r="E805">
        <v>-2276.4525203690009</v>
      </c>
      <c r="F805">
        <v>2268.7999999999774</v>
      </c>
      <c r="G805">
        <v>24.420279630999175</v>
      </c>
      <c r="J805" t="str">
        <f>IF(H805="","",$P$6-'Script Table'!$F$15-'Script Table'!$F$19+H805)</f>
        <v/>
      </c>
      <c r="K805" s="127">
        <f t="shared" si="32"/>
        <v>2268.7999999999774</v>
      </c>
      <c r="L805" s="127">
        <f t="shared" si="33"/>
        <v>805</v>
      </c>
      <c r="M805" s="127">
        <v>2268.7499999999773</v>
      </c>
      <c r="N805" s="138">
        <v>179.42046361205271</v>
      </c>
    </row>
    <row r="806" spans="2:14" x14ac:dyDescent="0.2">
      <c r="B806" s="125">
        <v>2268.8999999999774</v>
      </c>
      <c r="C806">
        <v>23.86415737026612</v>
      </c>
      <c r="D806">
        <v>2268.8999999999774</v>
      </c>
      <c r="E806">
        <v>-2276.5525224260477</v>
      </c>
      <c r="F806">
        <v>2268.8999999999774</v>
      </c>
      <c r="G806">
        <v>24.320277573952353</v>
      </c>
      <c r="J806" t="str">
        <f>IF(H806="","",$P$6-'Script Table'!$F$15-'Script Table'!$F$19+H806)</f>
        <v/>
      </c>
      <c r="K806" s="127">
        <f t="shared" si="32"/>
        <v>2268.8999999999774</v>
      </c>
      <c r="L806" s="127">
        <f t="shared" si="33"/>
        <v>806</v>
      </c>
      <c r="M806" s="127">
        <v>2268.8499999999776</v>
      </c>
      <c r="N806" s="138">
        <v>179.41797783364061</v>
      </c>
    </row>
    <row r="807" spans="2:14" x14ac:dyDescent="0.2">
      <c r="B807" s="125">
        <v>2268.9999999999773</v>
      </c>
      <c r="C807">
        <v>23.86313711085559</v>
      </c>
      <c r="D807">
        <v>2268.9999999999773</v>
      </c>
      <c r="E807">
        <v>-2276.6525244096015</v>
      </c>
      <c r="F807">
        <v>2268.9999999999773</v>
      </c>
      <c r="G807">
        <v>24.220275590398614</v>
      </c>
      <c r="J807" t="str">
        <f>IF(H807="","",$P$6-'Script Table'!$F$15-'Script Table'!$F$19+H807)</f>
        <v/>
      </c>
      <c r="K807" s="127">
        <f t="shared" si="32"/>
        <v>2268.9999999999773</v>
      </c>
      <c r="L807" s="127">
        <f t="shared" si="33"/>
        <v>807</v>
      </c>
      <c r="M807" s="127">
        <v>2268.9499999999771</v>
      </c>
      <c r="N807" s="138">
        <v>179.41546629319714</v>
      </c>
    </row>
    <row r="808" spans="2:14" x14ac:dyDescent="0.2">
      <c r="B808" s="125">
        <v>2269.0999999999772</v>
      </c>
      <c r="C808">
        <v>23.862112422260811</v>
      </c>
      <c r="D808">
        <v>2269.0999999999772</v>
      </c>
      <c r="E808">
        <v>-2276.752526319</v>
      </c>
      <c r="F808">
        <v>2269.0999999999772</v>
      </c>
      <c r="G808">
        <v>24.120273681000072</v>
      </c>
      <c r="J808" t="str">
        <f>IF(H808="","",$P$6-'Script Table'!$F$15-'Script Table'!$F$19+H808)</f>
        <v/>
      </c>
      <c r="K808" s="127">
        <f t="shared" si="32"/>
        <v>2269.0999999999772</v>
      </c>
      <c r="L808" s="127">
        <f t="shared" si="33"/>
        <v>808</v>
      </c>
      <c r="M808" s="127">
        <v>2269.0499999999774</v>
      </c>
      <c r="N808" s="138">
        <v>179.41292843785291</v>
      </c>
    </row>
    <row r="809" spans="2:14" x14ac:dyDescent="0.2">
      <c r="B809" s="125">
        <v>2269.1999999999771</v>
      </c>
      <c r="C809">
        <v>23.861083257558903</v>
      </c>
      <c r="D809">
        <v>2269.1999999999771</v>
      </c>
      <c r="E809">
        <v>-2276.8525281535644</v>
      </c>
      <c r="F809">
        <v>2269.1999999999771</v>
      </c>
      <c r="G809">
        <v>24.020271846435662</v>
      </c>
      <c r="J809" t="str">
        <f>IF(H809="","",$P$6-'Script Table'!$F$15-'Script Table'!$F$19+H809)</f>
        <v/>
      </c>
      <c r="K809" s="127">
        <f t="shared" si="32"/>
        <v>2269.1999999999771</v>
      </c>
      <c r="L809" s="127">
        <f t="shared" si="33"/>
        <v>809</v>
      </c>
      <c r="M809" s="127">
        <v>2269.1499999999769</v>
      </c>
      <c r="N809" s="138">
        <v>179.41036369555528</v>
      </c>
    </row>
    <row r="810" spans="2:14" x14ac:dyDescent="0.2">
      <c r="B810" s="125">
        <v>2269.299999999977</v>
      </c>
      <c r="C810">
        <v>23.860049568793787</v>
      </c>
      <c r="D810">
        <v>2269.299999999977</v>
      </c>
      <c r="E810">
        <v>-2276.9525299125985</v>
      </c>
      <c r="F810">
        <v>2269.299999999977</v>
      </c>
      <c r="G810">
        <v>23.920270087401605</v>
      </c>
      <c r="J810" t="str">
        <f>IF(H810="","",$P$6-'Script Table'!$F$15-'Script Table'!$F$19+H810)</f>
        <v/>
      </c>
      <c r="K810" s="127">
        <f t="shared" si="32"/>
        <v>2269.299999999977</v>
      </c>
      <c r="L810" s="127">
        <f t="shared" si="33"/>
        <v>810</v>
      </c>
      <c r="M810" s="127">
        <v>2269.2499999999773</v>
      </c>
      <c r="N810" s="138">
        <v>179.40777147426931</v>
      </c>
    </row>
    <row r="811" spans="2:14" x14ac:dyDescent="0.2">
      <c r="B811" s="125">
        <v>2269.3999999999769</v>
      </c>
      <c r="C811">
        <v>23.859011306939895</v>
      </c>
      <c r="D811">
        <v>2269.3999999999769</v>
      </c>
      <c r="E811">
        <v>-2277.0525315953882</v>
      </c>
      <c r="F811">
        <v>2269.3999999999769</v>
      </c>
      <c r="G811">
        <v>23.820268404611852</v>
      </c>
      <c r="J811" t="str">
        <f>IF(H811="","",$P$6-'Script Table'!$F$15-'Script Table'!$F$19+H811)</f>
        <v/>
      </c>
      <c r="K811" s="127">
        <f t="shared" si="32"/>
        <v>2269.3999999999769</v>
      </c>
      <c r="L811" s="127">
        <f t="shared" si="33"/>
        <v>811</v>
      </c>
      <c r="M811" s="127">
        <v>2269.3499999999767</v>
      </c>
      <c r="N811" s="138">
        <v>179.40515116116373</v>
      </c>
    </row>
    <row r="812" spans="2:14" x14ac:dyDescent="0.2">
      <c r="B812" s="125">
        <v>2269.4999999999768</v>
      </c>
      <c r="C812">
        <v>23.857968421864371</v>
      </c>
      <c r="D812">
        <v>2269.4999999999768</v>
      </c>
      <c r="E812">
        <v>-2277.152533201202</v>
      </c>
      <c r="F812">
        <v>2269.4999999999768</v>
      </c>
      <c r="G812">
        <v>23.720266798798093</v>
      </c>
      <c r="J812" t="str">
        <f>IF(H812="","",$P$6-'Script Table'!$F$15-'Script Table'!$F$19+H812)</f>
        <v/>
      </c>
      <c r="K812" s="127">
        <f t="shared" si="32"/>
        <v>2269.4999999999768</v>
      </c>
      <c r="L812" s="127">
        <f t="shared" si="33"/>
        <v>812</v>
      </c>
      <c r="M812" s="127">
        <v>2269.4499999999771</v>
      </c>
      <c r="N812" s="138">
        <v>179.40250212175465</v>
      </c>
    </row>
    <row r="813" spans="2:14" x14ac:dyDescent="0.2">
      <c r="B813" s="125">
        <v>2269.5999999999767</v>
      </c>
      <c r="C813">
        <v>23.856920862287659</v>
      </c>
      <c r="D813">
        <v>2269.5999999999767</v>
      </c>
      <c r="E813">
        <v>-2277.252534729289</v>
      </c>
      <c r="F813">
        <v>2269.5999999999767</v>
      </c>
      <c r="G813">
        <v>23.620265270711116</v>
      </c>
      <c r="J813" t="str">
        <f>IF(H813="","",$P$6-'Script Table'!$F$15-'Script Table'!$F$19+H813)</f>
        <v/>
      </c>
      <c r="K813" s="127">
        <f t="shared" si="32"/>
        <v>2269.5999999999767</v>
      </c>
      <c r="L813" s="127">
        <f t="shared" si="33"/>
        <v>813</v>
      </c>
      <c r="M813" s="127">
        <v>2269.5499999999765</v>
      </c>
      <c r="N813" s="138">
        <v>179.39982369896734</v>
      </c>
    </row>
    <row r="814" spans="2:14" x14ac:dyDescent="0.2">
      <c r="B814" s="125">
        <v>2269.6999999999766</v>
      </c>
      <c r="C814">
        <v>23.855868575742516</v>
      </c>
      <c r="D814">
        <v>2269.6999999999766</v>
      </c>
      <c r="E814">
        <v>-2277.3525361788779</v>
      </c>
      <c r="F814">
        <v>2269.6999999999766</v>
      </c>
      <c r="G814">
        <v>23.520263821122171</v>
      </c>
      <c r="J814" t="str">
        <f>IF(H814="","",$P$6-'Script Table'!$F$15-'Script Table'!$F$19+H814)</f>
        <v/>
      </c>
      <c r="K814" s="127">
        <f t="shared" si="32"/>
        <v>2269.6999999999766</v>
      </c>
      <c r="L814" s="127">
        <f t="shared" si="33"/>
        <v>814</v>
      </c>
      <c r="M814" s="127">
        <v>2269.6499999999769</v>
      </c>
      <c r="N814" s="138">
        <v>179.39711521223848</v>
      </c>
    </row>
    <row r="815" spans="2:14" x14ac:dyDescent="0.2">
      <c r="B815" s="125">
        <v>2269.7999999999765</v>
      </c>
      <c r="C815">
        <v>23.854811508531277</v>
      </c>
      <c r="D815">
        <v>2269.7999999999765</v>
      </c>
      <c r="E815">
        <v>-2277.452537549178</v>
      </c>
      <c r="F815">
        <v>2269.7999999999765</v>
      </c>
      <c r="G815">
        <v>23.420262450822065</v>
      </c>
      <c r="J815" t="str">
        <f>IF(H815="","",$P$6-'Script Table'!$F$15-'Script Table'!$F$19+H815)</f>
        <v/>
      </c>
      <c r="K815" s="127">
        <f t="shared" si="32"/>
        <v>2269.7999999999765</v>
      </c>
      <c r="L815" s="127">
        <f t="shared" si="33"/>
        <v>815</v>
      </c>
      <c r="M815" s="127">
        <v>2269.7499999999764</v>
      </c>
      <c r="N815" s="138">
        <v>179.39437595652632</v>
      </c>
    </row>
    <row r="816" spans="2:14" x14ac:dyDescent="0.2">
      <c r="B816" s="125">
        <v>2269.8999999999764</v>
      </c>
      <c r="C816">
        <v>23.853749605681362</v>
      </c>
      <c r="D816">
        <v>2269.8999999999764</v>
      </c>
      <c r="E816">
        <v>-2277.5525388393771</v>
      </c>
      <c r="F816">
        <v>2269.8999999999764</v>
      </c>
      <c r="G816">
        <v>23.320261160622977</v>
      </c>
      <c r="J816" t="str">
        <f>IF(H816="","",$P$6-'Script Table'!$F$15-'Script Table'!$F$19+H816)</f>
        <v/>
      </c>
      <c r="K816" s="127">
        <f t="shared" si="32"/>
        <v>2269.8999999999764</v>
      </c>
      <c r="L816" s="127">
        <f t="shared" si="33"/>
        <v>816</v>
      </c>
      <c r="M816" s="127">
        <v>2269.8499999999767</v>
      </c>
      <c r="N816" s="138">
        <v>179.39160520128698</v>
      </c>
    </row>
    <row r="817" spans="2:14" x14ac:dyDescent="0.2">
      <c r="B817" s="125">
        <v>2269.9999999999764</v>
      </c>
      <c r="C817">
        <v>23.852682810898916</v>
      </c>
      <c r="D817">
        <v>2269.9999999999764</v>
      </c>
      <c r="E817">
        <v>-2277.6525400486412</v>
      </c>
      <c r="F817">
        <v>2269.9999999999764</v>
      </c>
      <c r="G817">
        <v>23.220259951358912</v>
      </c>
      <c r="J817" t="str">
        <f>IF(H817="","",$P$6-'Script Table'!$F$15-'Script Table'!$F$19+H817)</f>
        <v/>
      </c>
      <c r="K817" s="127">
        <f t="shared" si="32"/>
        <v>2269.9999999999764</v>
      </c>
      <c r="L817" s="127">
        <f t="shared" si="33"/>
        <v>817</v>
      </c>
      <c r="M817" s="127">
        <v>2269.9499999999762</v>
      </c>
      <c r="N817" s="138">
        <v>179.3888021894158</v>
      </c>
    </row>
    <row r="818" spans="2:14" x14ac:dyDescent="0.2">
      <c r="B818" s="125">
        <v>2270.0999999999763</v>
      </c>
      <c r="C818">
        <v>23.851611066520569</v>
      </c>
      <c r="D818">
        <v>2270.0999999999763</v>
      </c>
      <c r="E818">
        <v>-2277.7525411761126</v>
      </c>
      <c r="F818">
        <v>2270.0999999999763</v>
      </c>
      <c r="G818">
        <v>23.120258823887525</v>
      </c>
      <c r="J818" t="str">
        <f>IF(H818="","",$P$6-'Script Table'!$F$15-'Script Table'!$F$19+H818)</f>
        <v/>
      </c>
      <c r="K818" s="127">
        <f t="shared" si="32"/>
        <v>2270.0999999999763</v>
      </c>
      <c r="L818" s="127">
        <f t="shared" si="33"/>
        <v>818</v>
      </c>
      <c r="M818" s="127">
        <v>2270.0499999999765</v>
      </c>
      <c r="N818" s="138">
        <v>179.38596613615641</v>
      </c>
    </row>
    <row r="819" spans="2:14" x14ac:dyDescent="0.2">
      <c r="B819" s="125">
        <v>2270.1999999999762</v>
      </c>
      <c r="C819">
        <v>23.850534313463129</v>
      </c>
      <c r="D819">
        <v>2270.1999999999762</v>
      </c>
      <c r="E819">
        <v>-2277.8525422209095</v>
      </c>
      <c r="F819">
        <v>2270.1999999999762</v>
      </c>
      <c r="G819">
        <v>23.020257779090571</v>
      </c>
      <c r="J819" t="str">
        <f>IF(H819="","",$P$6-'Script Table'!$F$15-'Script Table'!$F$19+H819)</f>
        <v/>
      </c>
      <c r="K819" s="127">
        <f t="shared" si="32"/>
        <v>2270.1999999999762</v>
      </c>
      <c r="L819" s="127">
        <f t="shared" si="33"/>
        <v>819</v>
      </c>
      <c r="M819" s="127">
        <v>2270.149999999976</v>
      </c>
      <c r="N819" s="138">
        <v>179.38309622793037</v>
      </c>
    </row>
    <row r="820" spans="2:14" x14ac:dyDescent="0.2">
      <c r="B820" s="125">
        <v>2270.2999999999761</v>
      </c>
      <c r="C820">
        <v>23.849452491171238</v>
      </c>
      <c r="D820">
        <v>2270.2999999999761</v>
      </c>
      <c r="E820">
        <v>-2277.9525431821266</v>
      </c>
      <c r="F820">
        <v>2270.2999999999761</v>
      </c>
      <c r="G820">
        <v>22.920256817873451</v>
      </c>
      <c r="J820" t="str">
        <f>IF(H820="","",$P$6-'Script Table'!$F$15-'Script Table'!$F$19+H820)</f>
        <v/>
      </c>
      <c r="K820" s="127">
        <f t="shared" si="32"/>
        <v>2270.2999999999761</v>
      </c>
      <c r="L820" s="127">
        <f t="shared" si="33"/>
        <v>820</v>
      </c>
      <c r="M820" s="127">
        <v>2270.2499999999764</v>
      </c>
      <c r="N820" s="138">
        <v>179.38019162117254</v>
      </c>
    </row>
    <row r="821" spans="2:14" x14ac:dyDescent="0.2">
      <c r="B821" s="125">
        <v>2270.399999999976</v>
      </c>
      <c r="C821">
        <v>23.848365537562845</v>
      </c>
      <c r="D821">
        <v>2270.399999999976</v>
      </c>
      <c r="E821">
        <v>-2278.0525440588317</v>
      </c>
      <c r="F821">
        <v>2270.399999999976</v>
      </c>
      <c r="G821">
        <v>22.820255941168398</v>
      </c>
      <c r="J821" t="str">
        <f>IF(H821="","",$P$6-'Script Table'!$F$15-'Script Table'!$F$19+H821)</f>
        <v/>
      </c>
      <c r="K821" s="127">
        <f t="shared" si="32"/>
        <v>2270.399999999976</v>
      </c>
      <c r="L821" s="127">
        <f t="shared" si="33"/>
        <v>821</v>
      </c>
      <c r="M821" s="127">
        <v>2270.3499999999758</v>
      </c>
      <c r="N821" s="138">
        <v>179.37725144105895</v>
      </c>
    </row>
    <row r="822" spans="2:14" x14ac:dyDescent="0.2">
      <c r="B822" s="125">
        <v>2270.4999999999759</v>
      </c>
      <c r="C822">
        <v>23.847273388972408</v>
      </c>
      <c r="D822">
        <v>2270.4999999999759</v>
      </c>
      <c r="E822">
        <v>-2278.1525448500665</v>
      </c>
      <c r="F822">
        <v>2270.4999999999759</v>
      </c>
      <c r="G822">
        <v>22.720255149933564</v>
      </c>
      <c r="J822" t="str">
        <f>IF(H822="","",$P$6-'Script Table'!$F$15-'Script Table'!$F$19+H822)</f>
        <v/>
      </c>
      <c r="K822" s="127">
        <f t="shared" si="32"/>
        <v>2270.4999999999759</v>
      </c>
      <c r="L822" s="127">
        <f t="shared" si="33"/>
        <v>822</v>
      </c>
      <c r="M822" s="127">
        <v>2270.4499999999762</v>
      </c>
      <c r="N822" s="138">
        <v>179.37427478023122</v>
      </c>
    </row>
    <row r="823" spans="2:14" x14ac:dyDescent="0.2">
      <c r="B823" s="125">
        <v>2270.5999999999758</v>
      </c>
      <c r="C823">
        <v>23.846175980091733</v>
      </c>
      <c r="D823">
        <v>2270.5999999999758</v>
      </c>
      <c r="E823">
        <v>-2278.2525455548443</v>
      </c>
      <c r="F823">
        <v>2270.5999999999758</v>
      </c>
      <c r="G823">
        <v>22.620254445155751</v>
      </c>
      <c r="J823" t="str">
        <f>IF(H823="","",$P$6-'Script Table'!$F$15-'Script Table'!$F$19+H823)</f>
        <v/>
      </c>
      <c r="K823" s="127">
        <f t="shared" si="32"/>
        <v>2270.5999999999758</v>
      </c>
      <c r="L823" s="127">
        <f t="shared" si="33"/>
        <v>823</v>
      </c>
      <c r="M823" s="127">
        <v>2270.5499999999756</v>
      </c>
      <c r="N823" s="138">
        <v>179.37126069742072</v>
      </c>
    </row>
    <row r="824" spans="2:14" x14ac:dyDescent="0.2">
      <c r="B824" s="125">
        <v>2270.6999999999757</v>
      </c>
      <c r="C824">
        <v>23.845073243908416</v>
      </c>
      <c r="D824">
        <v>2270.6999999999757</v>
      </c>
      <c r="E824">
        <v>-2278.3525461721497</v>
      </c>
      <c r="F824">
        <v>2270.6999999999757</v>
      </c>
      <c r="G824">
        <v>22.520253827850411</v>
      </c>
      <c r="J824" t="str">
        <f>IF(H824="","",$P$6-'Script Table'!$F$15-'Script Table'!$F$19+H824)</f>
        <v/>
      </c>
      <c r="K824" s="127">
        <f t="shared" si="32"/>
        <v>2270.6999999999757</v>
      </c>
      <c r="L824" s="127">
        <f t="shared" si="33"/>
        <v>824</v>
      </c>
      <c r="M824" s="127">
        <v>2270.649999999976</v>
      </c>
      <c r="N824" s="138">
        <v>179.36820821608947</v>
      </c>
    </row>
    <row r="825" spans="2:14" x14ac:dyDescent="0.2">
      <c r="B825" s="125">
        <v>2270.7999999999756</v>
      </c>
      <c r="C825">
        <v>23.843965111641698</v>
      </c>
      <c r="D825">
        <v>2270.7999999999756</v>
      </c>
      <c r="E825">
        <v>-2278.4525467009362</v>
      </c>
      <c r="F825">
        <v>2270.7999999999756</v>
      </c>
      <c r="G825">
        <v>22.420253299063916</v>
      </c>
      <c r="J825" t="str">
        <f>IF(H825="","",$P$6-'Script Table'!$F$15-'Script Table'!$F$19+H825)</f>
        <v/>
      </c>
      <c r="K825" s="127">
        <f t="shared" si="32"/>
        <v>2270.7999999999756</v>
      </c>
      <c r="L825" s="127">
        <f t="shared" si="33"/>
        <v>825</v>
      </c>
      <c r="M825" s="127">
        <v>2270.7499999999754</v>
      </c>
      <c r="N825" s="138">
        <v>179.36511632293605</v>
      </c>
    </row>
    <row r="826" spans="2:14" x14ac:dyDescent="0.2">
      <c r="B826" s="125">
        <v>2270.8999999999755</v>
      </c>
      <c r="C826">
        <v>23.842851512675669</v>
      </c>
      <c r="D826">
        <v>2270.8999999999755</v>
      </c>
      <c r="E826">
        <v>-2278.552547140127</v>
      </c>
      <c r="F826">
        <v>2270.8999999999755</v>
      </c>
      <c r="G826">
        <v>22.320252859873108</v>
      </c>
      <c r="J826" t="str">
        <f>IF(H826="","",$P$6-'Script Table'!$F$15-'Script Table'!$F$19+H826)</f>
        <v/>
      </c>
      <c r="K826" s="127">
        <f t="shared" si="32"/>
        <v>2270.8999999999755</v>
      </c>
      <c r="L826" s="127">
        <f t="shared" si="33"/>
        <v>826</v>
      </c>
      <c r="M826" s="127">
        <v>2270.8499999999758</v>
      </c>
      <c r="N826" s="138">
        <v>179.36198396639659</v>
      </c>
    </row>
    <row r="827" spans="2:14" x14ac:dyDescent="0.2">
      <c r="B827" s="125">
        <v>2270.9999999999754</v>
      </c>
      <c r="C827">
        <v>23.841732374489748</v>
      </c>
      <c r="D827">
        <v>2270.9999999999754</v>
      </c>
      <c r="E827">
        <v>-2278.6525474886103</v>
      </c>
      <c r="F827">
        <v>2270.9999999999754</v>
      </c>
      <c r="G827">
        <v>22.220252511389845</v>
      </c>
      <c r="J827" t="str">
        <f>IF(H827="","",$P$6-'Script Table'!$F$15-'Script Table'!$F$19+H827)</f>
        <v/>
      </c>
      <c r="K827" s="127">
        <f t="shared" si="32"/>
        <v>2270.9999999999754</v>
      </c>
      <c r="L827" s="127">
        <f t="shared" si="33"/>
        <v>827</v>
      </c>
      <c r="M827" s="127">
        <v>2270.9499999999753</v>
      </c>
      <c r="N827" s="138">
        <v>179.35881005504558</v>
      </c>
    </row>
    <row r="828" spans="2:14" x14ac:dyDescent="0.2">
      <c r="B828" s="125">
        <v>2271.0999999999754</v>
      </c>
      <c r="C828">
        <v>23.840607622586294</v>
      </c>
      <c r="D828">
        <v>2271.0999999999754</v>
      </c>
      <c r="E828">
        <v>-2278.7525477452423</v>
      </c>
      <c r="F828">
        <v>2271.0999999999754</v>
      </c>
      <c r="G828">
        <v>22.120252254757816</v>
      </c>
      <c r="J828" t="str">
        <f>IF(H828="","",$P$6-'Script Table'!$F$15-'Script Table'!$F$19+H828)</f>
        <v/>
      </c>
      <c r="K828" s="127">
        <f t="shared" si="32"/>
        <v>2271.0999999999754</v>
      </c>
      <c r="L828" s="127">
        <f t="shared" si="33"/>
        <v>828</v>
      </c>
      <c r="M828" s="127">
        <v>2271.0499999999756</v>
      </c>
      <c r="N828" s="138">
        <v>179.35559345600674</v>
      </c>
    </row>
    <row r="829" spans="2:14" x14ac:dyDescent="0.2">
      <c r="B829" s="125">
        <v>2271.1999999999753</v>
      </c>
      <c r="C829">
        <v>23.839477180415216</v>
      </c>
      <c r="D829">
        <v>2271.1999999999753</v>
      </c>
      <c r="E829">
        <v>-2278.8525479088421</v>
      </c>
      <c r="F829">
        <v>2271.1999999999753</v>
      </c>
      <c r="G829">
        <v>22.020252091158</v>
      </c>
      <c r="J829" t="str">
        <f>IF(H829="","",$P$6-'Script Table'!$F$15-'Script Table'!$F$19+H829)</f>
        <v/>
      </c>
      <c r="K829" s="127">
        <f t="shared" si="32"/>
        <v>2271.1999999999753</v>
      </c>
      <c r="L829" s="127">
        <f t="shared" si="33"/>
        <v>829</v>
      </c>
      <c r="M829" s="127">
        <v>2271.1499999999751</v>
      </c>
      <c r="N829" s="138">
        <v>179.35233299317775</v>
      </c>
    </row>
    <row r="830" spans="2:14" x14ac:dyDescent="0.2">
      <c r="B830" s="125">
        <v>2271.2999999999752</v>
      </c>
      <c r="C830">
        <v>23.838340969295526</v>
      </c>
      <c r="D830">
        <v>2271.2999999999752</v>
      </c>
      <c r="E830">
        <v>-2278.9525479781919</v>
      </c>
      <c r="F830">
        <v>2271.2999999999752</v>
      </c>
      <c r="G830">
        <v>21.92025202180821</v>
      </c>
      <c r="J830" t="str">
        <f>IF(H830="","",$P$6-'Script Table'!$F$15-'Script Table'!$F$19+H830)</f>
        <v/>
      </c>
      <c r="K830" s="127">
        <f t="shared" si="32"/>
        <v>2271.2999999999752</v>
      </c>
      <c r="L830" s="127">
        <f t="shared" si="33"/>
        <v>830</v>
      </c>
      <c r="M830" s="127">
        <v>2271.2499999999754</v>
      </c>
      <c r="N830" s="138">
        <v>179.34902744551573</v>
      </c>
    </row>
    <row r="831" spans="2:14" x14ac:dyDescent="0.2">
      <c r="B831" s="125">
        <v>2271.3999999999751</v>
      </c>
      <c r="C831">
        <v>23.837198908333644</v>
      </c>
      <c r="D831">
        <v>2271.3999999999751</v>
      </c>
      <c r="E831">
        <v>-2279.0525479520352</v>
      </c>
      <c r="F831">
        <v>2271.3999999999751</v>
      </c>
      <c r="G831">
        <v>21.820252047964914</v>
      </c>
      <c r="J831" t="str">
        <f>IF(H831="","",$P$6-'Script Table'!$F$15-'Script Table'!$F$19+H831)</f>
        <v/>
      </c>
      <c r="K831" s="127">
        <f t="shared" si="32"/>
        <v>2271.3999999999751</v>
      </c>
      <c r="L831" s="127">
        <f t="shared" si="33"/>
        <v>831</v>
      </c>
      <c r="M831" s="127">
        <v>2271.3499999999749</v>
      </c>
      <c r="N831" s="138">
        <v>179.34567554516011</v>
      </c>
    </row>
    <row r="832" spans="2:14" x14ac:dyDescent="0.2">
      <c r="B832" s="125">
        <v>2271.499999999975</v>
      </c>
      <c r="C832">
        <v>23.836050914338404</v>
      </c>
      <c r="D832">
        <v>2271.499999999975</v>
      </c>
      <c r="E832">
        <v>-2279.152547829075</v>
      </c>
      <c r="F832">
        <v>2271.499999999975</v>
      </c>
      <c r="G832">
        <v>21.72025217092505</v>
      </c>
      <c r="J832" t="str">
        <f>IF(H832="","",$P$6-'Script Table'!$F$15-'Script Table'!$F$19+H832)</f>
        <v/>
      </c>
      <c r="K832" s="127">
        <f t="shared" si="32"/>
        <v>2271.499999999975</v>
      </c>
      <c r="L832" s="127">
        <f t="shared" si="33"/>
        <v>832</v>
      </c>
      <c r="M832" s="127">
        <v>2271.4499999999753</v>
      </c>
      <c r="N832" s="138">
        <v>179.34227597554781</v>
      </c>
    </row>
    <row r="833" spans="2:14" x14ac:dyDescent="0.2">
      <c r="B833" s="125">
        <v>2271.5999999999749</v>
      </c>
      <c r="C833">
        <v>23.834896901732542</v>
      </c>
      <c r="D833">
        <v>2271.5999999999749</v>
      </c>
      <c r="E833">
        <v>-2279.2525476079709</v>
      </c>
      <c r="F833">
        <v>2271.5999999999749</v>
      </c>
      <c r="G833">
        <v>21.620252392029215</v>
      </c>
      <c r="J833" t="str">
        <f>IF(H833="","",$P$6-'Script Table'!$F$15-'Script Table'!$F$19+H833)</f>
        <v/>
      </c>
      <c r="K833" s="127">
        <f t="shared" si="32"/>
        <v>2271.5999999999749</v>
      </c>
      <c r="L833" s="127">
        <f t="shared" si="33"/>
        <v>833</v>
      </c>
      <c r="M833" s="127">
        <v>2271.5499999999747</v>
      </c>
      <c r="N833" s="138">
        <v>179.33882736938108</v>
      </c>
    </row>
    <row r="834" spans="2:14" x14ac:dyDescent="0.2">
      <c r="B834" s="125">
        <v>2271.6999999999748</v>
      </c>
      <c r="C834">
        <v>23.833736782460608</v>
      </c>
      <c r="D834">
        <v>2271.6999999999748</v>
      </c>
      <c r="E834">
        <v>-2279.3525472873403</v>
      </c>
      <c r="F834">
        <v>2271.6999999999748</v>
      </c>
      <c r="G834">
        <v>21.52025271265984</v>
      </c>
      <c r="J834" t="str">
        <f>IF(H834="","",$P$6-'Script Table'!$F$15-'Script Table'!$F$19+H834)</f>
        <v/>
      </c>
      <c r="K834" s="127">
        <f t="shared" si="32"/>
        <v>2271.6999999999748</v>
      </c>
      <c r="L834" s="127">
        <f t="shared" si="33"/>
        <v>834</v>
      </c>
      <c r="M834" s="127">
        <v>2271.6499999999751</v>
      </c>
      <c r="N834" s="138">
        <v>179.33532830662088</v>
      </c>
    </row>
    <row r="835" spans="2:14" x14ac:dyDescent="0.2">
      <c r="B835" s="125">
        <v>2271.7999999999747</v>
      </c>
      <c r="C835">
        <v>23.832570465893149</v>
      </c>
      <c r="D835">
        <v>2271.7999999999747</v>
      </c>
      <c r="E835">
        <v>-2279.4525468657516</v>
      </c>
      <c r="F835">
        <v>2271.7999999999747</v>
      </c>
      <c r="G835">
        <v>21.420253134248469</v>
      </c>
      <c r="J835" t="str">
        <f>IF(H835="","",$P$6-'Script Table'!$F$15-'Script Table'!$F$19+H835)</f>
        <v/>
      </c>
      <c r="K835" s="127">
        <f t="shared" si="32"/>
        <v>2271.7999999999747</v>
      </c>
      <c r="L835" s="127">
        <f t="shared" si="33"/>
        <v>835</v>
      </c>
      <c r="M835" s="127">
        <v>2271.7499999999745</v>
      </c>
      <c r="N835" s="138">
        <v>179.33177731227943</v>
      </c>
    </row>
    <row r="836" spans="2:14" x14ac:dyDescent="0.2">
      <c r="B836" s="125">
        <v>2271.8999999999746</v>
      </c>
      <c r="C836">
        <v>23.831397858726945</v>
      </c>
      <c r="D836">
        <v>2271.8999999999746</v>
      </c>
      <c r="E836">
        <v>-2279.552546341728</v>
      </c>
      <c r="F836">
        <v>2271.8999999999746</v>
      </c>
      <c r="G836">
        <v>21.320253658272122</v>
      </c>
      <c r="J836" t="str">
        <f>IF(H836="","",$P$6-'Script Table'!$F$15-'Script Table'!$F$19+H836)</f>
        <v/>
      </c>
      <c r="K836" s="127">
        <f t="shared" ref="K836:K899" si="34">F836</f>
        <v>2271.8999999999746</v>
      </c>
      <c r="L836" s="127">
        <f t="shared" si="33"/>
        <v>836</v>
      </c>
      <c r="M836" s="127">
        <v>2271.8499999999749</v>
      </c>
      <c r="N836" s="138">
        <v>179.32817285424335</v>
      </c>
    </row>
    <row r="837" spans="2:14" x14ac:dyDescent="0.2">
      <c r="B837" s="125">
        <v>2271.9999999999745</v>
      </c>
      <c r="C837">
        <v>23.830218864881299</v>
      </c>
      <c r="D837">
        <v>2271.9999999999745</v>
      </c>
      <c r="E837">
        <v>-2279.65254571374</v>
      </c>
      <c r="F837">
        <v>2271.9999999999745</v>
      </c>
      <c r="G837">
        <v>21.220254286260115</v>
      </c>
      <c r="J837" t="str">
        <f>IF(H837="","",$P$6-'Script Table'!$F$15-'Script Table'!$F$19+H837)</f>
        <v/>
      </c>
      <c r="K837" s="127">
        <f t="shared" si="34"/>
        <v>2271.9999999999745</v>
      </c>
      <c r="L837" s="127">
        <f t="shared" si="33"/>
        <v>837</v>
      </c>
      <c r="M837" s="127">
        <v>2271.9499999999744</v>
      </c>
      <c r="N837" s="138">
        <v>179.32451334093261</v>
      </c>
    </row>
    <row r="838" spans="2:14" x14ac:dyDescent="0.2">
      <c r="B838" s="125">
        <v>2272.0999999999744</v>
      </c>
      <c r="C838">
        <v>23.829033385390055</v>
      </c>
      <c r="D838">
        <v>2272.0999999999744</v>
      </c>
      <c r="E838">
        <v>-2279.7525449802069</v>
      </c>
      <c r="F838">
        <v>2272.0999999999744</v>
      </c>
      <c r="G838">
        <v>21.120255019793149</v>
      </c>
      <c r="J838" t="str">
        <f>IF(H838="","",$P$6-'Script Table'!$F$15-'Script Table'!$F$19+H838)</f>
        <v/>
      </c>
      <c r="K838" s="127">
        <f t="shared" si="34"/>
        <v>2272.0999999999744</v>
      </c>
      <c r="L838" s="127">
        <f t="shared" ref="L838:L901" si="35">L837+1</f>
        <v>838</v>
      </c>
      <c r="M838" s="127">
        <v>2272.0499999999747</v>
      </c>
      <c r="N838" s="138">
        <v>179.32079711890944</v>
      </c>
    </row>
    <row r="839" spans="2:14" x14ac:dyDescent="0.2">
      <c r="B839" s="125">
        <v>2272.1999999999744</v>
      </c>
      <c r="C839">
        <v>23.827841318289305</v>
      </c>
      <c r="D839">
        <v>2272.1999999999744</v>
      </c>
      <c r="E839">
        <v>-2279.8525441394931</v>
      </c>
      <c r="F839">
        <v>2272.1999999999744</v>
      </c>
      <c r="G839">
        <v>21.02025586050695</v>
      </c>
      <c r="J839" t="str">
        <f>IF(H839="","",$P$6-'Script Table'!$F$15-'Script Table'!$F$19+H839)</f>
        <v/>
      </c>
      <c r="K839" s="127">
        <f t="shared" si="34"/>
        <v>2272.1999999999744</v>
      </c>
      <c r="L839" s="127">
        <f t="shared" si="35"/>
        <v>839</v>
      </c>
      <c r="M839" s="127">
        <v>2272.1499999999742</v>
      </c>
      <c r="N839" s="138">
        <v>179.31702247038112</v>
      </c>
    </row>
    <row r="840" spans="2:14" x14ac:dyDescent="0.2">
      <c r="B840" s="125">
        <v>2272.2999999999743</v>
      </c>
      <c r="C840">
        <v>23.826642558500584</v>
      </c>
      <c r="D840">
        <v>2272.2999999999743</v>
      </c>
      <c r="E840">
        <v>-2279.9525431899033</v>
      </c>
      <c r="F840">
        <v>2272.2999999999743</v>
      </c>
      <c r="G840">
        <v>20.920256810096816</v>
      </c>
      <c r="J840" t="str">
        <f>IF(H840="","",$P$6-'Script Table'!$F$15-'Script Table'!$F$19+H840)</f>
        <v/>
      </c>
      <c r="K840" s="127">
        <f t="shared" si="34"/>
        <v>2272.2999999999743</v>
      </c>
      <c r="L840" s="127">
        <f t="shared" si="35"/>
        <v>840</v>
      </c>
      <c r="M840" s="127">
        <v>2272.2499999999745</v>
      </c>
      <c r="N840" s="138">
        <v>179.31318761060015</v>
      </c>
    </row>
    <row r="841" spans="2:14" x14ac:dyDescent="0.2">
      <c r="B841" s="125">
        <v>2272.3999999999742</v>
      </c>
      <c r="C841">
        <v>23.825436997709392</v>
      </c>
      <c r="D841">
        <v>2272.3999999999742</v>
      </c>
      <c r="E841">
        <v>-2280.0525421296852</v>
      </c>
      <c r="F841">
        <v>2272.3999999999742</v>
      </c>
      <c r="G841">
        <v>20.82025787031489</v>
      </c>
      <c r="J841" t="str">
        <f>IF(H841="","",$P$6-'Script Table'!$F$15-'Script Table'!$F$19+H841)</f>
        <v/>
      </c>
      <c r="K841" s="127">
        <f t="shared" si="34"/>
        <v>2272.3999999999742</v>
      </c>
      <c r="L841" s="127">
        <f t="shared" si="35"/>
        <v>841</v>
      </c>
      <c r="M841" s="127">
        <v>2272.349999999974</v>
      </c>
      <c r="N841" s="138">
        <v>179.3092906852458</v>
      </c>
    </row>
    <row r="842" spans="2:14" x14ac:dyDescent="0.2">
      <c r="B842" s="125">
        <v>2272.4999999999741</v>
      </c>
      <c r="C842">
        <v>23.824224524238833</v>
      </c>
      <c r="D842">
        <v>2272.4999999999741</v>
      </c>
      <c r="E842">
        <v>-2280.1525409570218</v>
      </c>
      <c r="F842">
        <v>2272.4999999999741</v>
      </c>
      <c r="G842">
        <v>20.720259042978341</v>
      </c>
      <c r="J842" t="str">
        <f>IF(H842="","",$P$6-'Script Table'!$F$15-'Script Table'!$F$19+H842)</f>
        <v/>
      </c>
      <c r="K842" s="127">
        <f t="shared" si="34"/>
        <v>2272.4999999999741</v>
      </c>
      <c r="L842" s="127">
        <f t="shared" si="35"/>
        <v>842</v>
      </c>
      <c r="M842" s="127">
        <v>2272.4499999999744</v>
      </c>
      <c r="N842" s="138">
        <v>179.30532976754426</v>
      </c>
    </row>
    <row r="843" spans="2:14" x14ac:dyDescent="0.2">
      <c r="B843" s="125">
        <v>2272.599999999974</v>
      </c>
      <c r="C843">
        <v>23.823005022918252</v>
      </c>
      <c r="D843">
        <v>2272.599999999974</v>
      </c>
      <c r="E843">
        <v>-2280.2525396700307</v>
      </c>
      <c r="F843">
        <v>2272.599999999974</v>
      </c>
      <c r="G843">
        <v>20.620260329969369</v>
      </c>
      <c r="J843" t="str">
        <f>IF(H843="","",$P$6-'Script Table'!$F$15-'Script Table'!$F$19+H843)</f>
        <v/>
      </c>
      <c r="K843" s="127">
        <f t="shared" si="34"/>
        <v>2272.599999999974</v>
      </c>
      <c r="L843" s="127">
        <f t="shared" si="35"/>
        <v>843</v>
      </c>
      <c r="M843" s="127">
        <v>2272.5499999999738</v>
      </c>
      <c r="N843" s="138">
        <v>179.30130285546522</v>
      </c>
    </row>
    <row r="844" spans="2:14" x14ac:dyDescent="0.2">
      <c r="B844" s="125">
        <v>2272.6999999999739</v>
      </c>
      <c r="C844">
        <v>23.821778374946625</v>
      </c>
      <c r="D844">
        <v>2272.6999999999739</v>
      </c>
      <c r="E844">
        <v>-2280.3525382667603</v>
      </c>
      <c r="F844">
        <v>2272.6999999999739</v>
      </c>
      <c r="G844">
        <v>20.520261733239749</v>
      </c>
      <c r="J844" t="str">
        <f>IF(H844="","",$P$6-'Script Table'!$F$15-'Script Table'!$F$19+H844)</f>
        <v/>
      </c>
      <c r="K844" s="127">
        <f t="shared" si="34"/>
        <v>2272.6999999999739</v>
      </c>
      <c r="L844" s="127">
        <f t="shared" si="35"/>
        <v>844</v>
      </c>
      <c r="M844" s="127">
        <v>2272.6499999999742</v>
      </c>
      <c r="N844" s="138">
        <v>179.2972078686777</v>
      </c>
    </row>
    <row r="845" spans="2:14" x14ac:dyDescent="0.2">
      <c r="B845" s="125">
        <v>2272.7999999999738</v>
      </c>
      <c r="C845">
        <v>23.820544457750572</v>
      </c>
      <c r="D845">
        <v>2272.7999999999738</v>
      </c>
      <c r="E845">
        <v>-2280.4525367451874</v>
      </c>
      <c r="F845">
        <v>2272.7999999999738</v>
      </c>
      <c r="G845">
        <v>20.420263254812653</v>
      </c>
      <c r="J845" t="str">
        <f>IF(H845="","",$P$6-'Script Table'!$F$15-'Script Table'!$F$19+H845)</f>
        <v/>
      </c>
      <c r="K845" s="127">
        <f t="shared" si="34"/>
        <v>2272.7999999999738</v>
      </c>
      <c r="L845" s="127">
        <f t="shared" si="35"/>
        <v>845</v>
      </c>
      <c r="M845" s="127">
        <v>2272.7499999999736</v>
      </c>
      <c r="N845" s="138">
        <v>179.29304264549577</v>
      </c>
    </row>
    <row r="846" spans="2:14" x14ac:dyDescent="0.2">
      <c r="B846" s="125">
        <v>2272.8999999999737</v>
      </c>
      <c r="C846">
        <v>23.819303144836706</v>
      </c>
      <c r="D846">
        <v>2272.8999999999737</v>
      </c>
      <c r="E846">
        <v>-2280.5525351032138</v>
      </c>
      <c r="F846">
        <v>2272.8999999999737</v>
      </c>
      <c r="G846">
        <v>20.320264896786284</v>
      </c>
      <c r="J846" t="str">
        <f>IF(H846="","",$P$6-'Script Table'!$F$15-'Script Table'!$F$19+H846)</f>
        <v/>
      </c>
      <c r="K846" s="127">
        <f t="shared" si="34"/>
        <v>2272.8999999999737</v>
      </c>
      <c r="L846" s="127">
        <f t="shared" si="35"/>
        <v>846</v>
      </c>
      <c r="M846" s="127">
        <v>2272.849999999974</v>
      </c>
      <c r="N846" s="138">
        <v>179.28880493961498</v>
      </c>
    </row>
    <row r="847" spans="2:14" x14ac:dyDescent="0.2">
      <c r="B847" s="125">
        <v>2272.9999999999736</v>
      </c>
      <c r="C847">
        <v>23.818054305638249</v>
      </c>
      <c r="D847">
        <v>2272.9999999999736</v>
      </c>
      <c r="E847">
        <v>-2280.6525333386617</v>
      </c>
      <c r="F847">
        <v>2272.9999999999736</v>
      </c>
      <c r="G847">
        <v>20.220266661338428</v>
      </c>
      <c r="J847" t="str">
        <f>IF(H847="","",$P$6-'Script Table'!$F$15-'Script Table'!$F$19+H847)</f>
        <v/>
      </c>
      <c r="K847" s="127">
        <f t="shared" si="34"/>
        <v>2272.9999999999736</v>
      </c>
      <c r="L847" s="127">
        <f t="shared" si="35"/>
        <v>847</v>
      </c>
      <c r="M847" s="127">
        <v>2272.9499999999734</v>
      </c>
      <c r="N847" s="138">
        <v>179.28449241682279</v>
      </c>
    </row>
    <row r="848" spans="2:14" x14ac:dyDescent="0.2">
      <c r="B848" s="125">
        <v>2273.0999999999735</v>
      </c>
      <c r="C848">
        <v>23.816797805355552</v>
      </c>
      <c r="D848">
        <v>2273.0999999999735</v>
      </c>
      <c r="E848">
        <v>-2280.7525314492709</v>
      </c>
      <c r="F848">
        <v>2273.0999999999735</v>
      </c>
      <c r="G848">
        <v>20.120268550729179</v>
      </c>
      <c r="J848" t="str">
        <f>IF(H848="","",$P$6-'Script Table'!$F$15-'Script Table'!$F$19+H848)</f>
        <v/>
      </c>
      <c r="K848" s="127">
        <f t="shared" si="34"/>
        <v>2273.0999999999735</v>
      </c>
      <c r="L848" s="127">
        <f t="shared" si="35"/>
        <v>848</v>
      </c>
      <c r="M848" s="127">
        <v>2273.0499999999738</v>
      </c>
      <c r="N848" s="138">
        <v>179.28010265152059</v>
      </c>
    </row>
    <row r="849" spans="2:14" x14ac:dyDescent="0.2">
      <c r="B849" s="125">
        <v>2273.1999999999734</v>
      </c>
      <c r="C849">
        <v>23.815533504790452</v>
      </c>
      <c r="D849">
        <v>2273.1999999999734</v>
      </c>
      <c r="E849">
        <v>-2280.8525294326942</v>
      </c>
      <c r="F849">
        <v>2273.1999999999734</v>
      </c>
      <c r="G849">
        <v>20.020270567305943</v>
      </c>
      <c r="J849" t="str">
        <f>IF(H849="","",$P$6-'Script Table'!$F$15-'Script Table'!$F$19+H849)</f>
        <v/>
      </c>
      <c r="K849" s="127">
        <f t="shared" si="34"/>
        <v>2273.1999999999734</v>
      </c>
      <c r="L849" s="127">
        <f t="shared" si="35"/>
        <v>849</v>
      </c>
      <c r="M849" s="127">
        <v>2273.1499999999733</v>
      </c>
      <c r="N849" s="138">
        <v>179.27563312317369</v>
      </c>
    </row>
    <row r="850" spans="2:14" x14ac:dyDescent="0.2">
      <c r="B850" s="125">
        <v>2273.2999999999734</v>
      </c>
      <c r="C850">
        <v>23.81426126017406</v>
      </c>
      <c r="D850">
        <v>2273.2999999999734</v>
      </c>
      <c r="E850">
        <v>-2280.9525272864939</v>
      </c>
      <c r="F850">
        <v>2273.2999999999734</v>
      </c>
      <c r="G850">
        <v>19.920272713506165</v>
      </c>
      <c r="J850" t="str">
        <f>IF(H850="","",$P$6-'Script Table'!$F$15-'Script Table'!$F$19+H850)</f>
        <v/>
      </c>
      <c r="K850" s="127">
        <f t="shared" si="34"/>
        <v>2273.2999999999734</v>
      </c>
      <c r="L850" s="127">
        <f t="shared" si="35"/>
        <v>850</v>
      </c>
      <c r="M850" s="127">
        <v>2273.2499999999736</v>
      </c>
      <c r="N850" s="138">
        <v>179.27108121256828</v>
      </c>
    </row>
    <row r="851" spans="2:14" x14ac:dyDescent="0.2">
      <c r="B851" s="125">
        <v>2273.3999999999733</v>
      </c>
      <c r="C851">
        <v>23.812980922988043</v>
      </c>
      <c r="D851">
        <v>2273.3999999999733</v>
      </c>
      <c r="E851">
        <v>-2281.0525250081373</v>
      </c>
      <c r="F851">
        <v>2273.3999999999733</v>
      </c>
      <c r="G851">
        <v>19.820274991862789</v>
      </c>
      <c r="J851" t="str">
        <f>IF(H851="","",$P$6-'Script Table'!$F$15-'Script Table'!$F$19+H851)</f>
        <v/>
      </c>
      <c r="K851" s="127">
        <f t="shared" si="34"/>
        <v>2273.3999999999733</v>
      </c>
      <c r="L851" s="127">
        <f t="shared" si="35"/>
        <v>851</v>
      </c>
      <c r="M851" s="127">
        <v>2273.3499999999731</v>
      </c>
      <c r="N851" s="138">
        <v>179.26644419805649</v>
      </c>
    </row>
    <row r="852" spans="2:14" x14ac:dyDescent="0.2">
      <c r="B852" s="125">
        <v>2273.4999999999732</v>
      </c>
      <c r="C852">
        <v>23.811692339778805</v>
      </c>
      <c r="D852">
        <v>2273.4999999999732</v>
      </c>
      <c r="E852">
        <v>-2281.1525225949922</v>
      </c>
      <c r="F852">
        <v>2273.4999999999732</v>
      </c>
      <c r="G852">
        <v>19.720277405007892</v>
      </c>
      <c r="J852" t="str">
        <f>IF(H852="","",$P$6-'Script Table'!$F$15-'Script Table'!$F$19+H852)</f>
        <v/>
      </c>
      <c r="K852" s="127">
        <f t="shared" si="34"/>
        <v>2273.4999999999732</v>
      </c>
      <c r="L852" s="127">
        <f t="shared" si="35"/>
        <v>852</v>
      </c>
      <c r="M852" s="127">
        <v>2273.4499999999734</v>
      </c>
      <c r="N852" s="138">
        <v>179.2617192515109</v>
      </c>
    </row>
    <row r="853" spans="2:14" x14ac:dyDescent="0.2">
      <c r="B853" s="125">
        <v>2273.5999999999731</v>
      </c>
      <c r="C853">
        <v>23.810395351964605</v>
      </c>
      <c r="D853">
        <v>2273.5999999999731</v>
      </c>
      <c r="E853">
        <v>-2281.252520044322</v>
      </c>
      <c r="F853">
        <v>2273.5999999999731</v>
      </c>
      <c r="G853">
        <v>19.620279955678143</v>
      </c>
      <c r="J853" t="str">
        <f>IF(H853="","",$P$6-'Script Table'!$F$15-'Script Table'!$F$19+H853)</f>
        <v/>
      </c>
      <c r="K853" s="127">
        <f t="shared" si="34"/>
        <v>2273.5999999999731</v>
      </c>
      <c r="L853" s="127">
        <f t="shared" si="35"/>
        <v>853</v>
      </c>
      <c r="M853" s="127">
        <v>2273.5499999999729</v>
      </c>
      <c r="N853" s="138">
        <v>179.2569034342564</v>
      </c>
    </row>
    <row r="854" spans="2:14" x14ac:dyDescent="0.2">
      <c r="B854" s="125">
        <v>2273.699999999973</v>
      </c>
      <c r="C854">
        <v>23.809089795635273</v>
      </c>
      <c r="D854">
        <v>2273.699999999973</v>
      </c>
      <c r="E854">
        <v>-2281.3525173532798</v>
      </c>
      <c r="F854">
        <v>2273.699999999973</v>
      </c>
      <c r="G854">
        <v>19.520282646720261</v>
      </c>
      <c r="J854" t="str">
        <f>IF(H854="","",$P$6-'Script Table'!$F$15-'Script Table'!$F$19+H854)</f>
        <v/>
      </c>
      <c r="K854" s="127">
        <f t="shared" si="34"/>
        <v>2273.699999999973</v>
      </c>
      <c r="L854" s="127">
        <f t="shared" si="35"/>
        <v>854</v>
      </c>
      <c r="M854" s="127">
        <v>2273.6499999999733</v>
      </c>
      <c r="N854" s="138">
        <v>179.25199369283419</v>
      </c>
    </row>
    <row r="855" spans="2:14" x14ac:dyDescent="0.2">
      <c r="B855" s="125">
        <v>2273.7999999999729</v>
      </c>
      <c r="C855">
        <v>23.807775501344224</v>
      </c>
      <c r="D855">
        <v>2273.7999999999729</v>
      </c>
      <c r="E855">
        <v>-2281.452514518905</v>
      </c>
      <c r="F855">
        <v>2273.7999999999729</v>
      </c>
      <c r="G855">
        <v>19.420285481095107</v>
      </c>
      <c r="J855" t="str">
        <f>IF(H855="","",$P$6-'Script Table'!$F$15-'Script Table'!$F$19+H855)</f>
        <v/>
      </c>
      <c r="K855" s="127">
        <f t="shared" si="34"/>
        <v>2273.7999999999729</v>
      </c>
      <c r="L855" s="127">
        <f t="shared" si="35"/>
        <v>855</v>
      </c>
      <c r="M855" s="127">
        <v>2273.7499999999727</v>
      </c>
      <c r="N855" s="138">
        <v>179.24698685459501</v>
      </c>
    </row>
    <row r="856" spans="2:14" x14ac:dyDescent="0.2">
      <c r="B856" s="125">
        <v>2273.8999999999728</v>
      </c>
      <c r="C856">
        <v>23.806452293892566</v>
      </c>
      <c r="D856">
        <v>2273.8999999999728</v>
      </c>
      <c r="E856">
        <v>-2281.5525115381156</v>
      </c>
      <c r="F856">
        <v>2273.8999999999728</v>
      </c>
      <c r="G856">
        <v>19.320288461884502</v>
      </c>
      <c r="J856" t="str">
        <f>IF(H856="","",$P$6-'Script Table'!$F$15-'Script Table'!$F$19+H856)</f>
        <v/>
      </c>
      <c r="K856" s="127">
        <f t="shared" si="34"/>
        <v>2273.8999999999728</v>
      </c>
      <c r="L856" s="127">
        <f t="shared" si="35"/>
        <v>856</v>
      </c>
      <c r="M856" s="127">
        <v>2273.8499999999731</v>
      </c>
      <c r="N856" s="138">
        <v>179.24187962315352</v>
      </c>
    </row>
    <row r="857" spans="2:14" x14ac:dyDescent="0.2">
      <c r="B857" s="125">
        <v>2273.9999999999727</v>
      </c>
      <c r="C857">
        <v>23.805119992105016</v>
      </c>
      <c r="D857">
        <v>2273.9999999999727</v>
      </c>
      <c r="E857">
        <v>-2281.652508407702</v>
      </c>
      <c r="F857">
        <v>2273.9999999999727</v>
      </c>
      <c r="G857">
        <v>19.220291592298054</v>
      </c>
      <c r="J857" t="str">
        <f>IF(H857="","",$P$6-'Script Table'!$F$15-'Script Table'!$F$19+H857)</f>
        <v/>
      </c>
      <c r="K857" s="127">
        <f t="shared" si="34"/>
        <v>2273.9999999999727</v>
      </c>
      <c r="L857" s="127">
        <f t="shared" si="35"/>
        <v>857</v>
      </c>
      <c r="M857" s="127">
        <v>2273.9499999999725</v>
      </c>
      <c r="N857" s="138">
        <v>179.23666857369238</v>
      </c>
    </row>
    <row r="858" spans="2:14" x14ac:dyDescent="0.2">
      <c r="B858" s="125">
        <v>2274.0999999999726</v>
      </c>
      <c r="C858">
        <v>23.803778408597363</v>
      </c>
      <c r="D858">
        <v>2274.0999999999726</v>
      </c>
      <c r="E858">
        <v>-2281.7525051243242</v>
      </c>
      <c r="F858">
        <v>2274.0999999999726</v>
      </c>
      <c r="G858">
        <v>19.120294875675881</v>
      </c>
      <c r="J858" t="str">
        <f>IF(H858="","",$P$6-'Script Table'!$F$15-'Script Table'!$F$19+H858)</f>
        <v/>
      </c>
      <c r="K858" s="127">
        <f t="shared" si="34"/>
        <v>2274.0999999999726</v>
      </c>
      <c r="L858" s="127">
        <f t="shared" si="35"/>
        <v>858</v>
      </c>
      <c r="M858" s="127">
        <v>2274.0499999999729</v>
      </c>
      <c r="N858" s="138">
        <v>179.23135014814662</v>
      </c>
    </row>
    <row r="859" spans="2:14" x14ac:dyDescent="0.2">
      <c r="B859" s="125">
        <v>2274.1999999999725</v>
      </c>
      <c r="C859">
        <v>23.802427349535161</v>
      </c>
      <c r="D859">
        <v>2274.1999999999725</v>
      </c>
      <c r="E859">
        <v>-2281.852501684501</v>
      </c>
      <c r="F859">
        <v>2274.1999999999725</v>
      </c>
      <c r="G859">
        <v>19.020298315499076</v>
      </c>
      <c r="J859" t="str">
        <f>IF(H859="","",$P$6-'Script Table'!$F$15-'Script Table'!$F$19+H859)</f>
        <v/>
      </c>
      <c r="K859" s="127">
        <f t="shared" si="34"/>
        <v>2274.1999999999725</v>
      </c>
      <c r="L859" s="127">
        <f t="shared" si="35"/>
        <v>859</v>
      </c>
      <c r="M859" s="127">
        <v>2274.1499999999724</v>
      </c>
      <c r="N859" s="138">
        <v>179.22592065012711</v>
      </c>
    </row>
    <row r="860" spans="2:14" x14ac:dyDescent="0.2">
      <c r="B860" s="125">
        <v>2274.2999999999724</v>
      </c>
      <c r="C860">
        <v>23.801066614383402</v>
      </c>
      <c r="D860">
        <v>2274.2999999999724</v>
      </c>
      <c r="E860">
        <v>-2281.9524980846068</v>
      </c>
      <c r="F860">
        <v>2274.2999999999724</v>
      </c>
      <c r="G860">
        <v>18.920301915393338</v>
      </c>
      <c r="J860" t="str">
        <f>IF(H860="","",$P$6-'Script Table'!$F$15-'Script Table'!$F$19+H860)</f>
        <v/>
      </c>
      <c r="K860" s="127">
        <f t="shared" si="34"/>
        <v>2274.2999999999724</v>
      </c>
      <c r="L860" s="127">
        <f t="shared" si="35"/>
        <v>860</v>
      </c>
      <c r="M860" s="127">
        <v>2274.2499999999727</v>
      </c>
      <c r="N860" s="138">
        <v>179.22037623979844</v>
      </c>
    </row>
    <row r="861" spans="2:14" x14ac:dyDescent="0.2">
      <c r="B861" s="125">
        <v>2274.3999999999724</v>
      </c>
      <c r="C861">
        <v>23.799695995646832</v>
      </c>
      <c r="D861">
        <v>2274.3999999999724</v>
      </c>
      <c r="E861">
        <v>-2282.0524943208602</v>
      </c>
      <c r="F861">
        <v>2274.3999999999724</v>
      </c>
      <c r="G861">
        <v>18.820305679139892</v>
      </c>
      <c r="J861" t="str">
        <f>IF(H861="","",$P$6-'Script Table'!$F$15-'Script Table'!$F$19+H861)</f>
        <v/>
      </c>
      <c r="K861" s="127">
        <f t="shared" si="34"/>
        <v>2274.3999999999724</v>
      </c>
      <c r="L861" s="127">
        <f t="shared" si="35"/>
        <v>861</v>
      </c>
      <c r="M861" s="127">
        <v>2274.3499999999722</v>
      </c>
      <c r="N861" s="138">
        <v>179.21471292846704</v>
      </c>
    </row>
    <row r="862" spans="2:14" x14ac:dyDescent="0.2">
      <c r="B862" s="125">
        <v>2274.4999999999723</v>
      </c>
      <c r="C862">
        <v>23.798315278600668</v>
      </c>
      <c r="D862">
        <v>2274.4999999999723</v>
      </c>
      <c r="E862">
        <v>-2282.1524903893196</v>
      </c>
      <c r="F862">
        <v>2274.4999999999723</v>
      </c>
      <c r="G862">
        <v>18.720309610680488</v>
      </c>
      <c r="J862" t="str">
        <f>IF(H862="","",$P$6-'Script Table'!$F$15-'Script Table'!$F$19+H862)</f>
        <v/>
      </c>
      <c r="K862" s="127">
        <f t="shared" si="34"/>
        <v>2274.4999999999723</v>
      </c>
      <c r="L862" s="127">
        <f t="shared" si="35"/>
        <v>862</v>
      </c>
      <c r="M862" s="127">
        <v>2274.4499999999725</v>
      </c>
      <c r="N862" s="138">
        <v>179.20892657311873</v>
      </c>
    </row>
    <row r="863" spans="2:14" x14ac:dyDescent="0.2">
      <c r="B863" s="125">
        <v>2274.5999999999722</v>
      </c>
      <c r="C863">
        <v>23.796924241011311</v>
      </c>
      <c r="D863">
        <v>2274.5999999999722</v>
      </c>
      <c r="E863">
        <v>-2282.2524862858745</v>
      </c>
      <c r="F863">
        <v>2274.5999999999722</v>
      </c>
      <c r="G863">
        <v>18.620313714125587</v>
      </c>
      <c r="J863" t="str">
        <f>IF(H863="","",$P$6-'Script Table'!$F$15-'Script Table'!$F$19+H863)</f>
        <v/>
      </c>
      <c r="K863" s="127">
        <f t="shared" si="34"/>
        <v>2274.5999999999722</v>
      </c>
      <c r="L863" s="127">
        <f t="shared" si="35"/>
        <v>863</v>
      </c>
      <c r="M863" s="127">
        <v>2274.549999999972</v>
      </c>
      <c r="N863" s="138">
        <v>179.20301287067198</v>
      </c>
    </row>
    <row r="864" spans="2:14" x14ac:dyDescent="0.2">
      <c r="B864" s="125">
        <v>2274.6999999999721</v>
      </c>
      <c r="C864">
        <v>23.795522652846845</v>
      </c>
      <c r="D864">
        <v>2274.6999999999721</v>
      </c>
      <c r="E864">
        <v>-2282.3524820062339</v>
      </c>
      <c r="F864">
        <v>2274.6999999999721</v>
      </c>
      <c r="G864">
        <v>18.520317993766184</v>
      </c>
      <c r="J864" t="str">
        <f>IF(H864="","",$P$6-'Script Table'!$F$15-'Script Table'!$F$19+H864)</f>
        <v/>
      </c>
      <c r="K864" s="127">
        <f t="shared" si="34"/>
        <v>2274.6999999999721</v>
      </c>
      <c r="L864" s="127">
        <f t="shared" si="35"/>
        <v>864</v>
      </c>
      <c r="M864" s="127">
        <v>2274.6499999999724</v>
      </c>
      <c r="N864" s="138">
        <v>179.19696735209033</v>
      </c>
    </row>
    <row r="865" spans="2:14" x14ac:dyDescent="0.2">
      <c r="B865" s="125">
        <v>2274.799999999972</v>
      </c>
      <c r="C865">
        <v>23.794110275976905</v>
      </c>
      <c r="D865">
        <v>2274.799999999972</v>
      </c>
      <c r="E865">
        <v>-2282.4524775459226</v>
      </c>
      <c r="F865">
        <v>2274.799999999972</v>
      </c>
      <c r="G865">
        <v>18.42032245407745</v>
      </c>
      <c r="J865" t="str">
        <f>IF(H865="","",$P$6-'Script Table'!$F$15-'Script Table'!$F$19+H865)</f>
        <v/>
      </c>
      <c r="K865" s="127">
        <f t="shared" si="34"/>
        <v>2274.799999999972</v>
      </c>
      <c r="L865" s="127">
        <f t="shared" si="35"/>
        <v>865</v>
      </c>
      <c r="M865" s="127">
        <v>2274.7499999999718</v>
      </c>
      <c r="N865" s="138">
        <v>179.19078537635707</v>
      </c>
    </row>
    <row r="866" spans="2:14" x14ac:dyDescent="0.2">
      <c r="B866" s="125">
        <v>2274.8999999999719</v>
      </c>
      <c r="C866">
        <v>23.792686863861633</v>
      </c>
      <c r="D866">
        <v>2274.8999999999719</v>
      </c>
      <c r="E866">
        <v>-2282.5524729002668</v>
      </c>
      <c r="F866">
        <v>2274.8999999999719</v>
      </c>
      <c r="G866">
        <v>18.320327099733277</v>
      </c>
      <c r="J866" t="str">
        <f>IF(H866="","",$P$6-'Script Table'!$F$15-'Script Table'!$F$19+H866)</f>
        <v/>
      </c>
      <c r="K866" s="127">
        <f t="shared" si="34"/>
        <v>2274.8999999999719</v>
      </c>
      <c r="L866" s="127">
        <f t="shared" si="35"/>
        <v>866</v>
      </c>
      <c r="M866" s="127">
        <v>2274.8499999999722</v>
      </c>
      <c r="N866" s="138">
        <v>179.18446212413642</v>
      </c>
    </row>
    <row r="867" spans="2:14" x14ac:dyDescent="0.2">
      <c r="B867" s="125">
        <v>2274.9999999999718</v>
      </c>
      <c r="C867">
        <v>23.791252161229366</v>
      </c>
      <c r="D867">
        <v>2274.9999999999718</v>
      </c>
      <c r="E867">
        <v>-2282.6524680643852</v>
      </c>
      <c r="F867">
        <v>2274.9999999999718</v>
      </c>
      <c r="G867">
        <v>18.220331935614922</v>
      </c>
      <c r="J867" t="str">
        <f>IF(H867="","",$P$6-'Script Table'!$F$15-'Script Table'!$F$19+H867)</f>
        <v/>
      </c>
      <c r="K867" s="127">
        <f t="shared" si="34"/>
        <v>2274.9999999999718</v>
      </c>
      <c r="L867" s="127">
        <f t="shared" si="35"/>
        <v>867</v>
      </c>
      <c r="M867" s="127">
        <v>2274.9499999999716</v>
      </c>
      <c r="N867" s="138">
        <v>179.17799259136567</v>
      </c>
    </row>
    <row r="868" spans="2:14" x14ac:dyDescent="0.2">
      <c r="B868" s="125">
        <v>2275.0999999999717</v>
      </c>
      <c r="C868">
        <v>23.7898059037427</v>
      </c>
      <c r="D868">
        <v>2275.0999999999717</v>
      </c>
      <c r="E868">
        <v>-2282.7524630331814</v>
      </c>
      <c r="F868">
        <v>2275.0999999999717</v>
      </c>
      <c r="G868">
        <v>18.120336966818741</v>
      </c>
      <c r="J868" t="str">
        <f>IF(H868="","",$P$6-'Script Table'!$F$15-'Script Table'!$F$19+H868)</f>
        <v/>
      </c>
      <c r="K868" s="127">
        <f t="shared" si="34"/>
        <v>2275.0999999999717</v>
      </c>
      <c r="L868" s="127">
        <f t="shared" si="35"/>
        <v>868</v>
      </c>
      <c r="M868" s="127">
        <v>2275.049999999972</v>
      </c>
      <c r="N868" s="138">
        <v>179.17137158259825</v>
      </c>
    </row>
    <row r="869" spans="2:14" x14ac:dyDescent="0.2">
      <c r="B869" s="125">
        <v>2275.1999999999716</v>
      </c>
      <c r="C869">
        <v>23.788347817652632</v>
      </c>
      <c r="D869">
        <v>2275.1999999999716</v>
      </c>
      <c r="E869">
        <v>-2282.8524578013271</v>
      </c>
      <c r="F869">
        <v>2275.1999999999716</v>
      </c>
      <c r="G869">
        <v>18.020342198673006</v>
      </c>
      <c r="J869" t="str">
        <f>IF(H869="","",$P$6-'Script Table'!$F$15-'Script Table'!$F$19+H869)</f>
        <v/>
      </c>
      <c r="K869" s="127">
        <f t="shared" si="34"/>
        <v>2275.1999999999716</v>
      </c>
      <c r="L869" s="127">
        <f t="shared" si="35"/>
        <v>869</v>
      </c>
      <c r="M869" s="127">
        <v>2275.1499999999714</v>
      </c>
      <c r="N869" s="138">
        <v>179.16459370410328</v>
      </c>
    </row>
    <row r="870" spans="2:14" x14ac:dyDescent="0.2">
      <c r="B870" s="125">
        <v>2275.2999999999715</v>
      </c>
      <c r="C870">
        <v>23.786877619440265</v>
      </c>
      <c r="D870">
        <v>2275.2999999999715</v>
      </c>
      <c r="E870">
        <v>-2282.9524523632549</v>
      </c>
      <c r="F870">
        <v>2275.2999999999715</v>
      </c>
      <c r="G870">
        <v>17.920347636745191</v>
      </c>
      <c r="J870" t="str">
        <f>IF(H870="","",$P$6-'Script Table'!$F$15-'Script Table'!$F$19+H870)</f>
        <v/>
      </c>
      <c r="K870" s="127">
        <f t="shared" si="34"/>
        <v>2275.2999999999715</v>
      </c>
      <c r="L870" s="127">
        <f t="shared" si="35"/>
        <v>870</v>
      </c>
      <c r="M870" s="127">
        <v>2275.2499999999718</v>
      </c>
      <c r="N870" s="138">
        <v>179.157653356813</v>
      </c>
    </row>
    <row r="871" spans="2:14" x14ac:dyDescent="0.2">
      <c r="B871" s="125">
        <v>2275.3999999999714</v>
      </c>
      <c r="C871">
        <v>23.785395015445932</v>
      </c>
      <c r="D871">
        <v>2275.3999999999714</v>
      </c>
      <c r="E871">
        <v>-2283.052446713144</v>
      </c>
      <c r="F871">
        <v>2275.3999999999714</v>
      </c>
      <c r="G871">
        <v>17.820353286856061</v>
      </c>
      <c r="J871" t="str">
        <f>IF(H871="","",$P$6-'Script Table'!$F$15-'Script Table'!$F$19+H871)</f>
        <v/>
      </c>
      <c r="K871" s="127">
        <f t="shared" si="34"/>
        <v>2275.3999999999714</v>
      </c>
      <c r="L871" s="127">
        <f t="shared" si="35"/>
        <v>871</v>
      </c>
      <c r="M871" s="127">
        <v>2275.3499999999713</v>
      </c>
      <c r="N871" s="138">
        <v>179.15054472905979</v>
      </c>
    </row>
    <row r="872" spans="2:14" x14ac:dyDescent="0.2">
      <c r="B872" s="125">
        <v>2275.4999999999714</v>
      </c>
      <c r="C872">
        <v>23.783899701485176</v>
      </c>
      <c r="D872">
        <v>2275.4999999999714</v>
      </c>
      <c r="E872">
        <v>-2283.1524408449063</v>
      </c>
      <c r="F872">
        <v>2275.4999999999714</v>
      </c>
      <c r="G872">
        <v>17.720359155093774</v>
      </c>
      <c r="J872" t="str">
        <f>IF(H872="","",$P$6-'Script Table'!$F$15-'Script Table'!$F$19+H872)</f>
        <v/>
      </c>
      <c r="K872" s="127">
        <f t="shared" si="34"/>
        <v>2275.4999999999714</v>
      </c>
      <c r="L872" s="127">
        <f t="shared" si="35"/>
        <v>872</v>
      </c>
      <c r="M872" s="127">
        <v>2275.4499999999716</v>
      </c>
      <c r="N872" s="138">
        <v>179.14326178904372</v>
      </c>
    </row>
    <row r="873" spans="2:14" x14ac:dyDescent="0.2">
      <c r="B873" s="125">
        <v>2275.5999999999713</v>
      </c>
      <c r="C873">
        <v>23.782391362451261</v>
      </c>
      <c r="D873">
        <v>2275.5999999999713</v>
      </c>
      <c r="E873">
        <v>-2283.252434752173</v>
      </c>
      <c r="F873">
        <v>2275.5999999999713</v>
      </c>
      <c r="G873">
        <v>17.620365247827067</v>
      </c>
      <c r="J873" t="str">
        <f>IF(H873="","",$P$6-'Script Table'!$F$15-'Script Table'!$F$19+H873)</f>
        <v/>
      </c>
      <c r="K873" s="127">
        <f t="shared" si="34"/>
        <v>2275.5999999999713</v>
      </c>
      <c r="L873" s="127">
        <f t="shared" si="35"/>
        <v>873</v>
      </c>
      <c r="M873" s="127">
        <v>2275.5499999999711</v>
      </c>
      <c r="N873" s="138">
        <v>179.13579827712232</v>
      </c>
    </row>
    <row r="874" spans="2:14" x14ac:dyDescent="0.2">
      <c r="B874" s="125">
        <v>2275.6999999999712</v>
      </c>
      <c r="C874">
        <v>23.780869671903886</v>
      </c>
      <c r="D874">
        <v>2275.6999999999712</v>
      </c>
      <c r="E874">
        <v>-2283.3524284282803</v>
      </c>
      <c r="F874">
        <v>2275.6999999999712</v>
      </c>
      <c r="G874">
        <v>17.520371571719807</v>
      </c>
      <c r="J874" t="str">
        <f>IF(H874="","",$P$6-'Script Table'!$F$15-'Script Table'!$F$19+H874)</f>
        <v/>
      </c>
      <c r="K874" s="127">
        <f t="shared" si="34"/>
        <v>2275.6999999999712</v>
      </c>
      <c r="L874" s="127">
        <f t="shared" si="35"/>
        <v>874</v>
      </c>
      <c r="M874" s="127">
        <v>2275.6499999999714</v>
      </c>
      <c r="N874" s="138">
        <v>179.1281476978919</v>
      </c>
    </row>
    <row r="875" spans="2:14" x14ac:dyDescent="0.2">
      <c r="B875" s="125">
        <v>2275.7999999999711</v>
      </c>
      <c r="C875">
        <v>23.779334291643586</v>
      </c>
      <c r="D875">
        <v>2275.7999999999711</v>
      </c>
      <c r="E875">
        <v>-2283.4524218662518</v>
      </c>
      <c r="F875">
        <v>2275.7999999999711</v>
      </c>
      <c r="G875">
        <v>17.420378133748272</v>
      </c>
      <c r="J875" t="str">
        <f>IF(H875="","",$P$6-'Script Table'!$F$15-'Script Table'!$F$19+H875)</f>
        <v/>
      </c>
      <c r="K875" s="127">
        <f t="shared" si="34"/>
        <v>2275.7999999999711</v>
      </c>
      <c r="L875" s="127">
        <f t="shared" si="35"/>
        <v>875</v>
      </c>
      <c r="M875" s="127">
        <v>2275.7499999999709</v>
      </c>
      <c r="N875" s="138">
        <v>179.12030331196155</v>
      </c>
    </row>
    <row r="876" spans="2:14" x14ac:dyDescent="0.2">
      <c r="B876" s="125">
        <v>2275.899999999971</v>
      </c>
      <c r="C876">
        <v>23.777784871271539</v>
      </c>
      <c r="D876">
        <v>2275.899999999971</v>
      </c>
      <c r="E876">
        <v>-2283.5524150587839</v>
      </c>
      <c r="F876">
        <v>2275.899999999971</v>
      </c>
      <c r="G876">
        <v>17.320384941216162</v>
      </c>
      <c r="J876" t="str">
        <f>IF(H876="","",$P$6-'Script Table'!$F$15-'Script Table'!$F$19+H876)</f>
        <v/>
      </c>
      <c r="K876" s="127">
        <f t="shared" si="34"/>
        <v>2275.899999999971</v>
      </c>
      <c r="L876" s="127">
        <f t="shared" si="35"/>
        <v>876</v>
      </c>
      <c r="M876" s="127">
        <v>2275.8499999999713</v>
      </c>
      <c r="N876" s="138">
        <v>179.1122581276133</v>
      </c>
    </row>
    <row r="877" spans="2:14" x14ac:dyDescent="0.2">
      <c r="B877" s="125">
        <v>2275.9999999999709</v>
      </c>
      <c r="C877">
        <v>23.776221047734271</v>
      </c>
      <c r="D877">
        <v>2275.9999999999709</v>
      </c>
      <c r="E877">
        <v>-2283.6524079982287</v>
      </c>
      <c r="F877">
        <v>2275.9999999999709</v>
      </c>
      <c r="G877">
        <v>17.220392001771415</v>
      </c>
      <c r="J877" t="str">
        <f>IF(H877="","",$P$6-'Script Table'!$F$15-'Script Table'!$F$19+H877)</f>
        <v/>
      </c>
      <c r="K877" s="127">
        <f t="shared" si="34"/>
        <v>2275.9999999999709</v>
      </c>
      <c r="L877" s="127">
        <f t="shared" si="35"/>
        <v>877</v>
      </c>
      <c r="M877" s="127">
        <v>2275.9499999999707</v>
      </c>
      <c r="N877" s="138">
        <v>179.10400489212782</v>
      </c>
    </row>
    <row r="878" spans="2:14" x14ac:dyDescent="0.2">
      <c r="B878" s="125">
        <v>2276.0999999999708</v>
      </c>
      <c r="C878">
        <v>23.774642444852908</v>
      </c>
      <c r="D878">
        <v>2276.0999999999708</v>
      </c>
      <c r="E878">
        <v>-2283.7524006765707</v>
      </c>
      <c r="F878">
        <v>2276.0999999999708</v>
      </c>
      <c r="G878">
        <v>17.12039932342941</v>
      </c>
      <c r="J878" t="str">
        <f>IF(H878="","",$P$6-'Script Table'!$F$15-'Script Table'!$F$19+H878)</f>
        <v/>
      </c>
      <c r="K878" s="127">
        <f t="shared" si="34"/>
        <v>2276.0999999999708</v>
      </c>
      <c r="L878" s="127">
        <f t="shared" si="35"/>
        <v>878</v>
      </c>
      <c r="M878" s="127">
        <v>2276.0499999999711</v>
      </c>
      <c r="N878" s="138">
        <v>179.09553608287305</v>
      </c>
    </row>
    <row r="879" spans="2:14" x14ac:dyDescent="0.2">
      <c r="B879" s="125">
        <v>2276.1999999999707</v>
      </c>
      <c r="C879">
        <v>23.773048672836516</v>
      </c>
      <c r="D879">
        <v>2276.1999999999707</v>
      </c>
      <c r="E879">
        <v>-2283.8523930854135</v>
      </c>
      <c r="F879">
        <v>2276.1999999999707</v>
      </c>
      <c r="G879">
        <v>17.020406914586601</v>
      </c>
      <c r="J879" t="str">
        <f>IF(H879="","",$P$6-'Script Table'!$F$15-'Script Table'!$F$19+H879)</f>
        <v/>
      </c>
      <c r="K879" s="127">
        <f t="shared" si="34"/>
        <v>2276.1999999999707</v>
      </c>
      <c r="L879" s="127">
        <f t="shared" si="35"/>
        <v>879</v>
      </c>
      <c r="M879" s="127">
        <v>2276.1499999999705</v>
      </c>
      <c r="N879" s="138">
        <v>179.08684389827226</v>
      </c>
    </row>
    <row r="880" spans="2:14" x14ac:dyDescent="0.2">
      <c r="B880" s="125">
        <v>2276.2999999999706</v>
      </c>
      <c r="C880">
        <v>23.77143932777911</v>
      </c>
      <c r="D880">
        <v>2276.2999999999706</v>
      </c>
      <c r="E880">
        <v>-2283.9523852159559</v>
      </c>
      <c r="F880">
        <v>2276.2999999999706</v>
      </c>
      <c r="G880">
        <v>16.920414784044169</v>
      </c>
      <c r="J880" t="str">
        <f>IF(H880="","",$P$6-'Script Table'!$F$15-'Script Table'!$F$19+H880)</f>
        <v/>
      </c>
      <c r="K880" s="127">
        <f t="shared" si="34"/>
        <v>2276.2999999999706</v>
      </c>
      <c r="L880" s="127">
        <f t="shared" si="35"/>
        <v>880</v>
      </c>
      <c r="M880" s="127">
        <v>2276.2499999999709</v>
      </c>
      <c r="N880" s="138">
        <v>179.07792024835283</v>
      </c>
    </row>
    <row r="881" spans="2:14" x14ac:dyDescent="0.2">
      <c r="B881" s="125">
        <v>2276.3999999999705</v>
      </c>
      <c r="C881">
        <v>23.769813991139916</v>
      </c>
      <c r="D881">
        <v>2276.3999999999705</v>
      </c>
      <c r="E881">
        <v>-2284.0523770589684</v>
      </c>
      <c r="F881">
        <v>2276.3999999999705</v>
      </c>
      <c r="G881">
        <v>16.820422941031666</v>
      </c>
      <c r="J881" t="str">
        <f>IF(H881="","",$P$6-'Script Table'!$F$15-'Script Table'!$F$19+H881)</f>
        <v/>
      </c>
      <c r="K881" s="127">
        <f t="shared" si="34"/>
        <v>2276.3999999999705</v>
      </c>
      <c r="L881" s="127">
        <f t="shared" si="35"/>
        <v>881</v>
      </c>
      <c r="M881" s="127">
        <v>2276.3499999999704</v>
      </c>
      <c r="N881" s="138">
        <v>179.06875674515112</v>
      </c>
    </row>
    <row r="882" spans="2:14" x14ac:dyDescent="0.2">
      <c r="B882" s="125">
        <v>2276.4999999999704</v>
      </c>
      <c r="C882">
        <v>23.768172229206431</v>
      </c>
      <c r="D882">
        <v>2276.4999999999704</v>
      </c>
      <c r="E882">
        <v>-2284.1523686047735</v>
      </c>
      <c r="F882">
        <v>2276.4999999999704</v>
      </c>
      <c r="G882">
        <v>16.720431395226569</v>
      </c>
      <c r="J882" t="str">
        <f>IF(H882="","",$P$6-'Script Table'!$F$15-'Script Table'!$F$19+H882)</f>
        <v/>
      </c>
      <c r="K882" s="127">
        <f t="shared" si="34"/>
        <v>2276.4999999999704</v>
      </c>
      <c r="L882" s="127">
        <f t="shared" si="35"/>
        <v>882</v>
      </c>
      <c r="M882" s="127">
        <v>2276.4499999999707</v>
      </c>
      <c r="N882" s="138">
        <v>179.05934469288542</v>
      </c>
    </row>
    <row r="883" spans="2:14" x14ac:dyDescent="0.2">
      <c r="B883" s="125">
        <v>2276.5999999999704</v>
      </c>
      <c r="C883">
        <v>23.76651359253982</v>
      </c>
      <c r="D883">
        <v>2276.5999999999704</v>
      </c>
      <c r="E883">
        <v>-2284.2523598432172</v>
      </c>
      <c r="F883">
        <v>2276.5999999999704</v>
      </c>
      <c r="G883">
        <v>16.620440156782934</v>
      </c>
      <c r="J883" t="str">
        <f>IF(H883="","",$P$6-'Script Table'!$F$15-'Script Table'!$F$19+H883)</f>
        <v/>
      </c>
      <c r="K883" s="127">
        <f t="shared" si="34"/>
        <v>2276.5999999999704</v>
      </c>
      <c r="L883" s="127">
        <f t="shared" si="35"/>
        <v>883</v>
      </c>
      <c r="M883" s="127">
        <v>2276.5499999999702</v>
      </c>
      <c r="N883" s="138">
        <v>179.04967507775325</v>
      </c>
    </row>
    <row r="884" spans="2:14" x14ac:dyDescent="0.2">
      <c r="B884" s="125">
        <v>2276.6999999999703</v>
      </c>
      <c r="C884">
        <v>23.764837615402225</v>
      </c>
      <c r="D884">
        <v>2276.6999999999703</v>
      </c>
      <c r="E884">
        <v>-2284.3523507636455</v>
      </c>
      <c r="F884">
        <v>2276.6999999999703</v>
      </c>
      <c r="G884">
        <v>16.52044923635458</v>
      </c>
      <c r="J884" t="str">
        <f>IF(H884="","",$P$6-'Script Table'!$F$15-'Script Table'!$F$19+H884)</f>
        <v/>
      </c>
      <c r="K884" s="127">
        <f t="shared" si="34"/>
        <v>2276.6999999999703</v>
      </c>
      <c r="L884" s="127">
        <f t="shared" si="35"/>
        <v>884</v>
      </c>
      <c r="M884" s="127">
        <v>2276.6499999999705</v>
      </c>
      <c r="N884" s="138">
        <v>179.03973855761581</v>
      </c>
    </row>
    <row r="885" spans="2:14" x14ac:dyDescent="0.2">
      <c r="B885" s="125">
        <v>2276.7999999999702</v>
      </c>
      <c r="C885">
        <v>23.763143815165591</v>
      </c>
      <c r="D885">
        <v>2276.7999999999702</v>
      </c>
      <c r="E885">
        <v>-2284.4523413548759</v>
      </c>
      <c r="F885">
        <v>2276.7999999999702</v>
      </c>
      <c r="G885">
        <v>16.420458645124199</v>
      </c>
      <c r="J885" t="str">
        <f>IF(H885="","",$P$6-'Script Table'!$F$15-'Script Table'!$F$19+H885)</f>
        <v/>
      </c>
      <c r="K885" s="127">
        <f t="shared" si="34"/>
        <v>2276.7999999999702</v>
      </c>
      <c r="L885" s="127">
        <f t="shared" si="35"/>
        <v>885</v>
      </c>
      <c r="M885" s="127">
        <v>2276.74999999997</v>
      </c>
      <c r="N885" s="138">
        <v>179.0295254513409</v>
      </c>
    </row>
    <row r="886" spans="2:14" x14ac:dyDescent="0.2">
      <c r="B886" s="125">
        <v>2276.8999999999701</v>
      </c>
      <c r="C886">
        <v>23.761431691701375</v>
      </c>
      <c r="D886">
        <v>2276.8999999999701</v>
      </c>
      <c r="E886">
        <v>-2284.5523316051676</v>
      </c>
      <c r="F886">
        <v>2276.8999999999701</v>
      </c>
      <c r="G886">
        <v>16.32046839483246</v>
      </c>
      <c r="J886" t="str">
        <f>IF(H886="","",$P$6-'Script Table'!$F$15-'Script Table'!$F$19+H886)</f>
        <v/>
      </c>
      <c r="K886" s="127">
        <f t="shared" si="34"/>
        <v>2276.8999999999701</v>
      </c>
      <c r="L886" s="127">
        <f t="shared" si="35"/>
        <v>886</v>
      </c>
      <c r="M886" s="127">
        <v>2276.8499999999704</v>
      </c>
      <c r="N886" s="138">
        <v>179.01902572785281</v>
      </c>
    </row>
    <row r="887" spans="2:14" x14ac:dyDescent="0.2">
      <c r="B887" s="125">
        <v>2276.99999999997</v>
      </c>
      <c r="C887">
        <v>23.7597007267509</v>
      </c>
      <c r="D887">
        <v>2276.99999999997</v>
      </c>
      <c r="E887">
        <v>-2284.6523215021916</v>
      </c>
      <c r="F887">
        <v>2276.99999999997</v>
      </c>
      <c r="G887">
        <v>16.220478497808472</v>
      </c>
      <c r="J887" t="str">
        <f>IF(H887="","",$P$6-'Script Table'!$F$15-'Script Table'!$F$19+H887)</f>
        <v/>
      </c>
      <c r="K887" s="127">
        <f t="shared" si="34"/>
        <v>2276.99999999997</v>
      </c>
      <c r="L887" s="127">
        <f t="shared" si="35"/>
        <v>887</v>
      </c>
      <c r="M887" s="127">
        <v>2276.9499999999698</v>
      </c>
      <c r="N887" s="138">
        <v>179.00822899502035</v>
      </c>
    </row>
    <row r="888" spans="2:14" x14ac:dyDescent="0.2">
      <c r="B888" s="125">
        <v>2277.0999999999699</v>
      </c>
      <c r="C888">
        <v>23.757950383275748</v>
      </c>
      <c r="D888">
        <v>2277.0999999999699</v>
      </c>
      <c r="E888">
        <v>-2284.7523110329967</v>
      </c>
      <c r="F888">
        <v>2277.0999999999699</v>
      </c>
      <c r="G888">
        <v>16.120488967003439</v>
      </c>
      <c r="J888" t="str">
        <f>IF(H888="","",$P$6-'Script Table'!$F$15-'Script Table'!$F$19+H888)</f>
        <v/>
      </c>
      <c r="K888" s="127">
        <f t="shared" si="34"/>
        <v>2277.0999999999699</v>
      </c>
      <c r="L888" s="127">
        <f t="shared" si="35"/>
        <v>888</v>
      </c>
      <c r="M888" s="127">
        <v>2277.0499999999702</v>
      </c>
      <c r="N888" s="138">
        <v>178.99712448818394</v>
      </c>
    </row>
    <row r="889" spans="2:14" x14ac:dyDescent="0.2">
      <c r="B889" s="125">
        <v>2277.1999999999698</v>
      </c>
      <c r="C889">
        <v>23.756180104787752</v>
      </c>
      <c r="D889">
        <v>2277.1999999999698</v>
      </c>
      <c r="E889">
        <v>-2284.8523001839749</v>
      </c>
      <c r="F889">
        <v>2277.1999999999698</v>
      </c>
      <c r="G889">
        <v>16.020499816025222</v>
      </c>
      <c r="J889" t="str">
        <f>IF(H889="","",$P$6-'Script Table'!$F$15-'Script Table'!$F$19+H889)</f>
        <v/>
      </c>
      <c r="K889" s="127">
        <f t="shared" si="34"/>
        <v>2277.1999999999698</v>
      </c>
      <c r="L889" s="127">
        <f t="shared" si="35"/>
        <v>889</v>
      </c>
      <c r="M889" s="127">
        <v>2277.1499999999696</v>
      </c>
      <c r="N889" s="138">
        <v>178.98570105845008</v>
      </c>
    </row>
    <row r="890" spans="2:14" x14ac:dyDescent="0.2">
      <c r="B890" s="125">
        <v>2277.2999999999697</v>
      </c>
      <c r="C890">
        <v>23.754389314658159</v>
      </c>
      <c r="D890">
        <v>2277.2999999999697</v>
      </c>
      <c r="E890">
        <v>-2284.9522889408245</v>
      </c>
      <c r="F890">
        <v>2277.2999999999697</v>
      </c>
      <c r="G890">
        <v>15.920511059175624</v>
      </c>
      <c r="J890" t="str">
        <f>IF(H890="","",$P$6-'Script Table'!$F$15-'Script Table'!$F$19+H890)</f>
        <v/>
      </c>
      <c r="K890" s="127">
        <f t="shared" si="34"/>
        <v>2277.2999999999697</v>
      </c>
      <c r="L890" s="127">
        <f t="shared" si="35"/>
        <v>890</v>
      </c>
      <c r="M890" s="127">
        <v>2277.24999999997</v>
      </c>
      <c r="N890" s="138">
        <v>178.97394716072392</v>
      </c>
    </row>
    <row r="891" spans="2:14" x14ac:dyDescent="0.2">
      <c r="B891" s="125">
        <v>2277.3999999999696</v>
      </c>
      <c r="C891">
        <v>23.752577415405476</v>
      </c>
      <c r="D891">
        <v>2277.3999999999696</v>
      </c>
      <c r="E891">
        <v>-2285.0522772885106</v>
      </c>
      <c r="F891">
        <v>2277.3999999999696</v>
      </c>
      <c r="G891">
        <v>15.820522711489502</v>
      </c>
      <c r="J891" t="str">
        <f>IF(H891="","",$P$6-'Script Table'!$F$15-'Script Table'!$F$19+H891)</f>
        <v/>
      </c>
      <c r="K891" s="127">
        <f t="shared" si="34"/>
        <v>2277.3999999999696</v>
      </c>
      <c r="L891" s="127">
        <f t="shared" si="35"/>
        <v>891</v>
      </c>
      <c r="M891" s="127">
        <v>2277.3499999999694</v>
      </c>
      <c r="N891" s="138">
        <v>178.96185084146967</v>
      </c>
    </row>
    <row r="892" spans="2:14" x14ac:dyDescent="0.2">
      <c r="B892" s="125">
        <v>2277.4999999999695</v>
      </c>
      <c r="C892">
        <v>23.750743787961508</v>
      </c>
      <c r="D892">
        <v>2277.4999999999695</v>
      </c>
      <c r="E892">
        <v>-2285.1522652112239</v>
      </c>
      <c r="F892">
        <v>2277.4999999999695</v>
      </c>
      <c r="G892">
        <v>15.720534788776149</v>
      </c>
      <c r="J892" t="str">
        <f>IF(H892="","",$P$6-'Script Table'!$F$15-'Script Table'!$F$19+H892)</f>
        <v/>
      </c>
      <c r="K892" s="127">
        <f t="shared" si="34"/>
        <v>2277.4999999999695</v>
      </c>
      <c r="L892" s="127">
        <f t="shared" si="35"/>
        <v>892</v>
      </c>
      <c r="M892" s="127">
        <v>2277.4499999999698</v>
      </c>
      <c r="N892" s="138">
        <v>178.94939972617988</v>
      </c>
    </row>
    <row r="893" spans="2:14" x14ac:dyDescent="0.2">
      <c r="B893" s="125">
        <v>2277.5999999999694</v>
      </c>
      <c r="C893">
        <v>23.748887790915148</v>
      </c>
      <c r="D893">
        <v>2277.5999999999694</v>
      </c>
      <c r="E893">
        <v>-2285.2522526923376</v>
      </c>
      <c r="F893">
        <v>2277.5999999999694</v>
      </c>
      <c r="G893">
        <v>15.620547307662491</v>
      </c>
      <c r="J893" t="str">
        <f>IF(H893="","",$P$6-'Script Table'!$F$15-'Script Table'!$F$19+H893)</f>
        <v/>
      </c>
      <c r="K893" s="127">
        <f t="shared" si="34"/>
        <v>2277.5999999999694</v>
      </c>
      <c r="L893" s="127">
        <f t="shared" si="35"/>
        <v>893</v>
      </c>
      <c r="M893" s="127">
        <v>2277.5499999999693</v>
      </c>
      <c r="N893" s="138">
        <v>178.93658100660409</v>
      </c>
    </row>
    <row r="894" spans="2:14" x14ac:dyDescent="0.2">
      <c r="B894" s="125">
        <v>2277.6999999999694</v>
      </c>
      <c r="C894">
        <v>23.747008759733461</v>
      </c>
      <c r="D894">
        <v>2277.6999999999694</v>
      </c>
      <c r="E894">
        <v>-2285.3522397143583</v>
      </c>
      <c r="F894">
        <v>2277.6999999999694</v>
      </c>
      <c r="G894">
        <v>15.52056028564175</v>
      </c>
      <c r="J894" t="str">
        <f>IF(H894="","",$P$6-'Script Table'!$F$15-'Script Table'!$F$19+H894)</f>
        <v/>
      </c>
      <c r="K894" s="127">
        <f t="shared" si="34"/>
        <v>2277.6999999999694</v>
      </c>
      <c r="L894" s="127">
        <f t="shared" si="35"/>
        <v>894</v>
      </c>
      <c r="M894" s="127">
        <v>2277.6499999999696</v>
      </c>
      <c r="N894" s="138">
        <v>178.92338142766505</v>
      </c>
    </row>
    <row r="895" spans="2:14" x14ac:dyDescent="0.2">
      <c r="B895" s="125">
        <v>2277.7999999999693</v>
      </c>
      <c r="C895">
        <v>23.745106005959553</v>
      </c>
      <c r="D895">
        <v>2277.7999999999693</v>
      </c>
      <c r="E895">
        <v>-2285.4522262588785</v>
      </c>
      <c r="F895">
        <v>2277.7999999999693</v>
      </c>
      <c r="G895">
        <v>15.420573741121643</v>
      </c>
      <c r="J895" t="str">
        <f>IF(H895="","",$P$6-'Script Table'!$F$15-'Script Table'!$F$19+H895)</f>
        <v/>
      </c>
      <c r="K895" s="127">
        <f t="shared" si="34"/>
        <v>2277.7999999999693</v>
      </c>
      <c r="L895" s="127">
        <f t="shared" si="35"/>
        <v>895</v>
      </c>
      <c r="M895" s="127">
        <v>2277.7499999999691</v>
      </c>
      <c r="N895" s="138">
        <v>178.90978727415643</v>
      </c>
    </row>
    <row r="896" spans="2:14" x14ac:dyDescent="0.2">
      <c r="B896" s="125">
        <v>2277.8999999999692</v>
      </c>
      <c r="C896">
        <v>23.743178816386834</v>
      </c>
      <c r="D896">
        <v>2277.8999999999692</v>
      </c>
      <c r="E896">
        <v>-2285.5522123065225</v>
      </c>
      <c r="F896">
        <v>2277.8999999999692</v>
      </c>
      <c r="G896">
        <v>15.320587693477592</v>
      </c>
      <c r="J896" t="str">
        <f>IF(H896="","",$P$6-'Script Table'!$F$15-'Script Table'!$F$19+H896)</f>
        <v/>
      </c>
      <c r="K896" s="127">
        <f t="shared" si="34"/>
        <v>2277.8999999999692</v>
      </c>
      <c r="L896" s="127">
        <f t="shared" si="35"/>
        <v>896</v>
      </c>
      <c r="M896" s="127">
        <v>2277.8499999999694</v>
      </c>
      <c r="N896" s="138">
        <v>178.89578435714486</v>
      </c>
    </row>
    <row r="897" spans="2:14" x14ac:dyDescent="0.2">
      <c r="B897" s="125">
        <v>2277.9999999999691</v>
      </c>
      <c r="C897">
        <v>23.741226452209109</v>
      </c>
      <c r="D897">
        <v>2277.9999999999691</v>
      </c>
      <c r="E897">
        <v>-2285.6521978368942</v>
      </c>
      <c r="F897">
        <v>2277.9999999999691</v>
      </c>
      <c r="G897">
        <v>15.220602163105923</v>
      </c>
      <c r="J897" t="str">
        <f>IF(H897="","",$P$6-'Script Table'!$F$15-'Script Table'!$F$19+H897)</f>
        <v/>
      </c>
      <c r="K897" s="127">
        <f t="shared" si="34"/>
        <v>2277.9999999999691</v>
      </c>
      <c r="L897" s="127">
        <f t="shared" si="35"/>
        <v>897</v>
      </c>
      <c r="M897" s="127">
        <v>2277.9499999999689</v>
      </c>
      <c r="N897" s="138">
        <v>178.88135800010548</v>
      </c>
    </row>
    <row r="898" spans="2:14" x14ac:dyDescent="0.2">
      <c r="B898" s="125">
        <v>2278.099999999969</v>
      </c>
      <c r="C898">
        <v>23.73924814814616</v>
      </c>
      <c r="D898">
        <v>2278.099999999969</v>
      </c>
      <c r="E898">
        <v>-2285.7521828285107</v>
      </c>
      <c r="F898">
        <v>2278.099999999969</v>
      </c>
      <c r="G898">
        <v>15.120617171489357</v>
      </c>
      <c r="J898" t="str">
        <f>IF(H898="","",$P$6-'Script Table'!$F$15-'Script Table'!$F$19+H898)</f>
        <v/>
      </c>
      <c r="K898" s="127">
        <f t="shared" si="34"/>
        <v>2278.099999999969</v>
      </c>
      <c r="L898" s="127">
        <f t="shared" si="35"/>
        <v>898</v>
      </c>
      <c r="M898" s="127">
        <v>2278.0499999999693</v>
      </c>
      <c r="N898" s="138">
        <v>178.86649302473091</v>
      </c>
    </row>
    <row r="899" spans="2:14" x14ac:dyDescent="0.2">
      <c r="B899" s="125">
        <v>2278.1999999999689</v>
      </c>
      <c r="C899">
        <v>23.737243111544295</v>
      </c>
      <c r="D899">
        <v>2278.1999999999689</v>
      </c>
      <c r="E899">
        <v>-2285.8521672587485</v>
      </c>
      <c r="F899">
        <v>2278.1999999999689</v>
      </c>
      <c r="G899">
        <v>15.020632741251575</v>
      </c>
      <c r="J899" t="str">
        <f>IF(H899="","",$P$6-'Script Table'!$F$15-'Script Table'!$F$19+H899)</f>
        <v/>
      </c>
      <c r="K899" s="127">
        <f t="shared" si="34"/>
        <v>2278.1999999999689</v>
      </c>
      <c r="L899" s="127">
        <f t="shared" si="35"/>
        <v>899</v>
      </c>
      <c r="M899" s="127">
        <v>2278.1499999999687</v>
      </c>
      <c r="N899" s="138">
        <v>178.85117373668351</v>
      </c>
    </row>
    <row r="900" spans="2:14" x14ac:dyDescent="0.2">
      <c r="B900" s="125">
        <v>2278.2999999999688</v>
      </c>
      <c r="C900">
        <v>23.735210521451457</v>
      </c>
      <c r="D900">
        <v>2278.2999999999688</v>
      </c>
      <c r="E900">
        <v>-2285.9521511037706</v>
      </c>
      <c r="F900">
        <v>2278.2999999999688</v>
      </c>
      <c r="G900">
        <v>14.920648896229523</v>
      </c>
      <c r="J900" t="str">
        <f>IF(H900="","",$P$6-'Script Table'!$F$15-'Script Table'!$F$19+H900)</f>
        <v/>
      </c>
      <c r="K900" s="127">
        <f t="shared" ref="K900:K963" si="36">F900</f>
        <v>2278.2999999999688</v>
      </c>
      <c r="L900" s="127">
        <f t="shared" si="35"/>
        <v>900</v>
      </c>
      <c r="M900" s="127">
        <v>2278.2499999999691</v>
      </c>
      <c r="N900" s="138">
        <v>178.83538391080648</v>
      </c>
    </row>
    <row r="901" spans="2:14" x14ac:dyDescent="0.2">
      <c r="B901" s="125">
        <v>2278.3999999999687</v>
      </c>
      <c r="C901">
        <v>23.733149527666381</v>
      </c>
      <c r="D901">
        <v>2278.3999999999687</v>
      </c>
      <c r="E901">
        <v>-2286.052134338458</v>
      </c>
      <c r="F901">
        <v>2278.3999999999687</v>
      </c>
      <c r="G901">
        <v>14.82066566154208</v>
      </c>
      <c r="J901" t="str">
        <f>IF(H901="","",$P$6-'Script Table'!$F$15-'Script Table'!$F$19+H901)</f>
        <v/>
      </c>
      <c r="K901" s="127">
        <f t="shared" si="36"/>
        <v>2278.3999999999687</v>
      </c>
      <c r="L901" s="127">
        <f t="shared" si="35"/>
        <v>901</v>
      </c>
      <c r="M901" s="127">
        <v>2278.3499999999685</v>
      </c>
      <c r="N901" s="138">
        <v>178.81910677626661</v>
      </c>
    </row>
    <row r="902" spans="2:14" x14ac:dyDescent="0.2">
      <c r="B902" s="125">
        <v>2278.4999999999686</v>
      </c>
      <c r="C902">
        <v>23.731059249761511</v>
      </c>
      <c r="D902">
        <v>2278.4999999999686</v>
      </c>
      <c r="E902">
        <v>-2286.152116936335</v>
      </c>
      <c r="F902">
        <v>2278.4999999999686</v>
      </c>
      <c r="G902">
        <v>14.720683063665092</v>
      </c>
      <c r="J902" t="str">
        <f>IF(H902="","",$P$6-'Script Table'!$F$15-'Script Table'!$F$19+H902)</f>
        <v/>
      </c>
      <c r="K902" s="127">
        <f t="shared" si="36"/>
        <v>2278.4999999999686</v>
      </c>
      <c r="L902" s="127">
        <f t="shared" ref="L902:L965" si="37">L901+1</f>
        <v>902</v>
      </c>
      <c r="M902" s="127">
        <v>2278.4499999999689</v>
      </c>
      <c r="N902" s="138">
        <v>178.80232500141989</v>
      </c>
    </row>
    <row r="903" spans="2:14" x14ac:dyDescent="0.2">
      <c r="B903" s="125">
        <v>2278.5999999999685</v>
      </c>
      <c r="C903">
        <v>23.728938776079143</v>
      </c>
      <c r="D903">
        <v>2278.5999999999685</v>
      </c>
      <c r="E903">
        <v>-2286.2520988694896</v>
      </c>
      <c r="F903">
        <v>2278.5999999999685</v>
      </c>
      <c r="G903">
        <v>14.620701130510497</v>
      </c>
      <c r="J903" t="str">
        <f>IF(H903="","",$P$6-'Script Table'!$F$15-'Script Table'!$F$19+H903)</f>
        <v/>
      </c>
      <c r="K903" s="127">
        <f t="shared" si="36"/>
        <v>2278.5999999999685</v>
      </c>
      <c r="L903" s="127">
        <f t="shared" si="37"/>
        <v>903</v>
      </c>
      <c r="M903" s="127">
        <v>2278.5499999999683</v>
      </c>
      <c r="N903" s="138">
        <v>178.78502067839699</v>
      </c>
    </row>
    <row r="904" spans="2:14" x14ac:dyDescent="0.2">
      <c r="B904" s="125">
        <v>2278.6999999999684</v>
      </c>
      <c r="C904">
        <v>23.726787162700415</v>
      </c>
      <c r="D904">
        <v>2278.6999999999684</v>
      </c>
      <c r="E904">
        <v>-2286.3520801084887</v>
      </c>
      <c r="F904">
        <v>2278.6999999999684</v>
      </c>
      <c r="G904">
        <v>14.520719891511362</v>
      </c>
      <c r="J904" t="str">
        <f>IF(H904="","",$P$6-'Script Table'!$F$15-'Script Table'!$F$19+H904)</f>
        <v/>
      </c>
      <c r="K904" s="127">
        <f t="shared" si="36"/>
        <v>2278.6999999999684</v>
      </c>
      <c r="L904" s="127">
        <f t="shared" si="37"/>
        <v>904</v>
      </c>
      <c r="M904" s="127">
        <v>2278.6499999999687</v>
      </c>
      <c r="N904" s="138">
        <v>178.76717530744008</v>
      </c>
    </row>
    <row r="905" spans="2:14" x14ac:dyDescent="0.2">
      <c r="B905" s="125">
        <v>2278.7999999999683</v>
      </c>
      <c r="C905">
        <v>23.724603432386751</v>
      </c>
      <c r="D905">
        <v>2278.7999999999683</v>
      </c>
      <c r="E905">
        <v>-2286.4520606222882</v>
      </c>
      <c r="F905">
        <v>2278.7999999999683</v>
      </c>
      <c r="G905">
        <v>14.420739377711925</v>
      </c>
      <c r="J905" t="str">
        <f>IF(H905="","",$P$6-'Script Table'!$F$15-'Script Table'!$F$19+H905)</f>
        <v/>
      </c>
      <c r="K905" s="127">
        <f t="shared" si="36"/>
        <v>2278.7999999999683</v>
      </c>
      <c r="L905" s="127">
        <f t="shared" si="37"/>
        <v>905</v>
      </c>
      <c r="M905" s="127">
        <v>2278.7499999999682</v>
      </c>
      <c r="N905" s="138">
        <v>178.74876978102677</v>
      </c>
    </row>
    <row r="906" spans="2:14" x14ac:dyDescent="0.2">
      <c r="B906" s="125">
        <v>2278.8999999999683</v>
      </c>
      <c r="C906">
        <v>23.722386573493452</v>
      </c>
      <c r="D906">
        <v>2278.8999999999683</v>
      </c>
      <c r="E906">
        <v>-2286.5520403781406</v>
      </c>
      <c r="F906">
        <v>2278.8999999999683</v>
      </c>
      <c r="G906">
        <v>14.320759621859452</v>
      </c>
      <c r="J906" t="str">
        <f>IF(H906="","",$P$6-'Script Table'!$F$15-'Script Table'!$F$19+H906)</f>
        <v/>
      </c>
      <c r="K906" s="127">
        <f t="shared" si="36"/>
        <v>2278.8999999999683</v>
      </c>
      <c r="L906" s="127">
        <f t="shared" si="37"/>
        <v>906</v>
      </c>
      <c r="M906" s="127">
        <v>2278.8499999999685</v>
      </c>
      <c r="N906" s="138">
        <v>178.72978436784592</v>
      </c>
    </row>
    <row r="907" spans="2:14" x14ac:dyDescent="0.2">
      <c r="B907" s="125">
        <v>2278.9999999999682</v>
      </c>
      <c r="C907">
        <v>23.720135538854912</v>
      </c>
      <c r="D907">
        <v>2278.9999999999682</v>
      </c>
      <c r="E907">
        <v>-2286.6520193414908</v>
      </c>
      <c r="F907">
        <v>2278.9999999999682</v>
      </c>
      <c r="G907">
        <v>14.220780658509284</v>
      </c>
      <c r="J907" t="str">
        <f>IF(H907="","",$P$6-'Script Table'!$F$15-'Script Table'!$F$19+H907)</f>
        <v/>
      </c>
      <c r="K907" s="127">
        <f t="shared" si="36"/>
        <v>2278.9999999999682</v>
      </c>
      <c r="L907" s="127">
        <f t="shared" si="37"/>
        <v>907</v>
      </c>
      <c r="M907" s="127">
        <v>2278.949999999968</v>
      </c>
      <c r="N907" s="138">
        <v>178.71019869633352</v>
      </c>
    </row>
    <row r="908" spans="2:14" x14ac:dyDescent="0.2">
      <c r="B908" s="125">
        <v>2279.0999999999681</v>
      </c>
      <c r="C908">
        <v>23.717849244641258</v>
      </c>
      <c r="D908">
        <v>2279.0999999999681</v>
      </c>
      <c r="E908">
        <v>-2286.7519974758698</v>
      </c>
      <c r="F908">
        <v>2279.0999999999681</v>
      </c>
      <c r="G908">
        <v>14.12080252413034</v>
      </c>
      <c r="J908" t="str">
        <f>IF(H908="","",$P$6-'Script Table'!$F$15-'Script Table'!$F$19+H908)</f>
        <v/>
      </c>
      <c r="K908" s="127">
        <f t="shared" si="36"/>
        <v>2279.0999999999681</v>
      </c>
      <c r="L908" s="127">
        <f t="shared" si="37"/>
        <v>908</v>
      </c>
      <c r="M908" s="127">
        <v>2279.0499999999683</v>
      </c>
      <c r="N908" s="138">
        <v>178.68999173824676</v>
      </c>
    </row>
    <row r="909" spans="2:14" x14ac:dyDescent="0.2">
      <c r="B909" s="125">
        <v>2279.199999999968</v>
      </c>
      <c r="C909">
        <v>23.715526569186043</v>
      </c>
      <c r="D909">
        <v>2279.199999999968</v>
      </c>
      <c r="E909">
        <v>-2286.8519747427831</v>
      </c>
      <c r="F909">
        <v>2279.199999999968</v>
      </c>
      <c r="G909">
        <v>14.020825257216984</v>
      </c>
      <c r="J909" t="str">
        <f>IF(H909="","",$P$6-'Script Table'!$F$15-'Script Table'!$F$19+H909)</f>
        <v/>
      </c>
      <c r="K909" s="127">
        <f t="shared" si="36"/>
        <v>2279.199999999968</v>
      </c>
      <c r="L909" s="127">
        <f t="shared" si="37"/>
        <v>909</v>
      </c>
      <c r="M909" s="127">
        <v>2279.1499999999678</v>
      </c>
      <c r="N909" s="138">
        <v>178.66914179193986</v>
      </c>
    </row>
    <row r="910" spans="2:14" x14ac:dyDescent="0.2">
      <c r="B910" s="125">
        <v>2279.2999999999679</v>
      </c>
      <c r="C910">
        <v>23.713166351784619</v>
      </c>
      <c r="D910">
        <v>2279.2999999999679</v>
      </c>
      <c r="E910">
        <v>-2286.9519511015897</v>
      </c>
      <c r="F910">
        <v>2279.2999999999679</v>
      </c>
      <c r="G910">
        <v>13.920848898410441</v>
      </c>
      <c r="J910" t="str">
        <f>IF(H910="","",$P$6-'Script Table'!$F$15-'Script Table'!$F$19+H910)</f>
        <v/>
      </c>
      <c r="K910" s="127">
        <f t="shared" si="36"/>
        <v>2279.2999999999679</v>
      </c>
      <c r="L910" s="127">
        <f t="shared" si="37"/>
        <v>910</v>
      </c>
      <c r="M910" s="127">
        <v>2279.2499999999682</v>
      </c>
      <c r="N910" s="138">
        <v>178.64762646538315</v>
      </c>
    </row>
    <row r="911" spans="2:14" x14ac:dyDescent="0.2">
      <c r="B911" s="125">
        <v>2279.3999999999678</v>
      </c>
      <c r="C911">
        <v>23.710767391462969</v>
      </c>
      <c r="D911">
        <v>2279.3999999999678</v>
      </c>
      <c r="E911">
        <v>-2287.0519265093717</v>
      </c>
      <c r="F911">
        <v>2279.3999999999678</v>
      </c>
      <c r="G911">
        <v>13.820873490628401</v>
      </c>
      <c r="J911" t="str">
        <f>IF(H911="","",$P$6-'Script Table'!$F$15-'Script Table'!$F$19+H911)</f>
        <v/>
      </c>
      <c r="K911" s="127">
        <f t="shared" si="36"/>
        <v>2279.3999999999678</v>
      </c>
      <c r="L911" s="127">
        <f t="shared" si="37"/>
        <v>911</v>
      </c>
      <c r="M911" s="127">
        <v>2279.3499999999676</v>
      </c>
      <c r="N911" s="138">
        <v>178.62542265906373</v>
      </c>
    </row>
    <row r="912" spans="2:14" x14ac:dyDescent="0.2">
      <c r="B912" s="125">
        <v>2279.4999999999677</v>
      </c>
      <c r="C912">
        <v>23.708328445716774</v>
      </c>
      <c r="D912">
        <v>2279.4999999999677</v>
      </c>
      <c r="E912">
        <v>-2287.1519009208018</v>
      </c>
      <c r="F912">
        <v>2279.4999999999677</v>
      </c>
      <c r="G912">
        <v>13.720899079198261</v>
      </c>
      <c r="J912" t="str">
        <f>IF(H912="","",$P$6-'Script Table'!$F$15-'Script Table'!$F$19+H912)</f>
        <v/>
      </c>
      <c r="K912" s="127">
        <f t="shared" si="36"/>
        <v>2279.4999999999677</v>
      </c>
      <c r="L912" s="127">
        <f t="shared" si="37"/>
        <v>912</v>
      </c>
      <c r="M912" s="127">
        <v>2279.449999999968</v>
      </c>
      <c r="N912" s="138">
        <v>178.60250654880321</v>
      </c>
    </row>
    <row r="913" spans="2:14" x14ac:dyDescent="0.2">
      <c r="B913" s="125">
        <v>2279.5999999999676</v>
      </c>
      <c r="C913">
        <v>23.705848229220312</v>
      </c>
      <c r="D913">
        <v>2279.5999999999676</v>
      </c>
      <c r="E913">
        <v>-2287.2518742879984</v>
      </c>
      <c r="F913">
        <v>2279.5999999999676</v>
      </c>
      <c r="G913">
        <v>13.620925712001736</v>
      </c>
      <c r="J913" t="str">
        <f>IF(H913="","",$P$6-'Script Table'!$F$15-'Script Table'!$F$19+H913)</f>
        <v/>
      </c>
      <c r="K913" s="127">
        <f t="shared" si="36"/>
        <v>2279.5999999999676</v>
      </c>
      <c r="L913" s="127">
        <f t="shared" si="37"/>
        <v>913</v>
      </c>
      <c r="M913" s="127">
        <v>2279.5499999999674</v>
      </c>
      <c r="N913" s="138">
        <v>178.57885356824713</v>
      </c>
    </row>
    <row r="914" spans="2:14" x14ac:dyDescent="0.2">
      <c r="B914" s="125">
        <v>2279.6999999999675</v>
      </c>
      <c r="C914">
        <v>23.70332541250519</v>
      </c>
      <c r="D914">
        <v>2279.6999999999675</v>
      </c>
      <c r="E914">
        <v>-2287.3518465603729</v>
      </c>
      <c r="F914">
        <v>2279.6999999999675</v>
      </c>
      <c r="G914">
        <v>13.520953439627192</v>
      </c>
      <c r="J914" t="str">
        <f>IF(H914="","",$P$6-'Script Table'!$F$15-'Script Table'!$F$19+H914)</f>
        <v/>
      </c>
      <c r="K914" s="127">
        <f t="shared" si="36"/>
        <v>2279.6999999999675</v>
      </c>
      <c r="L914" s="127">
        <f t="shared" si="37"/>
        <v>914</v>
      </c>
      <c r="M914" s="127">
        <v>2279.6499999999678</v>
      </c>
      <c r="N914" s="138">
        <v>178.55443839137374</v>
      </c>
    </row>
    <row r="915" spans="2:14" x14ac:dyDescent="0.2">
      <c r="B915" s="125">
        <v>2279.7999999999674</v>
      </c>
      <c r="C915">
        <v>23.700758620608582</v>
      </c>
      <c r="D915">
        <v>2279.7999999999674</v>
      </c>
      <c r="E915">
        <v>-2287.4518176844649</v>
      </c>
      <c r="F915">
        <v>2279.7999999999674</v>
      </c>
      <c r="G915">
        <v>13.420982315535184</v>
      </c>
      <c r="J915" t="str">
        <f>IF(H915="","",$P$6-'Script Table'!$F$15-'Script Table'!$F$19+H915)</f>
        <v/>
      </c>
      <c r="K915" s="127">
        <f t="shared" si="36"/>
        <v>2279.7999999999674</v>
      </c>
      <c r="L915" s="127">
        <f t="shared" si="37"/>
        <v>915</v>
      </c>
      <c r="M915" s="127">
        <v>2279.7499999999673</v>
      </c>
      <c r="N915" s="138">
        <v>178.52923491473987</v>
      </c>
    </row>
    <row r="916" spans="2:14" x14ac:dyDescent="0.2">
      <c r="B916" s="125">
        <v>2279.8999999999673</v>
      </c>
      <c r="C916">
        <v>23.698146431690851</v>
      </c>
      <c r="D916">
        <v>2279.8999999999673</v>
      </c>
      <c r="E916">
        <v>-2287.5517876037748</v>
      </c>
      <c r="F916">
        <v>2279.8999999999673</v>
      </c>
      <c r="G916">
        <v>13.321012396225342</v>
      </c>
      <c r="J916" t="str">
        <f>IF(H916="","",$P$6-'Script Table'!$F$15-'Script Table'!$F$19+H916)</f>
        <v/>
      </c>
      <c r="K916" s="127">
        <f t="shared" si="36"/>
        <v>2279.8999999999673</v>
      </c>
      <c r="L916" s="127">
        <f t="shared" si="37"/>
        <v>916</v>
      </c>
      <c r="M916" s="127">
        <v>2279.8499999999676</v>
      </c>
      <c r="N916" s="138">
        <v>178.50321623981441</v>
      </c>
    </row>
    <row r="917" spans="2:14" x14ac:dyDescent="0.2">
      <c r="B917" s="125">
        <v>2279.9999999999673</v>
      </c>
      <c r="C917">
        <v>23.695487375622516</v>
      </c>
      <c r="D917">
        <v>2279.9999999999673</v>
      </c>
      <c r="E917">
        <v>-2287.6517562585791</v>
      </c>
      <c r="F917">
        <v>2279.9999999999673</v>
      </c>
      <c r="G917">
        <v>13.221043741420999</v>
      </c>
      <c r="J917" t="str">
        <f>IF(H917="","",$P$6-'Script Table'!$F$15-'Script Table'!$F$19+H917)</f>
        <v/>
      </c>
      <c r="K917" s="127">
        <f t="shared" si="36"/>
        <v>2279.9999999999673</v>
      </c>
      <c r="L917" s="127">
        <f t="shared" si="37"/>
        <v>917</v>
      </c>
      <c r="M917" s="127">
        <v>2279.9499999999671</v>
      </c>
      <c r="N917" s="138">
        <v>178.47635465502736</v>
      </c>
    </row>
    <row r="918" spans="2:14" x14ac:dyDescent="0.2">
      <c r="B918" s="125">
        <v>2280.0999999999672</v>
      </c>
      <c r="C918">
        <v>23.692779932540375</v>
      </c>
      <c r="D918">
        <v>2280.0999999999672</v>
      </c>
      <c r="E918">
        <v>-2287.7517235857381</v>
      </c>
      <c r="F918">
        <v>2280.0999999999672</v>
      </c>
      <c r="G918">
        <v>13.121076414262006</v>
      </c>
      <c r="J918" t="str">
        <f>IF(H918="","",$P$6-'Script Table'!$F$15-'Script Table'!$F$19+H918)</f>
        <v/>
      </c>
      <c r="K918" s="127">
        <f t="shared" si="36"/>
        <v>2280.0999999999672</v>
      </c>
      <c r="L918" s="127">
        <f t="shared" si="37"/>
        <v>918</v>
      </c>
      <c r="M918" s="127">
        <v>2280.0499999999674</v>
      </c>
      <c r="N918" s="138">
        <v>178.44862161785119</v>
      </c>
    </row>
    <row r="919" spans="2:14" x14ac:dyDescent="0.2">
      <c r="B919" s="125">
        <v>2280.1999999999671</v>
      </c>
      <c r="C919">
        <v>23.690022531372854</v>
      </c>
      <c r="D919">
        <v>2280.1999999999671</v>
      </c>
      <c r="E919">
        <v>-2287.8516895184885</v>
      </c>
      <c r="F919">
        <v>2280.1999999999671</v>
      </c>
      <c r="G919">
        <v>13.021110481511641</v>
      </c>
      <c r="J919" t="str">
        <f>IF(H919="","",$P$6-'Script Table'!$F$15-'Script Table'!$F$19+H919)</f>
        <v/>
      </c>
      <c r="K919" s="127">
        <f t="shared" si="36"/>
        <v>2280.1999999999671</v>
      </c>
      <c r="L919" s="127">
        <f t="shared" si="37"/>
        <v>919</v>
      </c>
      <c r="M919" s="127">
        <v>2280.1499999999669</v>
      </c>
      <c r="N919" s="138">
        <v>178.41998773679927</v>
      </c>
    </row>
    <row r="920" spans="2:14" x14ac:dyDescent="0.2">
      <c r="B920" s="125">
        <v>2280.299999999967</v>
      </c>
      <c r="C920">
        <v>23.687213548334473</v>
      </c>
      <c r="D920">
        <v>2280.299999999967</v>
      </c>
      <c r="E920">
        <v>-2287.9516539862284</v>
      </c>
      <c r="F920">
        <v>2280.299999999967</v>
      </c>
      <c r="G920">
        <v>12.921146013771704</v>
      </c>
      <c r="J920" t="str">
        <f>IF(H920="","",$P$6-'Script Table'!$F$15-'Script Table'!$F$19+H920)</f>
        <v/>
      </c>
      <c r="K920" s="127">
        <f t="shared" si="36"/>
        <v>2280.299999999967</v>
      </c>
      <c r="L920" s="127">
        <f t="shared" si="37"/>
        <v>920</v>
      </c>
      <c r="M920" s="127">
        <v>2280.2499999999673</v>
      </c>
      <c r="N920" s="138">
        <v>178.39042275344863</v>
      </c>
    </row>
    <row r="921" spans="2:14" x14ac:dyDescent="0.2">
      <c r="B921" s="125">
        <v>2280.3999999999669</v>
      </c>
      <c r="C921">
        <v>23.684351305389644</v>
      </c>
      <c r="D921">
        <v>2280.3999999999669</v>
      </c>
      <c r="E921">
        <v>-2288.0516169142857</v>
      </c>
      <c r="F921">
        <v>2280.3999999999669</v>
      </c>
      <c r="G921">
        <v>12.821183085714438</v>
      </c>
      <c r="J921" t="str">
        <f>IF(H921="","",$P$6-'Script Table'!$F$15-'Script Table'!$F$19+H921)</f>
        <v/>
      </c>
      <c r="K921" s="127">
        <f t="shared" si="36"/>
        <v>2280.3999999999669</v>
      </c>
      <c r="L921" s="127">
        <f t="shared" si="37"/>
        <v>921</v>
      </c>
      <c r="M921" s="127">
        <v>2280.3499999999667</v>
      </c>
      <c r="N921" s="138">
        <v>178.35989552442263</v>
      </c>
    </row>
    <row r="922" spans="2:14" x14ac:dyDescent="0.2">
      <c r="B922" s="125">
        <v>2280.4999999999668</v>
      </c>
      <c r="C922">
        <v>23.681434068685693</v>
      </c>
      <c r="D922">
        <v>2280.4999999999668</v>
      </c>
      <c r="E922">
        <v>-2288.1515782236738</v>
      </c>
      <c r="F922">
        <v>2280.4999999999668</v>
      </c>
      <c r="G922">
        <v>12.721221776326274</v>
      </c>
      <c r="J922" t="str">
        <f>IF(H922="","",$P$6-'Script Table'!$F$15-'Script Table'!$F$19+H922)</f>
        <v/>
      </c>
      <c r="K922" s="127">
        <f t="shared" si="36"/>
        <v>2280.4999999999668</v>
      </c>
      <c r="L922" s="127">
        <f t="shared" si="37"/>
        <v>922</v>
      </c>
      <c r="M922" s="127">
        <v>2280.4499999999671</v>
      </c>
      <c r="N922" s="138">
        <v>178.32837400337192</v>
      </c>
    </row>
    <row r="923" spans="2:14" x14ac:dyDescent="0.2">
      <c r="B923" s="125">
        <v>2280.5999999999667</v>
      </c>
      <c r="C923">
        <v>23.678460046955408</v>
      </c>
      <c r="D923">
        <v>2280.5999999999667</v>
      </c>
      <c r="E923">
        <v>-2288.2515378308312</v>
      </c>
      <c r="F923">
        <v>2280.5999999999667</v>
      </c>
      <c r="G923">
        <v>12.621262169168858</v>
      </c>
      <c r="J923" t="str">
        <f>IF(H923="","",$P$6-'Script Table'!$F$15-'Script Table'!$F$19+H923)</f>
        <v/>
      </c>
      <c r="K923" s="127">
        <f t="shared" si="36"/>
        <v>2280.5999999999667</v>
      </c>
      <c r="L923" s="127">
        <f t="shared" si="37"/>
        <v>923</v>
      </c>
      <c r="M923" s="127">
        <v>2280.5499999999665</v>
      </c>
      <c r="N923" s="138">
        <v>178.29582522301314</v>
      </c>
    </row>
    <row r="924" spans="2:14" x14ac:dyDescent="0.2">
      <c r="B924" s="125">
        <v>2280.6999999999666</v>
      </c>
      <c r="C924">
        <v>23.675427389889276</v>
      </c>
      <c r="D924">
        <v>2280.6999999999666</v>
      </c>
      <c r="E924">
        <v>-2288.3514956473496</v>
      </c>
      <c r="F924">
        <v>2280.6999999999666</v>
      </c>
      <c r="G924">
        <v>12.521304352650532</v>
      </c>
      <c r="J924" t="str">
        <f>IF(H924="","",$P$6-'Script Table'!$F$15-'Script Table'!$F$19+H924)</f>
        <v/>
      </c>
      <c r="K924" s="127">
        <f t="shared" si="36"/>
        <v>2280.6999999999666</v>
      </c>
      <c r="L924" s="127">
        <f t="shared" si="37"/>
        <v>924</v>
      </c>
      <c r="M924" s="127">
        <v>2280.6499999999669</v>
      </c>
      <c r="N924" s="138">
        <v>178.26221527735075</v>
      </c>
    </row>
    <row r="925" spans="2:14" x14ac:dyDescent="0.2">
      <c r="B925" s="125">
        <v>2280.7999999999665</v>
      </c>
      <c r="C925">
        <v>23.672334186477642</v>
      </c>
      <c r="D925">
        <v>2280.7999999999665</v>
      </c>
      <c r="E925">
        <v>-2288.4514515796795</v>
      </c>
      <c r="F925">
        <v>2280.7999999999665</v>
      </c>
      <c r="G925">
        <v>12.421348420320555</v>
      </c>
      <c r="J925" t="str">
        <f>IF(H925="","",$P$6-'Script Table'!$F$15-'Script Table'!$F$19+H925)</f>
        <v/>
      </c>
      <c r="K925" s="127">
        <f t="shared" si="36"/>
        <v>2280.7999999999665</v>
      </c>
      <c r="L925" s="127">
        <f t="shared" si="37"/>
        <v>925</v>
      </c>
      <c r="M925" s="127">
        <v>2280.7499999999663</v>
      </c>
      <c r="N925" s="138">
        <v>178.22750930379266</v>
      </c>
    </row>
    <row r="926" spans="2:14" x14ac:dyDescent="0.2">
      <c r="B926" s="125">
        <v>2280.8999999999664</v>
      </c>
      <c r="C926">
        <v>23.669178463323085</v>
      </c>
      <c r="D926">
        <v>2280.8999999999664</v>
      </c>
      <c r="E926">
        <v>-2288.5514055288259</v>
      </c>
      <c r="F926">
        <v>2280.8999999999664</v>
      </c>
      <c r="G926">
        <v>12.321394471174244</v>
      </c>
      <c r="J926" t="str">
        <f>IF(H926="","",$P$6-'Script Table'!$F$15-'Script Table'!$F$19+H926)</f>
        <v/>
      </c>
      <c r="K926" s="127">
        <f t="shared" si="36"/>
        <v>2280.8999999999664</v>
      </c>
      <c r="L926" s="127">
        <f t="shared" si="37"/>
        <v>926</v>
      </c>
      <c r="M926" s="127">
        <v>2280.8499999999667</v>
      </c>
      <c r="N926" s="138">
        <v>178.19167146560636</v>
      </c>
    </row>
    <row r="927" spans="2:14" x14ac:dyDescent="0.2">
      <c r="B927" s="125">
        <v>2280.9999999999663</v>
      </c>
      <c r="C927">
        <v>23.66595818292349</v>
      </c>
      <c r="D927">
        <v>2280.9999999999663</v>
      </c>
      <c r="E927">
        <v>-2288.6513573900165</v>
      </c>
      <c r="F927">
        <v>2280.9999999999663</v>
      </c>
      <c r="G927">
        <v>12.221442609983569</v>
      </c>
      <c r="J927" t="str">
        <f>IF(H927="","",$P$6-'Script Table'!$F$15-'Script Table'!$F$19+H927)</f>
        <v/>
      </c>
      <c r="K927" s="127">
        <f t="shared" si="36"/>
        <v>2280.9999999999663</v>
      </c>
      <c r="L927" s="127">
        <f t="shared" si="37"/>
        <v>927</v>
      </c>
      <c r="M927" s="127">
        <v>2280.9499999999662</v>
      </c>
      <c r="N927" s="138">
        <v>178.15466493435801</v>
      </c>
    </row>
    <row r="928" spans="2:14" x14ac:dyDescent="0.2">
      <c r="B928" s="125">
        <v>2281.0999999999663</v>
      </c>
      <c r="C928">
        <v>23.66267124192618</v>
      </c>
      <c r="D928">
        <v>2281.0999999999663</v>
      </c>
      <c r="E928">
        <v>-2288.7513070523619</v>
      </c>
      <c r="F928">
        <v>2281.0999999999663</v>
      </c>
      <c r="G928">
        <v>12.121492947638217</v>
      </c>
      <c r="J928" t="str">
        <f>IF(H928="","",$P$6-'Script Table'!$F$15-'Script Table'!$F$19+H928)</f>
        <v/>
      </c>
      <c r="K928" s="127">
        <f t="shared" si="36"/>
        <v>2281.0999999999663</v>
      </c>
      <c r="L928" s="127">
        <f t="shared" si="37"/>
        <v>928</v>
      </c>
      <c r="M928" s="127">
        <v>2281.0499999999665</v>
      </c>
      <c r="N928" s="138">
        <v>178.11645187279632</v>
      </c>
    </row>
    <row r="929" spans="2:14" x14ac:dyDescent="0.2">
      <c r="B929" s="125">
        <v>2281.1999999999662</v>
      </c>
      <c r="C929">
        <v>23.659315469353608</v>
      </c>
      <c r="D929">
        <v>2281.1999999999662</v>
      </c>
      <c r="E929">
        <v>-2288.8512543984839</v>
      </c>
      <c r="F929">
        <v>2281.1999999999662</v>
      </c>
      <c r="G929">
        <v>12.021545601516209</v>
      </c>
      <c r="J929" t="str">
        <f>IF(H929="","",$P$6-'Script Table'!$F$15-'Script Table'!$F$19+H929)</f>
        <v/>
      </c>
      <c r="K929" s="127">
        <f t="shared" si="36"/>
        <v>2281.1999999999662</v>
      </c>
      <c r="L929" s="127">
        <f t="shared" si="37"/>
        <v>929</v>
      </c>
      <c r="M929" s="127">
        <v>2281.149999999966</v>
      </c>
      <c r="N929" s="138">
        <v>178.07699341761838</v>
      </c>
    </row>
    <row r="930" spans="2:14" x14ac:dyDescent="0.2">
      <c r="B930" s="125">
        <v>2281.2999999999661</v>
      </c>
      <c r="C930">
        <v>23.655888624801289</v>
      </c>
      <c r="D930">
        <v>2281.2999999999661</v>
      </c>
      <c r="E930">
        <v>-2288.951199304131</v>
      </c>
      <c r="F930">
        <v>2281.2999999999661</v>
      </c>
      <c r="G930">
        <v>11.921600695869074</v>
      </c>
      <c r="J930" t="str">
        <f>IF(H930="","",$P$6-'Script Table'!$F$15-'Script Table'!$F$19+H930)</f>
        <v/>
      </c>
      <c r="K930" s="127">
        <f t="shared" si="36"/>
        <v>2281.2999999999661</v>
      </c>
      <c r="L930" s="127">
        <f t="shared" si="37"/>
        <v>930</v>
      </c>
      <c r="M930" s="127">
        <v>2281.2499999999663</v>
      </c>
      <c r="N930" s="138">
        <v>178.03624966287262</v>
      </c>
    </row>
    <row r="931" spans="2:14" x14ac:dyDescent="0.2">
      <c r="B931" s="125">
        <v>2281.399999999966</v>
      </c>
      <c r="C931">
        <v>23.652387764273897</v>
      </c>
      <c r="D931">
        <v>2281.399999999966</v>
      </c>
      <c r="E931">
        <v>-2289.0511416156191</v>
      </c>
      <c r="F931">
        <v>2281.399999999966</v>
      </c>
      <c r="G931">
        <v>11.821658384380953</v>
      </c>
      <c r="J931" t="str">
        <f>IF(H931="","",$P$6-'Script Table'!$F$15-'Script Table'!$F$19+H931)</f>
        <v/>
      </c>
      <c r="K931" s="127">
        <f t="shared" si="36"/>
        <v>2281.399999999966</v>
      </c>
      <c r="L931" s="127">
        <f t="shared" si="37"/>
        <v>931</v>
      </c>
      <c r="M931" s="127">
        <v>2281.3499999999658</v>
      </c>
      <c r="N931" s="138">
        <v>177.99381713325812</v>
      </c>
    </row>
    <row r="932" spans="2:14" x14ac:dyDescent="0.2">
      <c r="B932" s="125">
        <v>2281.4999999999659</v>
      </c>
      <c r="C932">
        <v>23.648809442653242</v>
      </c>
      <c r="D932">
        <v>2281.4999999999659</v>
      </c>
      <c r="E932">
        <v>-2289.1510811547691</v>
      </c>
      <c r="F932">
        <v>2281.4999999999659</v>
      </c>
      <c r="G932">
        <v>11.721718845230953</v>
      </c>
      <c r="J932" t="str">
        <f>IF(H932="","",$P$6-'Script Table'!$F$15-'Script Table'!$F$19+H932)</f>
        <v/>
      </c>
      <c r="K932" s="127">
        <f t="shared" si="36"/>
        <v>2281.4999999999659</v>
      </c>
      <c r="L932" s="127">
        <f t="shared" si="37"/>
        <v>932</v>
      </c>
      <c r="M932" s="127">
        <v>2281.4499999999662</v>
      </c>
      <c r="N932" s="138">
        <v>177.94940837799805</v>
      </c>
    </row>
    <row r="933" spans="2:14" x14ac:dyDescent="0.2">
      <c r="B933" s="125">
        <v>2281.5999999999658</v>
      </c>
      <c r="C933">
        <v>23.64515010269173</v>
      </c>
      <c r="D933">
        <v>2281.5999999999658</v>
      </c>
      <c r="E933">
        <v>-2289.2510177312702</v>
      </c>
      <c r="F933">
        <v>2281.5999999999658</v>
      </c>
      <c r="G933">
        <v>11.62178226872993</v>
      </c>
      <c r="J933" t="str">
        <f>IF(H933="","",$P$6-'Script Table'!$F$15-'Script Table'!$F$19+H933)</f>
        <v/>
      </c>
      <c r="K933" s="127">
        <f t="shared" si="36"/>
        <v>2281.5999999999658</v>
      </c>
      <c r="L933" s="127">
        <f t="shared" si="37"/>
        <v>933</v>
      </c>
      <c r="M933" s="127">
        <v>2281.5499999999656</v>
      </c>
      <c r="N933" s="138">
        <v>177.90295891967071</v>
      </c>
    </row>
    <row r="934" spans="2:14" x14ac:dyDescent="0.2">
      <c r="B934" s="125">
        <v>2281.6999999999657</v>
      </c>
      <c r="C934">
        <v>23.641406069842752</v>
      </c>
      <c r="D934">
        <v>2281.6999999999657</v>
      </c>
      <c r="E934">
        <v>-2289.3509511417487</v>
      </c>
      <c r="F934">
        <v>2281.6999999999657</v>
      </c>
      <c r="G934">
        <v>11.52184885825136</v>
      </c>
      <c r="J934" t="str">
        <f>IF(H934="","",$P$6-'Script Table'!$F$15-'Script Table'!$F$19+H934)</f>
        <v/>
      </c>
      <c r="K934" s="127">
        <f t="shared" si="36"/>
        <v>2281.6999999999657</v>
      </c>
      <c r="L934" s="127">
        <f t="shared" si="37"/>
        <v>934</v>
      </c>
      <c r="M934" s="127">
        <v>2281.649999999966</v>
      </c>
      <c r="N934" s="138">
        <v>177.85440129400817</v>
      </c>
    </row>
    <row r="935" spans="2:14" x14ac:dyDescent="0.2">
      <c r="B935" s="125">
        <v>2281.7999999999656</v>
      </c>
      <c r="C935">
        <v>23.637573547028296</v>
      </c>
      <c r="D935">
        <v>2281.7999999999656</v>
      </c>
      <c r="E935">
        <v>-2289.4508811687683</v>
      </c>
      <c r="F935">
        <v>2281.7999999999656</v>
      </c>
      <c r="G935">
        <v>11.421918831231778</v>
      </c>
      <c r="J935" t="str">
        <f>IF(H935="","",$P$6-'Script Table'!$F$15-'Script Table'!$F$19+H935)</f>
        <v/>
      </c>
      <c r="K935" s="127">
        <f t="shared" si="36"/>
        <v>2281.7999999999656</v>
      </c>
      <c r="L935" s="127">
        <f t="shared" si="37"/>
        <v>935</v>
      </c>
      <c r="M935" s="127">
        <v>2281.7499999999654</v>
      </c>
      <c r="N935" s="138">
        <v>177.80366501113932</v>
      </c>
    </row>
    <row r="936" spans="2:14" x14ac:dyDescent="0.2">
      <c r="B936" s="125">
        <v>2281.8999999999655</v>
      </c>
      <c r="C936">
        <v>23.633648609341183</v>
      </c>
      <c r="D936">
        <v>2281.8999999999655</v>
      </c>
      <c r="E936">
        <v>-2289.5508075797625</v>
      </c>
      <c r="F936">
        <v>2281.8999999999655</v>
      </c>
      <c r="G936">
        <v>11.321992420237621</v>
      </c>
      <c r="J936" t="str">
        <f>IF(H936="","",$P$6-'Script Table'!$F$15-'Script Table'!$F$19+H936)</f>
        <v/>
      </c>
      <c r="K936" s="127">
        <f t="shared" si="36"/>
        <v>2281.8999999999655</v>
      </c>
      <c r="L936" s="127">
        <f t="shared" si="37"/>
        <v>936</v>
      </c>
      <c r="M936" s="127">
        <v>2281.8499999999658</v>
      </c>
      <c r="N936" s="138">
        <v>177.75067651521792</v>
      </c>
    </row>
    <row r="937" spans="2:14" x14ac:dyDescent="0.2">
      <c r="B937" s="125">
        <v>2281.9999999999654</v>
      </c>
      <c r="C937">
        <v>23.629627198679771</v>
      </c>
      <c r="D937">
        <v>2281.9999999999654</v>
      </c>
      <c r="E937">
        <v>-2289.6507301258885</v>
      </c>
      <c r="F937">
        <v>2281.9999999999654</v>
      </c>
      <c r="G937">
        <v>11.222069874111639</v>
      </c>
      <c r="J937" t="str">
        <f>IF(H937="","",$P$6-'Script Table'!$F$15-'Script Table'!$F$19+H937)</f>
        <v/>
      </c>
      <c r="K937" s="127">
        <f t="shared" si="36"/>
        <v>2281.9999999999654</v>
      </c>
      <c r="L937" s="127">
        <f t="shared" si="37"/>
        <v>937</v>
      </c>
      <c r="M937" s="127">
        <v>2281.9499999999653</v>
      </c>
      <c r="N937" s="138">
        <v>177.69535914230971</v>
      </c>
    </row>
    <row r="938" spans="2:14" x14ac:dyDescent="0.2">
      <c r="B938" s="125">
        <v>2282.0999999999653</v>
      </c>
      <c r="C938">
        <v>23.625505118313367</v>
      </c>
      <c r="D938">
        <v>2282.0999999999653</v>
      </c>
      <c r="E938">
        <v>-2289.7506485408026</v>
      </c>
      <c r="F938">
        <v>2282.0999999999653</v>
      </c>
      <c r="G938">
        <v>11.122151459197539</v>
      </c>
      <c r="J938" t="str">
        <f>IF(H938="","",$P$6-'Script Table'!$F$15-'Script Table'!$F$19+H938)</f>
        <v/>
      </c>
      <c r="K938" s="127">
        <f t="shared" si="36"/>
        <v>2282.0999999999653</v>
      </c>
      <c r="L938" s="127">
        <f t="shared" si="37"/>
        <v>938</v>
      </c>
      <c r="M938" s="127">
        <v>2282.0499999999656</v>
      </c>
      <c r="N938" s="138">
        <v>177.6376330770471</v>
      </c>
    </row>
    <row r="939" spans="2:14" x14ac:dyDescent="0.2">
      <c r="B939" s="125">
        <v>2282.1999999999653</v>
      </c>
      <c r="C939">
        <v>23.621278027377066</v>
      </c>
      <c r="D939">
        <v>2282.1999999999653</v>
      </c>
      <c r="E939">
        <v>-2289.8505625393423</v>
      </c>
      <c r="F939">
        <v>2282.1999999999653</v>
      </c>
      <c r="G939">
        <v>11.022237460657834</v>
      </c>
      <c r="J939" t="str">
        <f>IF(H939="","",$P$6-'Script Table'!$F$15-'Script Table'!$F$19+H939)</f>
        <v/>
      </c>
      <c r="K939" s="127">
        <f t="shared" si="36"/>
        <v>2282.1999999999653</v>
      </c>
      <c r="L939" s="127">
        <f t="shared" si="37"/>
        <v>939</v>
      </c>
      <c r="M939" s="127">
        <v>2282.1499999999651</v>
      </c>
      <c r="N939" s="138">
        <v>177.57741530793052</v>
      </c>
    </row>
    <row r="940" spans="2:14" x14ac:dyDescent="0.2">
      <c r="B940" s="125">
        <v>2282.2999999999652</v>
      </c>
      <c r="C940">
        <v>23.616941435295029</v>
      </c>
      <c r="D940">
        <v>2282.2999999999652</v>
      </c>
      <c r="E940">
        <v>-2289.9504718161215</v>
      </c>
      <c r="F940">
        <v>2282.2999999999652</v>
      </c>
      <c r="G940">
        <v>10.922328183878562</v>
      </c>
      <c r="J940" t="str">
        <f>IF(H940="","",$P$6-'Script Table'!$F$15-'Script Table'!$F$19+H940)</f>
        <v/>
      </c>
      <c r="K940" s="127">
        <f t="shared" si="36"/>
        <v>2282.2999999999652</v>
      </c>
      <c r="L940" s="127">
        <f t="shared" si="37"/>
        <v>940</v>
      </c>
      <c r="M940" s="127">
        <v>2282.2499999999654</v>
      </c>
      <c r="N940" s="138">
        <v>177.5146195818956</v>
      </c>
    </row>
    <row r="941" spans="2:14" x14ac:dyDescent="0.2">
      <c r="B941" s="125">
        <v>2282.3999999999651</v>
      </c>
      <c r="C941">
        <v>23.612490696131772</v>
      </c>
      <c r="D941">
        <v>2282.3999999999651</v>
      </c>
      <c r="E941">
        <v>-2290.0503760440261</v>
      </c>
      <c r="F941">
        <v>2282.3999999999651</v>
      </c>
      <c r="G941">
        <v>10.822423955974045</v>
      </c>
      <c r="J941" t="str">
        <f>IF(H941="","",$P$6-'Script Table'!$F$15-'Script Table'!$F$19+H941)</f>
        <v/>
      </c>
      <c r="K941" s="127">
        <f t="shared" si="36"/>
        <v>2282.3999999999651</v>
      </c>
      <c r="L941" s="127">
        <f t="shared" si="37"/>
        <v>941</v>
      </c>
      <c r="M941" s="127">
        <v>2282.3499999999649</v>
      </c>
      <c r="N941" s="138">
        <v>177.44915635798702</v>
      </c>
    </row>
    <row r="942" spans="2:14" x14ac:dyDescent="0.2">
      <c r="B942" s="125">
        <v>2282.499999999965</v>
      </c>
      <c r="C942">
        <v>23.607921002871368</v>
      </c>
      <c r="D942">
        <v>2282.499999999965</v>
      </c>
      <c r="E942">
        <v>-2290.1502748725943</v>
      </c>
      <c r="F942">
        <v>2282.499999999965</v>
      </c>
      <c r="G942">
        <v>10.722525127405788</v>
      </c>
      <c r="J942" t="str">
        <f>IF(H942="","",$P$6-'Script Table'!$F$15-'Script Table'!$F$19+H942)</f>
        <v/>
      </c>
      <c r="K942" s="127">
        <f t="shared" si="36"/>
        <v>2282.499999999965</v>
      </c>
      <c r="L942" s="127">
        <f t="shared" si="37"/>
        <v>942</v>
      </c>
      <c r="M942" s="127">
        <v>2282.4499999999653</v>
      </c>
      <c r="N942" s="138">
        <v>177.38093276022397</v>
      </c>
    </row>
    <row r="943" spans="2:14" x14ac:dyDescent="0.2">
      <c r="B943" s="125">
        <v>2282.5999999999649</v>
      </c>
      <c r="C943">
        <v>23.6032273816251</v>
      </c>
      <c r="D943">
        <v>2282.5999999999649</v>
      </c>
      <c r="E943">
        <v>-2290.2501679262964</v>
      </c>
      <c r="F943">
        <v>2282.5999999999649</v>
      </c>
      <c r="G943">
        <v>10.622632073703699</v>
      </c>
      <c r="J943" t="str">
        <f>IF(H943="","",$P$6-'Script Table'!$F$15-'Script Table'!$F$19+H943)</f>
        <v/>
      </c>
      <c r="K943" s="127">
        <f t="shared" si="36"/>
        <v>2282.5999999999649</v>
      </c>
      <c r="L943" s="127">
        <f t="shared" si="37"/>
        <v>943</v>
      </c>
      <c r="M943" s="127">
        <v>2282.5499999999647</v>
      </c>
      <c r="N943" s="138">
        <v>177.30985253064136</v>
      </c>
    </row>
    <row r="944" spans="2:14" x14ac:dyDescent="0.2">
      <c r="B944" s="125">
        <v>2282.6999999999648</v>
      </c>
      <c r="C944">
        <v>23.59840468576834</v>
      </c>
      <c r="D944">
        <v>2282.6999999999648</v>
      </c>
      <c r="E944">
        <v>-2290.3500548026836</v>
      </c>
      <c r="F944">
        <v>2282.6999999999648</v>
      </c>
      <c r="G944">
        <v>10.522745197316453</v>
      </c>
      <c r="J944" t="str">
        <f>IF(H944="","",$P$6-'Script Table'!$F$15-'Script Table'!$F$19+H944)</f>
        <v/>
      </c>
      <c r="K944" s="127">
        <f t="shared" si="36"/>
        <v>2282.6999999999648</v>
      </c>
      <c r="L944" s="127">
        <f t="shared" si="37"/>
        <v>944</v>
      </c>
      <c r="M944" s="127">
        <v>2282.6499999999651</v>
      </c>
      <c r="N944" s="138">
        <v>177.23581598161292</v>
      </c>
    </row>
    <row r="945" spans="2:14" x14ac:dyDescent="0.2">
      <c r="B945" s="125">
        <v>2282.7999999999647</v>
      </c>
      <c r="C945">
        <v>23.593447590008211</v>
      </c>
      <c r="D945">
        <v>2282.7999999999647</v>
      </c>
      <c r="E945">
        <v>-2290.4499350704114</v>
      </c>
      <c r="F945">
        <v>2282.7999999999647</v>
      </c>
      <c r="G945">
        <v>10.422864929588741</v>
      </c>
      <c r="J945" t="str">
        <f>IF(H945="","",$P$6-'Script Table'!$F$15-'Script Table'!$F$19+H945)</f>
        <v/>
      </c>
      <c r="K945" s="127">
        <f t="shared" si="36"/>
        <v>2282.7999999999647</v>
      </c>
      <c r="L945" s="127">
        <f t="shared" si="37"/>
        <v>945</v>
      </c>
      <c r="M945" s="127">
        <v>2282.7499999999645</v>
      </c>
      <c r="N945" s="138">
        <v>177.15871994856556</v>
      </c>
    </row>
    <row r="946" spans="2:14" x14ac:dyDescent="0.2">
      <c r="B946" s="125">
        <v>2282.8999999999646</v>
      </c>
      <c r="C946">
        <v>23.588350584383903</v>
      </c>
      <c r="D946">
        <v>2282.8999999999646</v>
      </c>
      <c r="E946">
        <v>-2290.5498082671261</v>
      </c>
      <c r="F946">
        <v>2282.8999999999646</v>
      </c>
      <c r="G946">
        <v>10.322991732874016</v>
      </c>
      <c r="J946" t="str">
        <f>IF(H946="","",$P$6-'Script Table'!$F$15-'Script Table'!$F$19+H946)</f>
        <v/>
      </c>
      <c r="K946" s="127">
        <f t="shared" si="36"/>
        <v>2282.8999999999646</v>
      </c>
      <c r="L946" s="127">
        <f t="shared" si="37"/>
        <v>946</v>
      </c>
      <c r="M946" s="127">
        <v>2282.8499999999649</v>
      </c>
      <c r="N946" s="138">
        <v>177.07845774295063</v>
      </c>
    </row>
    <row r="947" spans="2:14" x14ac:dyDescent="0.2">
      <c r="B947" s="125">
        <v>2282.9999999999645</v>
      </c>
      <c r="C947">
        <v>23.583107968202171</v>
      </c>
      <c r="D947">
        <v>2282.9999999999645</v>
      </c>
      <c r="E947">
        <v>-2290.6496738972055</v>
      </c>
      <c r="F947">
        <v>2282.9999999999645</v>
      </c>
      <c r="G947">
        <v>10.223126102794595</v>
      </c>
      <c r="J947" t="str">
        <f>IF(H947="","",$P$6-'Script Table'!$F$15-'Script Table'!$F$19+H947)</f>
        <v/>
      </c>
      <c r="K947" s="127">
        <f t="shared" si="36"/>
        <v>2282.9999999999645</v>
      </c>
      <c r="L947" s="127">
        <f t="shared" si="37"/>
        <v>947</v>
      </c>
      <c r="M947" s="127">
        <v>2282.9499999999643</v>
      </c>
      <c r="N947" s="138">
        <v>176.9949191056532</v>
      </c>
    </row>
    <row r="948" spans="2:14" x14ac:dyDescent="0.2">
      <c r="B948" s="125">
        <v>2283.0999999999644</v>
      </c>
      <c r="C948">
        <v>23.577713843911127</v>
      </c>
      <c r="D948">
        <v>2283.0999999999644</v>
      </c>
      <c r="E948">
        <v>-2290.7495314293415</v>
      </c>
      <c r="F948">
        <v>2283.0999999999644</v>
      </c>
      <c r="G948">
        <v>10.123268570658638</v>
      </c>
      <c r="J948" t="str">
        <f>IF(H948="","",$P$6-'Script Table'!$F$15-'Script Table'!$F$19+H948)</f>
        <v/>
      </c>
      <c r="K948" s="127">
        <f t="shared" si="36"/>
        <v>2283.0999999999644</v>
      </c>
      <c r="L948" s="127">
        <f t="shared" si="37"/>
        <v>948</v>
      </c>
      <c r="M948" s="127">
        <v>2283.0499999999647</v>
      </c>
      <c r="N948" s="138">
        <v>176.90799016118115</v>
      </c>
    </row>
    <row r="949" spans="2:14" x14ac:dyDescent="0.2">
      <c r="B949" s="125">
        <v>2283.1999999999643</v>
      </c>
      <c r="C949">
        <v>23.572162110915947</v>
      </c>
      <c r="D949">
        <v>2283.1999999999643</v>
      </c>
      <c r="E949">
        <v>-2290.8493802939611</v>
      </c>
      <c r="F949">
        <v>2283.1999999999643</v>
      </c>
      <c r="G949">
        <v>10.023419706039022</v>
      </c>
      <c r="J949" t="str">
        <f>IF(H949="","",$P$6-'Script Table'!$F$15-'Script Table'!$F$19+H949)</f>
        <v/>
      </c>
      <c r="K949" s="127">
        <f t="shared" si="36"/>
        <v>2283.1999999999643</v>
      </c>
      <c r="L949" s="127">
        <f t="shared" si="37"/>
        <v>949</v>
      </c>
      <c r="M949" s="127">
        <v>2283.1499999999642</v>
      </c>
      <c r="N949" s="138">
        <v>176.8175533729443</v>
      </c>
    </row>
    <row r="950" spans="2:14" x14ac:dyDescent="0.2">
      <c r="B950" s="125">
        <v>2283.2999999999643</v>
      </c>
      <c r="C950">
        <v>23.566446443247884</v>
      </c>
      <c r="D950">
        <v>2283.2999999999643</v>
      </c>
      <c r="E950">
        <v>-2290.9492198795483</v>
      </c>
      <c r="F950">
        <v>2283.2999999999643</v>
      </c>
      <c r="G950">
        <v>9.9235801204517884</v>
      </c>
      <c r="J950" t="str">
        <f>IF(H950="","",$P$6-'Script Table'!$F$15-'Script Table'!$F$19+H950)</f>
        <v/>
      </c>
      <c r="K950" s="127">
        <f t="shared" si="36"/>
        <v>2283.2999999999643</v>
      </c>
      <c r="L950" s="127">
        <f t="shared" si="37"/>
        <v>950</v>
      </c>
      <c r="M950" s="127">
        <v>2283.2499999999645</v>
      </c>
      <c r="N950" s="138">
        <v>176.72347826422595</v>
      </c>
    </row>
    <row r="951" spans="2:14" x14ac:dyDescent="0.2">
      <c r="B951" s="125">
        <v>2283.3999999999642</v>
      </c>
      <c r="C951">
        <v>23.560560295065567</v>
      </c>
      <c r="D951">
        <v>2283.3999999999642</v>
      </c>
      <c r="E951">
        <v>-2291.0490495302884</v>
      </c>
      <c r="F951">
        <v>2283.3999999999642</v>
      </c>
      <c r="G951">
        <v>9.8237504697117402</v>
      </c>
      <c r="J951" t="str">
        <f>IF(H951="","",$P$6-'Script Table'!$F$15-'Script Table'!$F$19+H951)</f>
        <v/>
      </c>
      <c r="K951" s="127">
        <f t="shared" si="36"/>
        <v>2283.3999999999642</v>
      </c>
      <c r="L951" s="127">
        <f t="shared" si="37"/>
        <v>951</v>
      </c>
      <c r="M951" s="127">
        <v>2283.349999999964</v>
      </c>
      <c r="N951" s="138">
        <v>176.62563737356388</v>
      </c>
    </row>
    <row r="952" spans="2:14" x14ac:dyDescent="0.2">
      <c r="B952" s="125">
        <v>2283.4999999999641</v>
      </c>
      <c r="C952">
        <v>23.554496897868113</v>
      </c>
      <c r="D952">
        <v>2283.4999999999641</v>
      </c>
      <c r="E952">
        <v>-2291.148868543105</v>
      </c>
      <c r="F952">
        <v>2283.4999999999641</v>
      </c>
      <c r="G952">
        <v>9.7239314568951158</v>
      </c>
      <c r="J952" t="str">
        <f>IF(H952="","",$P$6-'Script Table'!$F$15-'Script Table'!$F$19+H952)</f>
        <v/>
      </c>
      <c r="K952" s="127">
        <f t="shared" si="36"/>
        <v>2283.4999999999641</v>
      </c>
      <c r="L952" s="127">
        <f t="shared" si="37"/>
        <v>952</v>
      </c>
      <c r="M952" s="127">
        <v>2283.4499999999643</v>
      </c>
      <c r="N952" s="138">
        <v>176.52390148467157</v>
      </c>
    </row>
    <row r="953" spans="2:14" x14ac:dyDescent="0.2">
      <c r="B953" s="125">
        <v>2283.599999999964</v>
      </c>
      <c r="C953">
        <v>23.548249254070235</v>
      </c>
      <c r="D953">
        <v>2283.599999999964</v>
      </c>
      <c r="E953">
        <v>-2291.2486761642967</v>
      </c>
      <c r="F953">
        <v>2283.599999999964</v>
      </c>
      <c r="G953">
        <v>9.6241238357033581</v>
      </c>
      <c r="J953" t="str">
        <f>IF(H953="","",$P$6-'Script Table'!$F$15-'Script Table'!$F$19+H953)</f>
        <v/>
      </c>
      <c r="K953" s="127">
        <f t="shared" si="36"/>
        <v>2283.599999999964</v>
      </c>
      <c r="L953" s="127">
        <f t="shared" si="37"/>
        <v>953</v>
      </c>
      <c r="M953" s="127">
        <v>2283.5499999999638</v>
      </c>
      <c r="N953" s="138">
        <v>176.41813752189344</v>
      </c>
    </row>
    <row r="954" spans="2:14" x14ac:dyDescent="0.2">
      <c r="B954" s="125">
        <v>2283.6999999999639</v>
      </c>
      <c r="C954">
        <v>23.541810130547621</v>
      </c>
      <c r="D954">
        <v>2283.6999999999639</v>
      </c>
      <c r="E954">
        <v>-2291.3484715859486</v>
      </c>
      <c r="F954">
        <v>2283.6999999999639</v>
      </c>
      <c r="G954">
        <v>9.5243284140515243</v>
      </c>
      <c r="J954" t="str">
        <f>IF(H954="","",$P$6-'Script Table'!$F$15-'Script Table'!$F$19+H954)</f>
        <v/>
      </c>
      <c r="K954" s="127">
        <f t="shared" si="36"/>
        <v>2283.6999999999639</v>
      </c>
      <c r="L954" s="127">
        <f t="shared" si="37"/>
        <v>954</v>
      </c>
      <c r="M954" s="127">
        <v>2283.6499999999642</v>
      </c>
      <c r="N954" s="138">
        <v>176.30820851398263</v>
      </c>
    </row>
    <row r="955" spans="2:14" x14ac:dyDescent="0.2">
      <c r="B955" s="125">
        <v>2283.7999999999638</v>
      </c>
      <c r="C955">
        <v>23.535172052160693</v>
      </c>
      <c r="D955">
        <v>2283.7999999999638</v>
      </c>
      <c r="E955">
        <v>-2291.4482539421074</v>
      </c>
      <c r="F955">
        <v>2283.7999999999638</v>
      </c>
      <c r="G955">
        <v>9.4245460578927123</v>
      </c>
      <c r="J955" t="str">
        <f>IF(H955="","",$P$6-'Script Table'!$F$15-'Script Table'!$F$19+H955)</f>
        <v/>
      </c>
      <c r="K955" s="127">
        <f t="shared" si="36"/>
        <v>2283.7999999999638</v>
      </c>
      <c r="L955" s="127">
        <f t="shared" si="37"/>
        <v>955</v>
      </c>
      <c r="M955" s="127">
        <v>2283.7499999999636</v>
      </c>
      <c r="N955" s="138">
        <v>176.19397356060932</v>
      </c>
    </row>
    <row r="956" spans="2:14" x14ac:dyDescent="0.2">
      <c r="B956" s="125">
        <v>2283.8999999999637</v>
      </c>
      <c r="C956">
        <v>23.528327295265715</v>
      </c>
      <c r="D956">
        <v>2283.8999999999637</v>
      </c>
      <c r="E956">
        <v>-2291.5480223047093</v>
      </c>
      <c r="F956">
        <v>2283.8999999999637</v>
      </c>
      <c r="G956">
        <v>9.324777695290777</v>
      </c>
      <c r="J956" t="str">
        <f>IF(H956="","",$P$6-'Script Table'!$F$15-'Script Table'!$F$19+H956)</f>
        <v/>
      </c>
      <c r="K956" s="127">
        <f t="shared" si="36"/>
        <v>2283.8999999999637</v>
      </c>
      <c r="L956" s="127">
        <f t="shared" si="37"/>
        <v>956</v>
      </c>
      <c r="M956" s="127">
        <v>2283.849999999964</v>
      </c>
      <c r="N956" s="138">
        <v>176.07528780185356</v>
      </c>
    </row>
    <row r="957" spans="2:14" x14ac:dyDescent="0.2">
      <c r="B957" s="125">
        <v>2283.9999999999636</v>
      </c>
      <c r="C957">
        <v>23.521267881223075</v>
      </c>
      <c r="D957">
        <v>2283.9999999999636</v>
      </c>
      <c r="E957">
        <v>-2291.6477756792483</v>
      </c>
      <c r="F957">
        <v>2283.9999999999636</v>
      </c>
      <c r="G957">
        <v>9.2250243207517997</v>
      </c>
      <c r="J957" t="str">
        <f>IF(H957="","",$P$6-'Script Table'!$F$15-'Script Table'!$F$19+H957)</f>
        <v/>
      </c>
      <c r="K957" s="127">
        <f t="shared" si="36"/>
        <v>2283.9999999999636</v>
      </c>
      <c r="L957" s="127">
        <f t="shared" si="37"/>
        <v>957</v>
      </c>
      <c r="M957" s="127">
        <v>2283.9499999999634</v>
      </c>
      <c r="N957" s="138">
        <v>175.95200239110611</v>
      </c>
    </row>
    <row r="958" spans="2:14" x14ac:dyDescent="0.2">
      <c r="B958" s="125">
        <v>2284.0999999999635</v>
      </c>
      <c r="C958">
        <v>23.513985569913558</v>
      </c>
      <c r="D958">
        <v>2284.0999999999635</v>
      </c>
      <c r="E958">
        <v>-2291.747513000159</v>
      </c>
      <c r="F958">
        <v>2284.0999999999635</v>
      </c>
      <c r="G958">
        <v>9.125286999841137</v>
      </c>
      <c r="J958" t="str">
        <f>IF(H958="","",$P$6-'Script Table'!$F$15-'Script Table'!$F$19+H958)</f>
        <v/>
      </c>
      <c r="K958" s="127">
        <f t="shared" si="36"/>
        <v>2284.0999999999635</v>
      </c>
      <c r="L958" s="127">
        <f t="shared" si="37"/>
        <v>958</v>
      </c>
      <c r="M958" s="127">
        <v>2284.0499999999638</v>
      </c>
      <c r="N958" s="138">
        <v>175.8239644710616</v>
      </c>
    </row>
    <row r="959" spans="2:14" x14ac:dyDescent="0.2">
      <c r="B959" s="125">
        <v>2284.1999999999634</v>
      </c>
      <c r="C959">
        <v>23.506471853274569</v>
      </c>
      <c r="D959">
        <v>2284.1999999999634</v>
      </c>
      <c r="E959">
        <v>-2291.847233125919</v>
      </c>
      <c r="F959">
        <v>2284.1999999999634</v>
      </c>
      <c r="G959">
        <v>9.0255668740810506</v>
      </c>
      <c r="J959" t="str">
        <f>IF(H959="","",$P$6-'Script Table'!$F$15-'Script Table'!$F$19+H959)</f>
        <v/>
      </c>
      <c r="K959" s="127">
        <f t="shared" si="36"/>
        <v>2284.1999999999634</v>
      </c>
      <c r="L959" s="127">
        <f t="shared" si="37"/>
        <v>959</v>
      </c>
      <c r="M959" s="127">
        <v>2284.1499999999633</v>
      </c>
      <c r="N959" s="138">
        <v>175.69101715450483</v>
      </c>
    </row>
    <row r="960" spans="2:14" x14ac:dyDescent="0.2">
      <c r="B960" s="125">
        <v>2284.2999999999633</v>
      </c>
      <c r="C960">
        <v>23.498717948869153</v>
      </c>
      <c r="D960">
        <v>2284.2999999999633</v>
      </c>
      <c r="E960">
        <v>-2291.946934833833</v>
      </c>
      <c r="F960">
        <v>2284.2999999999633</v>
      </c>
      <c r="G960">
        <v>8.9258651661671138</v>
      </c>
      <c r="J960" t="str">
        <f>IF(H960="","",$P$6-'Script Table'!$F$15-'Script Table'!$F$19+H960)</f>
        <v/>
      </c>
      <c r="K960" s="127">
        <f t="shared" si="36"/>
        <v>2284.2999999999633</v>
      </c>
      <c r="L960" s="127">
        <f t="shared" si="37"/>
        <v>960</v>
      </c>
      <c r="M960" s="127">
        <v>2284.2499999999636</v>
      </c>
      <c r="N960" s="138">
        <v>175.55299950842161</v>
      </c>
    </row>
    <row r="961" spans="2:14" x14ac:dyDescent="0.2">
      <c r="B961" s="125">
        <v>2284.3999999999633</v>
      </c>
      <c r="C961">
        <v>23.490714793501972</v>
      </c>
      <c r="D961">
        <v>2284.3999999999633</v>
      </c>
      <c r="E961">
        <v>-2292.0466168145022</v>
      </c>
      <c r="F961">
        <v>2284.3999999999633</v>
      </c>
      <c r="G961">
        <v>8.8261831854979391</v>
      </c>
      <c r="J961" t="str">
        <f>IF(H961="","",$P$6-'Script Table'!$F$15-'Script Table'!$F$19+H961)</f>
        <v/>
      </c>
      <c r="K961" s="127">
        <f t="shared" si="36"/>
        <v>2284.3999999999633</v>
      </c>
      <c r="L961" s="127">
        <f t="shared" si="37"/>
        <v>961</v>
      </c>
      <c r="M961" s="127">
        <v>2284.3499999999631</v>
      </c>
      <c r="N961" s="138">
        <v>175.40974654369478</v>
      </c>
    </row>
    <row r="962" spans="2:14" x14ac:dyDescent="0.2">
      <c r="B962" s="125">
        <v>2284.4999999999632</v>
      </c>
      <c r="C962">
        <v>23.482453036897571</v>
      </c>
      <c r="D962">
        <v>2284.4999999999632</v>
      </c>
      <c r="E962">
        <v>-2292.14627766595</v>
      </c>
      <c r="F962">
        <v>2284.4999999999632</v>
      </c>
      <c r="G962">
        <v>8.7265223340500597</v>
      </c>
      <c r="J962" t="str">
        <f>IF(H962="","",$P$6-'Script Table'!$F$15-'Script Table'!$F$19+H962)</f>
        <v/>
      </c>
      <c r="K962" s="127">
        <f t="shared" si="36"/>
        <v>2284.4999999999632</v>
      </c>
      <c r="L962" s="127">
        <f t="shared" si="37"/>
        <v>962</v>
      </c>
      <c r="M962" s="127">
        <v>2284.4499999999634</v>
      </c>
      <c r="N962" s="138">
        <v>175.26108920922945</v>
      </c>
    </row>
    <row r="963" spans="2:14" x14ac:dyDescent="0.2">
      <c r="B963" s="125">
        <v>2284.5999999999631</v>
      </c>
      <c r="C963">
        <v>23.473923064204257</v>
      </c>
      <c r="D963">
        <v>2284.5999999999631</v>
      </c>
      <c r="E963">
        <v>-2292.2459158898532</v>
      </c>
      <c r="F963">
        <v>2284.5999999999631</v>
      </c>
      <c r="G963">
        <v>8.6268841101468752</v>
      </c>
      <c r="J963" t="str">
        <f>IF(H963="","",$P$6-'Script Table'!$F$15-'Script Table'!$F$19+H963)</f>
        <v/>
      </c>
      <c r="K963" s="127">
        <f t="shared" si="36"/>
        <v>2284.5999999999631</v>
      </c>
      <c r="L963" s="127">
        <f t="shared" si="37"/>
        <v>963</v>
      </c>
      <c r="M963" s="127">
        <v>2284.5499999999629</v>
      </c>
      <c r="N963" s="138">
        <v>175.10687092228432</v>
      </c>
    </row>
    <row r="964" spans="2:14" x14ac:dyDescent="0.2">
      <c r="B964" s="125">
        <v>2284.699999999963</v>
      </c>
      <c r="C964">
        <v>23.465114972533168</v>
      </c>
      <c r="D964">
        <v>2284.699999999963</v>
      </c>
      <c r="E964">
        <v>-2292.3455298837334</v>
      </c>
      <c r="F964">
        <v>2284.699999999963</v>
      </c>
      <c r="G964">
        <v>8.5272701162666635</v>
      </c>
      <c r="J964" t="str">
        <f>IF(H964="","",$P$6-'Script Table'!$F$15-'Script Table'!$F$19+H964)</f>
        <v/>
      </c>
      <c r="K964" s="127">
        <f t="shared" ref="K964:K999" si="38">F964</f>
        <v>2284.699999999963</v>
      </c>
      <c r="L964" s="127">
        <f t="shared" si="37"/>
        <v>964</v>
      </c>
      <c r="M964" s="127">
        <v>2284.6499999999633</v>
      </c>
      <c r="N964" s="138">
        <v>174.94692110077011</v>
      </c>
    </row>
    <row r="965" spans="2:14" x14ac:dyDescent="0.2">
      <c r="B965" s="125">
        <v>2284.7999999999629</v>
      </c>
      <c r="C965">
        <v>23.456018554842661</v>
      </c>
      <c r="D965">
        <v>2284.7999999999629</v>
      </c>
      <c r="E965">
        <v>-2292.4451179331918</v>
      </c>
      <c r="F965">
        <v>2284.7999999999629</v>
      </c>
      <c r="G965">
        <v>8.4276820668083019</v>
      </c>
      <c r="J965" t="str">
        <f>IF(H965="","",$P$6-'Script Table'!$F$15-'Script Table'!$F$19+H965)</f>
        <v/>
      </c>
      <c r="K965" s="127">
        <f t="shared" si="38"/>
        <v>2284.7999999999629</v>
      </c>
      <c r="L965" s="127">
        <f t="shared" si="37"/>
        <v>965</v>
      </c>
      <c r="M965" s="127">
        <v>2284.7499999999627</v>
      </c>
      <c r="N965" s="138">
        <v>174.78105932403207</v>
      </c>
    </row>
    <row r="966" spans="2:14" x14ac:dyDescent="0.2">
      <c r="B966" s="125">
        <v>2284.8999999999628</v>
      </c>
      <c r="C966">
        <v>23.44662329413363</v>
      </c>
      <c r="D966">
        <v>2284.8999999999628</v>
      </c>
      <c r="E966">
        <v>-2292.5446782045592</v>
      </c>
      <c r="F966">
        <v>2284.8999999999628</v>
      </c>
      <c r="G966">
        <v>8.328121795440893</v>
      </c>
      <c r="J966" t="str">
        <f>IF(H966="","",$P$6-'Script Table'!$F$15-'Script Table'!$F$19+H966)</f>
        <v/>
      </c>
      <c r="K966" s="127">
        <f t="shared" si="38"/>
        <v>2284.8999999999628</v>
      </c>
      <c r="L966" s="127">
        <f t="shared" ref="L966:L999" si="39">L965+1</f>
        <v>966</v>
      </c>
      <c r="M966" s="127">
        <v>2284.8499999999631</v>
      </c>
      <c r="N966" s="138">
        <v>174.60910120006241</v>
      </c>
    </row>
    <row r="967" spans="2:14" x14ac:dyDescent="0.2">
      <c r="B967" s="125">
        <v>2284.9999999999627</v>
      </c>
      <c r="C967">
        <v>23.436918357802821</v>
      </c>
      <c r="D967">
        <v>2284.9999999999627</v>
      </c>
      <c r="E967">
        <v>-2292.6442087371279</v>
      </c>
      <c r="F967">
        <v>2284.9999999999627</v>
      </c>
      <c r="G967">
        <v>8.2285912628722144</v>
      </c>
      <c r="J967" t="str">
        <f>IF(H967="","",$P$6-'Script Table'!$F$15-'Script Table'!$F$19+H967)</f>
        <v/>
      </c>
      <c r="K967" s="127">
        <f t="shared" si="38"/>
        <v>2284.9999999999627</v>
      </c>
      <c r="L967" s="127">
        <f t="shared" si="39"/>
        <v>967</v>
      </c>
      <c r="M967" s="127">
        <v>2284.9499999999625</v>
      </c>
      <c r="N967" s="138">
        <v>174.43085839134662</v>
      </c>
    </row>
    <row r="968" spans="2:14" x14ac:dyDescent="0.2">
      <c r="B968" s="125">
        <v>2285.0999999999626</v>
      </c>
      <c r="C968">
        <v>23.426892592178003</v>
      </c>
      <c r="D968">
        <v>2285.0999999999626</v>
      </c>
      <c r="E968">
        <v>-2292.7437074349309</v>
      </c>
      <c r="F968">
        <v>2285.0999999999626</v>
      </c>
      <c r="G968">
        <v>8.1290925650691861</v>
      </c>
      <c r="J968" t="str">
        <f>IF(H968="","",$P$6-'Script Table'!$F$15-'Script Table'!$F$19+H968)</f>
        <v/>
      </c>
      <c r="K968" s="127">
        <f t="shared" si="38"/>
        <v>2285.0999999999626</v>
      </c>
      <c r="L968" s="127">
        <f t="shared" si="39"/>
        <v>968</v>
      </c>
      <c r="M968" s="127">
        <v>2285.0499999999629</v>
      </c>
      <c r="N968" s="138">
        <v>174.24613864750415</v>
      </c>
    </row>
    <row r="969" spans="2:14" x14ac:dyDescent="0.2">
      <c r="B969" s="125">
        <v>2285.1999999999625</v>
      </c>
      <c r="C969">
        <v>23.416534517260299</v>
      </c>
      <c r="D969">
        <v>2285.1999999999625</v>
      </c>
      <c r="E969">
        <v>-2292.8431720580734</v>
      </c>
      <c r="F969">
        <v>2285.1999999999625</v>
      </c>
      <c r="G969">
        <v>8.0296279419267194</v>
      </c>
      <c r="J969" t="str">
        <f>IF(H969="","",$P$6-'Script Table'!$F$15-'Script Table'!$F$19+H969)</f>
        <v/>
      </c>
      <c r="K969" s="127">
        <f t="shared" si="38"/>
        <v>2285.1999999999625</v>
      </c>
      <c r="L969" s="127">
        <f t="shared" si="39"/>
        <v>969</v>
      </c>
      <c r="M969" s="127">
        <v>2285.1499999999623</v>
      </c>
      <c r="N969" s="138">
        <v>174.05474584702614</v>
      </c>
    </row>
    <row r="970" spans="2:14" x14ac:dyDescent="0.2">
      <c r="B970" s="125">
        <v>2285.2999999999624</v>
      </c>
      <c r="C970">
        <v>23.405832321701006</v>
      </c>
      <c r="D970">
        <v>2285.2999999999624</v>
      </c>
      <c r="E970">
        <v>-2292.9426002135892</v>
      </c>
      <c r="F970">
        <v>2285.2999999999624</v>
      </c>
      <c r="G970">
        <v>7.9301997864108671</v>
      </c>
      <c r="J970" t="str">
        <f>IF(H970="","",$P$6-'Script Table'!$F$15-'Script Table'!$F$19+H970)</f>
        <v/>
      </c>
      <c r="K970" s="127">
        <f t="shared" si="38"/>
        <v>2285.2999999999624</v>
      </c>
      <c r="L970" s="127">
        <f t="shared" si="39"/>
        <v>970</v>
      </c>
      <c r="M970" s="127">
        <v>2285.2499999999627</v>
      </c>
      <c r="N970" s="138">
        <v>173.85648004724044</v>
      </c>
    </row>
    <row r="971" spans="2:14" x14ac:dyDescent="0.2">
      <c r="B971" s="125">
        <v>2285.3999999999623</v>
      </c>
      <c r="C971">
        <v>23.394773858041717</v>
      </c>
      <c r="D971">
        <v>2285.3999999999623</v>
      </c>
      <c r="E971">
        <v>-2293.0419893457915</v>
      </c>
      <c r="F971">
        <v>2285.3999999999623</v>
      </c>
      <c r="G971">
        <v>7.8308106542085625</v>
      </c>
      <c r="J971" t="str">
        <f>IF(H971="","",$P$6-'Script Table'!$F$15-'Script Table'!$F$19+H971)</f>
        <v/>
      </c>
      <c r="K971" s="127">
        <f t="shared" si="38"/>
        <v>2285.3999999999623</v>
      </c>
      <c r="L971" s="127">
        <f t="shared" si="39"/>
        <v>971</v>
      </c>
      <c r="M971" s="127">
        <v>2285.3499999999622</v>
      </c>
      <c r="N971" s="138">
        <v>173.65113754226695</v>
      </c>
    </row>
    <row r="972" spans="2:14" x14ac:dyDescent="0.2">
      <c r="B972" s="125">
        <v>2285.4999999999623</v>
      </c>
      <c r="C972">
        <v>23.383346638248696</v>
      </c>
      <c r="D972">
        <v>2285.4999999999623</v>
      </c>
      <c r="E972">
        <v>-2293.1413367261234</v>
      </c>
      <c r="F972">
        <v>2285.4999999999623</v>
      </c>
      <c r="G972">
        <v>7.7314632738766704</v>
      </c>
      <c r="J972" t="str">
        <f>IF(H972="","",$P$6-'Script Table'!$F$15-'Script Table'!$F$19+H972)</f>
        <v/>
      </c>
      <c r="K972" s="127">
        <f t="shared" si="38"/>
        <v>2285.4999999999623</v>
      </c>
      <c r="L972" s="127">
        <f t="shared" si="39"/>
        <v>972</v>
      </c>
      <c r="M972" s="127">
        <v>2285.4499999999625</v>
      </c>
      <c r="N972" s="138">
        <v>173.43851093198006</v>
      </c>
    </row>
    <row r="973" spans="2:14" x14ac:dyDescent="0.2">
      <c r="B973" s="125">
        <v>2285.5999999999622</v>
      </c>
      <c r="C973">
        <v>23.371537811298349</v>
      </c>
      <c r="D973">
        <v>2285.5999999999622</v>
      </c>
      <c r="E973">
        <v>-2293.2406394402969</v>
      </c>
      <c r="F973">
        <v>2285.5999999999622</v>
      </c>
      <c r="G973">
        <v>7.6321605597031521</v>
      </c>
      <c r="J973" t="str">
        <f>IF(H973="","",$P$6-'Script Table'!$F$15-'Script Table'!$F$19+H973)</f>
        <v/>
      </c>
      <c r="K973" s="127">
        <f t="shared" si="38"/>
        <v>2285.5999999999622</v>
      </c>
      <c r="L973" s="127">
        <f t="shared" si="39"/>
        <v>973</v>
      </c>
      <c r="M973" s="127">
        <v>2285.549999999962</v>
      </c>
      <c r="N973" s="138">
        <v>173.21837865471451</v>
      </c>
    </row>
    <row r="974" spans="2:14" x14ac:dyDescent="0.2">
      <c r="B974" s="125">
        <v>2285.6999999999621</v>
      </c>
      <c r="C974">
        <v>23.359334137206783</v>
      </c>
      <c r="D974">
        <v>2285.6999999999621</v>
      </c>
      <c r="E974">
        <v>-2293.3398943740413</v>
      </c>
      <c r="F974">
        <v>2285.6999999999621</v>
      </c>
      <c r="G974">
        <v>7.5329056259588469</v>
      </c>
      <c r="J974" t="str">
        <f>IF(H974="","",$P$6-'Script Table'!$F$15-'Script Table'!$F$19+H974)</f>
        <v/>
      </c>
      <c r="K974" s="127">
        <f t="shared" si="38"/>
        <v>2285.6999999999621</v>
      </c>
      <c r="L974" s="127">
        <f t="shared" si="39"/>
        <v>974</v>
      </c>
      <c r="M974" s="127">
        <v>2285.6499999999623</v>
      </c>
      <c r="N974" s="138">
        <v>172.99050278932251</v>
      </c>
    </row>
    <row r="975" spans="2:14" x14ac:dyDescent="0.2">
      <c r="B975" s="125">
        <v>2285.799999999962</v>
      </c>
      <c r="C975">
        <v>23.346722022438676</v>
      </c>
      <c r="D975">
        <v>2285.799999999962</v>
      </c>
      <c r="E975">
        <v>-2293.4390982055415</v>
      </c>
      <c r="F975">
        <v>2285.799999999962</v>
      </c>
      <c r="G975">
        <v>7.4337017944585568</v>
      </c>
      <c r="J975" t="str">
        <f>IF(H975="","",$P$6-'Script Table'!$F$15-'Script Table'!$F$19+H975)</f>
        <v/>
      </c>
      <c r="K975" s="127">
        <f t="shared" si="38"/>
        <v>2285.799999999962</v>
      </c>
      <c r="L975" s="127">
        <f t="shared" si="39"/>
        <v>975</v>
      </c>
      <c r="M975" s="127">
        <v>2285.7499999999618</v>
      </c>
      <c r="N975" s="138">
        <v>172.75466433725614</v>
      </c>
    </row>
    <row r="976" spans="2:14" x14ac:dyDescent="0.2">
      <c r="B976" s="125">
        <v>2285.8999999999619</v>
      </c>
      <c r="C976">
        <v>23.333687516871525</v>
      </c>
      <c r="D976">
        <v>2285.8999999999619</v>
      </c>
      <c r="E976">
        <v>-2293.5382473929767</v>
      </c>
      <c r="F976">
        <v>2285.8999999999619</v>
      </c>
      <c r="G976">
        <v>7.3345526070233973</v>
      </c>
      <c r="J976" t="str">
        <f>IF(H976="","",$P$6-'Script Table'!$F$15-'Script Table'!$F$19+H976)</f>
        <v/>
      </c>
      <c r="K976" s="127">
        <f t="shared" si="38"/>
        <v>2285.8999999999619</v>
      </c>
      <c r="L976" s="127">
        <f t="shared" si="39"/>
        <v>976</v>
      </c>
      <c r="M976" s="127">
        <v>2285.8499999999622</v>
      </c>
      <c r="N976" s="138">
        <v>172.51064091817264</v>
      </c>
    </row>
    <row r="977" spans="2:14" x14ac:dyDescent="0.2">
      <c r="B977" s="125">
        <v>2285.9999999999618</v>
      </c>
      <c r="C977">
        <v>23.3202163112433</v>
      </c>
      <c r="D977">
        <v>2285.9999999999618</v>
      </c>
      <c r="E977">
        <v>-2293.6373381614453</v>
      </c>
      <c r="F977">
        <v>2285.9999999999618</v>
      </c>
      <c r="G977">
        <v>7.2354618385547838</v>
      </c>
      <c r="J977" t="str">
        <f>IF(H977="","",$P$6-'Script Table'!$F$15-'Script Table'!$F$19+H977)</f>
        <v/>
      </c>
      <c r="K977" s="127">
        <f t="shared" si="38"/>
        <v>2285.9999999999618</v>
      </c>
      <c r="L977" s="127">
        <f t="shared" si="39"/>
        <v>977</v>
      </c>
      <c r="M977" s="127">
        <v>2285.9499999999616</v>
      </c>
      <c r="N977" s="138">
        <v>172.25820689327475</v>
      </c>
    </row>
    <row r="978" spans="2:14" x14ac:dyDescent="0.2">
      <c r="B978" s="125">
        <v>2286.0999999999617</v>
      </c>
      <c r="C978">
        <v>23.30629373512738</v>
      </c>
      <c r="D978">
        <v>2286.0999999999617</v>
      </c>
      <c r="E978">
        <v>-2293.7363664892814</v>
      </c>
      <c r="F978">
        <v>2286.0999999999617</v>
      </c>
      <c r="G978">
        <v>7.1364335107186889</v>
      </c>
      <c r="J978" t="str">
        <f>IF(H978="","",$P$6-'Script Table'!$F$15-'Script Table'!$F$19+H978)</f>
        <v/>
      </c>
      <c r="K978" s="127">
        <f t="shared" si="38"/>
        <v>2286.0999999999617</v>
      </c>
      <c r="L978" s="127">
        <f t="shared" si="39"/>
        <v>978</v>
      </c>
      <c r="M978" s="127">
        <v>2286.049999999962</v>
      </c>
      <c r="N978" s="138">
        <v>171.99713350225949</v>
      </c>
    </row>
    <row r="979" spans="2:14" x14ac:dyDescent="0.2">
      <c r="B979" s="125">
        <v>2286.1999999999616</v>
      </c>
      <c r="C979">
        <v>23.291904755481283</v>
      </c>
      <c r="D979">
        <v>2286.1999999999616</v>
      </c>
      <c r="E979">
        <v>-2293.8353280937436</v>
      </c>
      <c r="F979">
        <v>2286.1999999999616</v>
      </c>
      <c r="G979">
        <v>7.0374719062565418</v>
      </c>
      <c r="J979" t="str">
        <f>IF(H979="","",$P$6-'Script Table'!$F$15-'Script Table'!$F$19+H979)</f>
        <v/>
      </c>
      <c r="K979" s="127">
        <f t="shared" si="38"/>
        <v>2286.1999999999616</v>
      </c>
      <c r="L979" s="127">
        <f t="shared" si="39"/>
        <v>979</v>
      </c>
      <c r="M979" s="127">
        <v>2286.1499999999614</v>
      </c>
      <c r="N979" s="138">
        <v>171.72718901329344</v>
      </c>
    </row>
    <row r="980" spans="2:14" x14ac:dyDescent="0.2">
      <c r="B980" s="125">
        <v>2286.2999999999615</v>
      </c>
      <c r="C980">
        <v>23.277033975818</v>
      </c>
      <c r="D980">
        <v>2286.2999999999615</v>
      </c>
      <c r="E980">
        <v>-2293.9342184160641</v>
      </c>
      <c r="F980">
        <v>2286.2999999999615</v>
      </c>
      <c r="G980">
        <v>6.9385815839359566</v>
      </c>
      <c r="J980" t="str">
        <f>IF(H980="","",$P$6-'Script Table'!$F$15-'Script Table'!$F$19+H980)</f>
        <v/>
      </c>
      <c r="K980" s="127">
        <f t="shared" si="38"/>
        <v>2286.2999999999615</v>
      </c>
      <c r="L980" s="127">
        <f t="shared" si="39"/>
        <v>980</v>
      </c>
      <c r="M980" s="127">
        <v>2286.2499999999618</v>
      </c>
      <c r="N980" s="138">
        <v>171.44813888653462</v>
      </c>
    </row>
    <row r="981" spans="2:14" x14ac:dyDescent="0.2">
      <c r="B981" s="125">
        <v>2286.3999999999614</v>
      </c>
      <c r="C981">
        <v>23.261665636051276</v>
      </c>
      <c r="D981">
        <v>2286.3999999999614</v>
      </c>
      <c r="E981">
        <v>-2294.0330326058447</v>
      </c>
      <c r="F981">
        <v>2286.3999999999614</v>
      </c>
      <c r="G981">
        <v>6.8397673941553876</v>
      </c>
      <c r="J981" t="str">
        <f>IF(H981="","",$P$6-'Script Table'!$F$15-'Script Table'!$F$19+H981)</f>
        <v/>
      </c>
      <c r="K981" s="127">
        <f t="shared" si="38"/>
        <v>2286.3999999999614</v>
      </c>
      <c r="L981" s="127">
        <f t="shared" si="39"/>
        <v>981</v>
      </c>
      <c r="M981" s="127">
        <v>2286.3499999999613</v>
      </c>
      <c r="N981" s="138">
        <v>171.15974595155157</v>
      </c>
    </row>
    <row r="982" spans="2:14" x14ac:dyDescent="0.2">
      <c r="B982" s="125">
        <v>2286.4999999999613</v>
      </c>
      <c r="C982">
        <v>23.245783602464698</v>
      </c>
      <c r="D982">
        <v>2286.4999999999613</v>
      </c>
      <c r="E982">
        <v>-2294.1317655030989</v>
      </c>
      <c r="F982">
        <v>2286.4999999999613</v>
      </c>
      <c r="G982">
        <v>6.7410344969011931</v>
      </c>
      <c r="J982" t="str">
        <f>IF(H982="","",$P$6-'Script Table'!$F$15-'Script Table'!$F$19+H982)</f>
        <v/>
      </c>
      <c r="K982" s="127">
        <f t="shared" si="38"/>
        <v>2286.4999999999613</v>
      </c>
      <c r="L982" s="127">
        <f t="shared" si="39"/>
        <v>982</v>
      </c>
      <c r="M982" s="127">
        <v>2286.4499999999616</v>
      </c>
      <c r="N982" s="138">
        <v>170.86176444720718</v>
      </c>
    </row>
    <row r="983" spans="2:14" x14ac:dyDescent="0.2">
      <c r="B983" s="125">
        <v>2286.5999999999613</v>
      </c>
      <c r="C983">
        <v>23.2293713603291</v>
      </c>
      <c r="D983">
        <v>2286.5999999999613</v>
      </c>
      <c r="E983">
        <v>-2294.2304116196456</v>
      </c>
      <c r="F983">
        <v>2286.5999999999613</v>
      </c>
      <c r="G983">
        <v>6.6423883803545323</v>
      </c>
      <c r="J983" t="str">
        <f>IF(H983="","",$P$6-'Script Table'!$F$15-'Script Table'!$F$19+H983)</f>
        <v/>
      </c>
      <c r="K983" s="127">
        <f t="shared" si="38"/>
        <v>2286.5999999999613</v>
      </c>
      <c r="L983" s="127">
        <f t="shared" si="39"/>
        <v>983</v>
      </c>
      <c r="M983" s="127">
        <v>2286.5499999999611</v>
      </c>
      <c r="N983" s="138">
        <v>170.55394128493128</v>
      </c>
    </row>
    <row r="984" spans="2:14" x14ac:dyDescent="0.2">
      <c r="B984" s="125">
        <v>2286.6999999999612</v>
      </c>
      <c r="C984">
        <v>23.212412034736257</v>
      </c>
      <c r="D984">
        <v>2286.6999999999612</v>
      </c>
      <c r="E984">
        <v>-2294.3289651242808</v>
      </c>
      <c r="F984">
        <v>2286.6999999999612</v>
      </c>
      <c r="G984">
        <v>6.5438348757193125</v>
      </c>
      <c r="J984" t="str">
        <f>IF(H984="","",$P$6-'Script Table'!$F$15-'Script Table'!$F$19+H984)</f>
        <v/>
      </c>
      <c r="K984" s="127">
        <f t="shared" si="38"/>
        <v>2286.6999999999612</v>
      </c>
      <c r="L984" s="127">
        <f t="shared" si="39"/>
        <v>984</v>
      </c>
      <c r="M984" s="127">
        <v>2286.6499999999614</v>
      </c>
      <c r="N984" s="138">
        <v>170.23603215924447</v>
      </c>
    </row>
    <row r="985" spans="2:14" x14ac:dyDescent="0.2">
      <c r="B985" s="125">
        <v>2286.7999999999611</v>
      </c>
      <c r="C985">
        <v>23.194888393674049</v>
      </c>
      <c r="D985">
        <v>2286.7999999999611</v>
      </c>
      <c r="E985">
        <v>-2294.4274198244775</v>
      </c>
      <c r="F985">
        <v>2286.7999999999611</v>
      </c>
      <c r="G985">
        <v>6.4453801755225868</v>
      </c>
      <c r="J985" t="str">
        <f>IF(H985="","",$P$6-'Script Table'!$F$15-'Script Table'!$F$19+H985)</f>
        <v/>
      </c>
      <c r="K985" s="127">
        <f t="shared" si="38"/>
        <v>2286.7999999999611</v>
      </c>
      <c r="L985" s="127">
        <f t="shared" si="39"/>
        <v>985</v>
      </c>
      <c r="M985" s="127">
        <v>2286.7499999999609</v>
      </c>
      <c r="N985" s="138">
        <v>169.90779097433654</v>
      </c>
    </row>
    <row r="986" spans="2:14" x14ac:dyDescent="0.2">
      <c r="B986" s="125">
        <v>2286.899999999961</v>
      </c>
      <c r="C986">
        <v>23.17678285207338</v>
      </c>
      <c r="D986">
        <v>2286.899999999961</v>
      </c>
      <c r="E986">
        <v>-2294.5257691474253</v>
      </c>
      <c r="F986">
        <v>2286.899999999961</v>
      </c>
      <c r="G986">
        <v>6.3470308525747896</v>
      </c>
      <c r="J986" t="str">
        <f>IF(H986="","",$P$6-'Script Table'!$F$15-'Script Table'!$F$19+H986)</f>
        <v/>
      </c>
      <c r="K986" s="127">
        <f t="shared" si="38"/>
        <v>2286.899999999961</v>
      </c>
      <c r="L986" s="127">
        <f t="shared" si="39"/>
        <v>986</v>
      </c>
      <c r="M986" s="127">
        <v>2286.8499999999613</v>
      </c>
      <c r="N986" s="138">
        <v>169.56897010286778</v>
      </c>
    </row>
    <row r="987" spans="2:14" x14ac:dyDescent="0.2">
      <c r="B987" s="125">
        <v>2286.9999999999609</v>
      </c>
      <c r="C987">
        <v>23.158077476893538</v>
      </c>
      <c r="D987">
        <v>2286.9999999999609</v>
      </c>
      <c r="E987">
        <v>-2294.6240061204107</v>
      </c>
      <c r="F987">
        <v>2286.9999999999609</v>
      </c>
      <c r="G987">
        <v>6.2487938795893569</v>
      </c>
      <c r="J987" t="str">
        <f>IF(H987="","",$P$6-'Script Table'!$F$15-'Script Table'!$F$19+H987)</f>
        <v/>
      </c>
      <c r="K987" s="127">
        <f t="shared" si="38"/>
        <v>2286.9999999999609</v>
      </c>
      <c r="L987" s="127">
        <f t="shared" si="39"/>
        <v>987</v>
      </c>
      <c r="M987" s="127">
        <v>2286.9499999999607</v>
      </c>
      <c r="N987" s="138">
        <v>169.21932066176859</v>
      </c>
    </row>
    <row r="988" spans="2:14" x14ac:dyDescent="0.2">
      <c r="B988" s="125">
        <v>2287.0999999999608</v>
      </c>
      <c r="C988">
        <v>23.138753993314793</v>
      </c>
      <c r="D988">
        <v>2287.0999999999608</v>
      </c>
      <c r="E988">
        <v>-2294.7221233505579</v>
      </c>
      <c r="F988">
        <v>2287.0999999999608</v>
      </c>
      <c r="G988">
        <v>6.1506766494421754</v>
      </c>
      <c r="J988" t="str">
        <f>IF(H988="","",$P$6-'Script Table'!$F$15-'Script Table'!$F$19+H988)</f>
        <v/>
      </c>
      <c r="K988" s="127">
        <f t="shared" si="38"/>
        <v>2287.0999999999608</v>
      </c>
      <c r="L988" s="127">
        <f t="shared" si="39"/>
        <v>988</v>
      </c>
      <c r="M988" s="127">
        <v>2287.0499999999611</v>
      </c>
      <c r="N988" s="138">
        <v>168.8585928069111</v>
      </c>
    </row>
    <row r="989" spans="2:14" x14ac:dyDescent="0.2">
      <c r="B989" s="125">
        <v>2287.1999999999607</v>
      </c>
      <c r="C989">
        <v>23.118793792109532</v>
      </c>
      <c r="D989">
        <v>2287.1999999999607</v>
      </c>
      <c r="E989">
        <v>-2294.8201130039465</v>
      </c>
      <c r="F989">
        <v>2287.1999999999607</v>
      </c>
      <c r="G989">
        <v>6.0526869960535805</v>
      </c>
      <c r="J989" t="str">
        <f>IF(H989="","",$P$6-'Script Table'!$F$15-'Script Table'!$F$19+H989)</f>
        <v/>
      </c>
      <c r="K989" s="127">
        <f t="shared" si="38"/>
        <v>2287.1999999999607</v>
      </c>
      <c r="L989" s="127">
        <f t="shared" si="39"/>
        <v>989</v>
      </c>
      <c r="M989" s="127">
        <v>2287.1499999999605</v>
      </c>
      <c r="N989" s="138">
        <v>168.48653604671426</v>
      </c>
    </row>
    <row r="990" spans="2:14" x14ac:dyDescent="0.2">
      <c r="B990" s="125">
        <v>2287.2999999999606</v>
      </c>
      <c r="C990">
        <v>23.098177955015792</v>
      </c>
      <c r="D990">
        <v>2287.2999999999606</v>
      </c>
      <c r="E990">
        <v>-2294.9179667876433</v>
      </c>
      <c r="F990">
        <v>2287.2999999999606</v>
      </c>
      <c r="G990">
        <v>5.9548332123567889</v>
      </c>
      <c r="J990" t="str">
        <f>IF(H990="","",$P$6-'Script Table'!$F$15-'Script Table'!$F$19+H990)</f>
        <v/>
      </c>
      <c r="K990" s="127">
        <f t="shared" si="38"/>
        <v>2287.2999999999606</v>
      </c>
      <c r="L990" s="127">
        <f t="shared" si="39"/>
        <v>990</v>
      </c>
      <c r="M990" s="127">
        <v>2287.2499999999609</v>
      </c>
      <c r="N990" s="138">
        <v>168.10290938123038</v>
      </c>
    </row>
    <row r="991" spans="2:14" x14ac:dyDescent="0.2">
      <c r="B991" s="125">
        <v>2287.3999999999605</v>
      </c>
      <c r="C991">
        <v>23.076887293137823</v>
      </c>
      <c r="D991">
        <v>2287.3999999999605</v>
      </c>
      <c r="E991">
        <v>-2295.0156759343236</v>
      </c>
      <c r="F991">
        <v>2287.3999999999605</v>
      </c>
      <c r="G991">
        <v>5.857124065676544</v>
      </c>
      <c r="J991" t="str">
        <f>IF(H991="","",$P$6-'Script Table'!$F$15-'Script Table'!$F$19+H991)</f>
        <v/>
      </c>
      <c r="K991" s="127">
        <f t="shared" si="38"/>
        <v>2287.3999999999605</v>
      </c>
      <c r="L991" s="127">
        <f t="shared" si="39"/>
        <v>991</v>
      </c>
      <c r="M991" s="127">
        <v>2287.3499999999603</v>
      </c>
      <c r="N991" s="138">
        <v>167.70748858915559</v>
      </c>
    </row>
    <row r="992" spans="2:14" x14ac:dyDescent="0.2">
      <c r="B992" s="125">
        <v>2287.4999999999604</v>
      </c>
      <c r="C992">
        <v>23.054902314202398</v>
      </c>
      <c r="D992">
        <v>2287.4999999999604</v>
      </c>
      <c r="E992">
        <v>-2295.1132311710867</v>
      </c>
      <c r="F992">
        <v>2287.4999999999604</v>
      </c>
      <c r="G992">
        <v>5.7595688289134159</v>
      </c>
      <c r="J992" t="str">
        <f>IF(H992="","",$P$6-'Script Table'!$F$15-'Script Table'!$F$19+H992)</f>
        <v/>
      </c>
      <c r="K992" s="127">
        <f t="shared" si="38"/>
        <v>2287.4999999999604</v>
      </c>
      <c r="L992" s="127">
        <f t="shared" si="39"/>
        <v>992</v>
      </c>
      <c r="M992" s="127">
        <v>2287.4499999999607</v>
      </c>
      <c r="N992" s="138">
        <v>167.30002413121849</v>
      </c>
    </row>
    <row r="993" spans="2:14" x14ac:dyDescent="0.2">
      <c r="B993" s="125">
        <v>2287.5999999999603</v>
      </c>
      <c r="C993">
        <v>23.032203235413451</v>
      </c>
      <c r="D993">
        <v>2287.5999999999603</v>
      </c>
      <c r="E993">
        <v>-2295.2106226964688</v>
      </c>
      <c r="F993">
        <v>2287.5999999999603</v>
      </c>
      <c r="G993">
        <v>5.6621773035312799</v>
      </c>
      <c r="J993" t="str">
        <f>IF(H993="","",$P$6-'Script Table'!$F$15-'Script Table'!$F$19+H993)</f>
        <v/>
      </c>
      <c r="K993" s="127">
        <f t="shared" si="38"/>
        <v>2287.5999999999603</v>
      </c>
      <c r="L993" s="127">
        <f t="shared" si="39"/>
        <v>993</v>
      </c>
      <c r="M993" s="127">
        <v>2287.5499999999602</v>
      </c>
      <c r="N993" s="138">
        <v>166.88026730836597</v>
      </c>
    </row>
    <row r="994" spans="2:14" x14ac:dyDescent="0.2">
      <c r="B994" s="125">
        <v>2287.6999999999603</v>
      </c>
      <c r="C994">
        <v>23.008769997858426</v>
      </c>
      <c r="D994">
        <v>2287.6999999999603</v>
      </c>
      <c r="E994">
        <v>-2295.3078401569996</v>
      </c>
      <c r="F994">
        <v>2287.6999999999603</v>
      </c>
      <c r="G994">
        <v>5.5649598430004517</v>
      </c>
      <c r="J994" t="str">
        <f>IF(H994="","",$P$6-'Script Table'!$F$15-'Script Table'!$F$19+H994)</f>
        <v/>
      </c>
      <c r="K994" s="127">
        <f t="shared" si="38"/>
        <v>2287.6999999999603</v>
      </c>
      <c r="L994" s="127">
        <f t="shared" si="39"/>
        <v>994</v>
      </c>
      <c r="M994" s="127">
        <v>2287.6499999999605</v>
      </c>
      <c r="N994" s="138">
        <v>166.44797067268343</v>
      </c>
    </row>
    <row r="995" spans="2:14" x14ac:dyDescent="0.2">
      <c r="B995" s="125">
        <v>2287.7999999999602</v>
      </c>
      <c r="C995">
        <v>22.984582282545826</v>
      </c>
      <c r="D995">
        <v>2287.7999999999602</v>
      </c>
      <c r="E995">
        <v>-2295.4048726233564</v>
      </c>
      <c r="F995">
        <v>2287.7999999999602</v>
      </c>
      <c r="G995">
        <v>5.4679273766437291</v>
      </c>
      <c r="J995" t="str">
        <f>IF(H995="","",$P$6-'Script Table'!$F$15-'Script Table'!$F$19+H995)</f>
        <v/>
      </c>
      <c r="K995" s="127">
        <f t="shared" si="38"/>
        <v>2287.7999999999602</v>
      </c>
      <c r="L995" s="127">
        <f t="shared" si="39"/>
        <v>995</v>
      </c>
      <c r="M995" s="127">
        <v>2287.74999999996</v>
      </c>
      <c r="N995" s="138">
        <v>166.00288845932235</v>
      </c>
    </row>
    <row r="996" spans="2:14" x14ac:dyDescent="0.2">
      <c r="B996" s="125">
        <v>2287.8999999999601</v>
      </c>
      <c r="C996">
        <v>22.959619528153933</v>
      </c>
      <c r="D996">
        <v>2287.8999999999601</v>
      </c>
      <c r="E996">
        <v>-2295.5017085661748</v>
      </c>
      <c r="F996">
        <v>2287.8999999999601</v>
      </c>
      <c r="G996">
        <v>5.3710914338253133</v>
      </c>
      <c r="J996" t="str">
        <f>IF(H996="","",$P$6-'Script Table'!$F$15-'Script Table'!$F$19+H996)</f>
        <v/>
      </c>
      <c r="K996" s="127">
        <f t="shared" si="38"/>
        <v>2287.8999999999601</v>
      </c>
      <c r="L996" s="127">
        <f t="shared" si="39"/>
        <v>996</v>
      </c>
      <c r="M996" s="127">
        <v>2287.8499999999603</v>
      </c>
      <c r="N996" s="138">
        <v>165.54477703971554</v>
      </c>
    </row>
    <row r="997" spans="2:14" x14ac:dyDescent="0.2">
      <c r="B997" s="125">
        <v>2287.99999999996</v>
      </c>
      <c r="C997">
        <v>22.933860950570317</v>
      </c>
      <c r="D997">
        <v>2287.99999999996</v>
      </c>
      <c r="E997">
        <v>-2295.5983358315962</v>
      </c>
      <c r="F997">
        <v>2287.99999999996</v>
      </c>
      <c r="G997">
        <v>5.2744641684039379</v>
      </c>
      <c r="J997" t="str">
        <f>IF(H997="","",$P$6-'Script Table'!$F$15-'Script Table'!$F$19+H997)</f>
        <v/>
      </c>
      <c r="K997" s="127">
        <f t="shared" si="38"/>
        <v>2287.99999999996</v>
      </c>
      <c r="L997" s="127">
        <f t="shared" si="39"/>
        <v>997</v>
      </c>
      <c r="M997" s="127">
        <v>2287.9499999999598</v>
      </c>
      <c r="N997" s="138">
        <v>165.07339539771687</v>
      </c>
    </row>
    <row r="998" spans="2:14" x14ac:dyDescent="0.2">
      <c r="B998" s="125">
        <v>2288.0999999999599</v>
      </c>
      <c r="C998">
        <v>22.907285537944347</v>
      </c>
      <c r="D998">
        <v>2288.0999999999599</v>
      </c>
      <c r="E998">
        <v>-2295.6947416093462</v>
      </c>
      <c r="F998">
        <v>2288.0999999999599</v>
      </c>
      <c r="G998">
        <v>5.1780583906538595</v>
      </c>
      <c r="J998" t="str">
        <f>IF(H998="","",$P$6-'Script Table'!$F$15-'Script Table'!$F$19+H998)</f>
        <v/>
      </c>
      <c r="K998" s="127">
        <f t="shared" si="38"/>
        <v>2288.0999999999599</v>
      </c>
      <c r="L998" s="127">
        <f t="shared" si="39"/>
        <v>998</v>
      </c>
      <c r="M998" s="127">
        <v>2288.0499999999602</v>
      </c>
      <c r="N998" s="138">
        <v>164.58848996093951</v>
      </c>
    </row>
    <row r="999" spans="2:14" ht="13.5" thickBot="1" x14ac:dyDescent="0.25">
      <c r="B999" s="133">
        <v>2288.1999999999598</v>
      </c>
      <c r="C999" s="134">
        <v>22.879872090390165</v>
      </c>
      <c r="D999" s="134">
        <v>2288.1999999999598</v>
      </c>
      <c r="E999" s="134">
        <v>-2295.7909124116463</v>
      </c>
      <c r="F999" s="134">
        <v>2288.1999999999598</v>
      </c>
      <c r="G999" s="134">
        <v>5.0818875883537658</v>
      </c>
      <c r="H999" s="134"/>
      <c r="I999" s="134"/>
      <c r="J999" t="str">
        <f>IF(H999="","",$P$6-'Script Table'!$F$15-'Script Table'!$F$19+H999)</f>
        <v/>
      </c>
      <c r="K999" s="127">
        <f t="shared" si="38"/>
        <v>2288.1999999999598</v>
      </c>
      <c r="L999" s="145">
        <f t="shared" si="39"/>
        <v>999</v>
      </c>
      <c r="M999" s="145">
        <v>2288.1499999999596</v>
      </c>
      <c r="N999" s="139">
        <v>164.08982036977861</v>
      </c>
    </row>
    <row r="1000" spans="2:14" x14ac:dyDescent="0.2">
      <c r="B1000">
        <v>2288.2999999999597</v>
      </c>
      <c r="C1000">
        <v>22.85159925500065</v>
      </c>
      <c r="D1000">
        <v>2288.2999999999597</v>
      </c>
      <c r="E1000">
        <v>-2295.8868340508484</v>
      </c>
      <c r="F1000">
        <v>2288.2999999999597</v>
      </c>
      <c r="G1000">
        <v>4.985965949151705</v>
      </c>
      <c r="M1000" s="127">
        <v>2288.24999999996</v>
      </c>
      <c r="N1000" s="127">
        <v>163.57715611031833</v>
      </c>
    </row>
    <row r="1001" spans="2:14" x14ac:dyDescent="0.2">
      <c r="B1001">
        <v>2288.3999999999596</v>
      </c>
      <c r="C1001">
        <v>22.822445553344384</v>
      </c>
      <c r="D1001">
        <v>2288.3999999999596</v>
      </c>
      <c r="E1001">
        <v>-2295.982491614684</v>
      </c>
      <c r="F1001">
        <v>2288.3999999999596</v>
      </c>
      <c r="G1001">
        <v>4.8903083853160751</v>
      </c>
      <c r="M1001" s="127">
        <v>2288.3499999999594</v>
      </c>
      <c r="N1001" s="127">
        <v>163.05027138639164</v>
      </c>
    </row>
    <row r="1002" spans="2:14" x14ac:dyDescent="0.2">
      <c r="B1002">
        <v>2288.4999999999595</v>
      </c>
      <c r="C1002">
        <v>22.792389411136128</v>
      </c>
      <c r="D1002">
        <v>2288.4999999999595</v>
      </c>
      <c r="E1002">
        <v>-2296.0778694417222</v>
      </c>
      <c r="F1002">
        <v>2288.4999999999595</v>
      </c>
      <c r="G1002">
        <v>4.7949305582778834</v>
      </c>
      <c r="M1002" s="127">
        <v>2288.4499999999598</v>
      </c>
      <c r="N1002" s="127">
        <v>162.50894570523391</v>
      </c>
    </row>
    <row r="1003" spans="2:14" x14ac:dyDescent="0.2">
      <c r="B1003">
        <v>2288.5999999999594</v>
      </c>
      <c r="C1003">
        <v>22.761409190146445</v>
      </c>
      <c r="D1003">
        <v>2288.5999999999594</v>
      </c>
      <c r="E1003">
        <v>-2296.1729510971732</v>
      </c>
      <c r="F1003">
        <v>2288.5999999999594</v>
      </c>
      <c r="G1003">
        <v>4.6998489028269432</v>
      </c>
      <c r="M1003" s="127">
        <v>2288.5499999999593</v>
      </c>
      <c r="N1003" s="127">
        <v>161.95296448626198</v>
      </c>
    </row>
    <row r="1004" spans="2:14" x14ac:dyDescent="0.2">
      <c r="B1004">
        <v>2288.6999999999593</v>
      </c>
      <c r="C1004">
        <v>22.729483222410654</v>
      </c>
      <c r="D1004">
        <v>2288.6999999999593</v>
      </c>
      <c r="E1004">
        <v>-2296.2677193491704</v>
      </c>
      <c r="F1004">
        <v>2288.6999999999593</v>
      </c>
      <c r="G1004">
        <v>4.6050806508296773</v>
      </c>
      <c r="M1004" s="127">
        <v>2288.6499999999596</v>
      </c>
      <c r="N1004" s="127">
        <v>161.38211968998769</v>
      </c>
    </row>
    <row r="1005" spans="2:14" x14ac:dyDescent="0.2">
      <c r="B1005">
        <v>2288.7999999999593</v>
      </c>
      <c r="C1005">
        <v>22.696589815608267</v>
      </c>
      <c r="D1005">
        <v>2288.7999999999593</v>
      </c>
      <c r="E1005">
        <v>-2296.3621561348218</v>
      </c>
      <c r="F1005">
        <v>2288.7999999999593</v>
      </c>
      <c r="G1005">
        <v>4.510643865178281</v>
      </c>
      <c r="M1005" s="127">
        <v>2288.7499999999591</v>
      </c>
      <c r="N1005" s="127">
        <v>160.79619154902596</v>
      </c>
    </row>
    <row r="1006" spans="2:14" x14ac:dyDescent="0.2">
      <c r="B1006">
        <v>2288.8999999999592</v>
      </c>
      <c r="C1006">
        <v>22.66270728895875</v>
      </c>
      <c r="D1006">
        <v>2288.8999999999592</v>
      </c>
      <c r="E1006">
        <v>-2296.4562425353406</v>
      </c>
      <c r="F1006">
        <v>2288.8999999999592</v>
      </c>
      <c r="G1006">
        <v>4.4165574646594905</v>
      </c>
      <c r="M1006" s="127">
        <v>2288.8499999999594</v>
      </c>
      <c r="N1006" s="127">
        <v>160.19496600907814</v>
      </c>
    </row>
    <row r="1007" spans="2:14" x14ac:dyDescent="0.2">
      <c r="B1007">
        <v>2288.9999999999591</v>
      </c>
      <c r="C1007">
        <v>22.627814048788011</v>
      </c>
      <c r="D1007">
        <v>2288.9999999999591</v>
      </c>
      <c r="E1007">
        <v>-2296.5499587656968</v>
      </c>
      <c r="F1007">
        <v>2288.9999999999591</v>
      </c>
      <c r="G1007">
        <v>4.3228412343032687</v>
      </c>
      <c r="M1007" s="127">
        <v>2288.9499999999589</v>
      </c>
      <c r="N1007" s="127">
        <v>159.57825810058054</v>
      </c>
    </row>
    <row r="1008" spans="2:14" x14ac:dyDescent="0.2">
      <c r="B1008">
        <v>2289.099999999959</v>
      </c>
      <c r="C1008">
        <v>22.591888632480153</v>
      </c>
      <c r="D1008">
        <v>2289.099999999959</v>
      </c>
      <c r="E1008">
        <v>-2296.6432841543156</v>
      </c>
      <c r="F1008">
        <v>2289.099999999959</v>
      </c>
      <c r="G1008">
        <v>4.2295158456845456</v>
      </c>
      <c r="M1008" s="127">
        <v>2289.0499999999593</v>
      </c>
      <c r="N1008" s="127">
        <v>158.9458921073043</v>
      </c>
    </row>
    <row r="1009" spans="2:14" x14ac:dyDescent="0.2">
      <c r="B1009">
        <v>2289.1999999999589</v>
      </c>
      <c r="C1009">
        <v>22.554909754925124</v>
      </c>
      <c r="D1009">
        <v>2289.1999999999589</v>
      </c>
      <c r="E1009">
        <v>-2296.7361971241198</v>
      </c>
      <c r="F1009">
        <v>2289.1999999999589</v>
      </c>
      <c r="G1009">
        <v>4.1366028758802713</v>
      </c>
      <c r="M1009" s="127">
        <v>2289.1499999999587</v>
      </c>
      <c r="N1009" s="127">
        <v>158.29770229615312</v>
      </c>
    </row>
    <row r="1010" spans="2:14" x14ac:dyDescent="0.2">
      <c r="B1010">
        <v>2289.2999999999588</v>
      </c>
      <c r="C1010">
        <v>22.516856357466356</v>
      </c>
      <c r="D1010">
        <v>2289.2999999999588</v>
      </c>
      <c r="E1010">
        <v>-2296.8286751751448</v>
      </c>
      <c r="F1010">
        <v>2289.2999999999588</v>
      </c>
      <c r="G1010">
        <v>4.0441248248553165</v>
      </c>
      <c r="M1010" s="127">
        <v>2289.2499999999591</v>
      </c>
      <c r="N1010" s="127">
        <v>157.63353366768149</v>
      </c>
    </row>
    <row r="1011" spans="2:14" x14ac:dyDescent="0.2">
      <c r="B1011">
        <v>2289.3999999999587</v>
      </c>
      <c r="C1011">
        <v>22.477707659337902</v>
      </c>
      <c r="D1011">
        <v>2289.3999999999587</v>
      </c>
      <c r="E1011">
        <v>-2296.9206948689234</v>
      </c>
      <c r="F1011">
        <v>2289.3999999999587</v>
      </c>
      <c r="G1011">
        <v>3.9521051310766779</v>
      </c>
      <c r="M1011" s="127">
        <v>2289.3499999999585</v>
      </c>
      <c r="N1011" s="127">
        <v>156.95324271846897</v>
      </c>
    </row>
    <row r="1012" spans="2:14" x14ac:dyDescent="0.2">
      <c r="B1012">
        <v>2289.4999999999586</v>
      </c>
      <c r="C1012">
        <v>22.437443240770094</v>
      </c>
      <c r="D1012">
        <v>2289.4999999999586</v>
      </c>
      <c r="E1012">
        <v>-2297.0122318277345</v>
      </c>
      <c r="F1012">
        <v>2289.4999999999586</v>
      </c>
      <c r="G1012">
        <v>3.86056817226563</v>
      </c>
      <c r="M1012" s="127">
        <v>2289.4499999999589</v>
      </c>
      <c r="N1012" s="127">
        <v>156.25671650124519</v>
      </c>
    </row>
    <row r="1013" spans="2:14" x14ac:dyDescent="0.2">
      <c r="B1013">
        <v>2289.5999999999585</v>
      </c>
      <c r="C1013">
        <v>22.396043135991704</v>
      </c>
      <c r="D1013">
        <v>2289.5999999999585</v>
      </c>
      <c r="E1013">
        <v>-2297.1032607416787</v>
      </c>
      <c r="F1013">
        <v>2289.5999999999585</v>
      </c>
      <c r="G1013">
        <v>3.7695392583214016</v>
      </c>
      <c r="M1013" s="127">
        <v>2289.5499999999583</v>
      </c>
      <c r="N1013" s="127">
        <v>155.54387863210511</v>
      </c>
    </row>
    <row r="1014" spans="2:14" x14ac:dyDescent="0.2">
      <c r="B1014">
        <v>2289.6999999999584</v>
      </c>
      <c r="C1014">
        <v>22.353487825013776</v>
      </c>
      <c r="D1014">
        <v>2289.6999999999584</v>
      </c>
      <c r="E1014">
        <v>-2297.1937553325311</v>
      </c>
      <c r="F1014">
        <v>2289.6999999999584</v>
      </c>
      <c r="G1014">
        <v>3.6790446674690429</v>
      </c>
      <c r="M1014" s="127">
        <v>2289.6499999999587</v>
      </c>
      <c r="N1014" s="127">
        <v>154.81462526176284</v>
      </c>
    </row>
    <row r="1015" spans="2:14" x14ac:dyDescent="0.2">
      <c r="B1015">
        <v>2289.7999999999583</v>
      </c>
      <c r="C1015">
        <v>22.3097582943745</v>
      </c>
      <c r="D1015">
        <v>2289.7999999999583</v>
      </c>
      <c r="E1015">
        <v>-2297.283688347783</v>
      </c>
      <c r="F1015">
        <v>2289.7999999999583</v>
      </c>
      <c r="G1015">
        <v>3.5891116522170705</v>
      </c>
      <c r="M1015" s="127">
        <v>2289.7499999999582</v>
      </c>
      <c r="N1015" s="127">
        <v>154.06886721020712</v>
      </c>
    </row>
    <row r="1016" spans="2:14" x14ac:dyDescent="0.2">
      <c r="B1016">
        <v>2289.8999999999583</v>
      </c>
      <c r="C1016">
        <v>22.264836100034486</v>
      </c>
      <c r="D1016">
        <v>2289.8999999999583</v>
      </c>
      <c r="E1016">
        <v>-2297.3730315576909</v>
      </c>
      <c r="F1016">
        <v>2289.8999999999583</v>
      </c>
      <c r="G1016">
        <v>3.4997684423092323</v>
      </c>
      <c r="M1016" s="127">
        <v>2289.8499999999585</v>
      </c>
      <c r="N1016" s="127">
        <v>153.30653078119138</v>
      </c>
    </row>
    <row r="1017" spans="2:14" x14ac:dyDescent="0.2">
      <c r="B1017">
        <v>2289.9999999999582</v>
      </c>
      <c r="C1017">
        <v>22.218703432295495</v>
      </c>
      <c r="D1017">
        <v>2289.9999999999582</v>
      </c>
      <c r="E1017">
        <v>-2297.4617557555844</v>
      </c>
      <c r="F1017">
        <v>2289.9999999999582</v>
      </c>
      <c r="G1017">
        <v>3.4110442444157343</v>
      </c>
      <c r="M1017" s="127">
        <v>2289.949999999958</v>
      </c>
      <c r="N1017" s="127">
        <v>152.52755857980424</v>
      </c>
    </row>
    <row r="1018" spans="2:14" x14ac:dyDescent="0.2">
      <c r="B1018">
        <v>2290.0999999999581</v>
      </c>
      <c r="C1018">
        <v>22.171343182591063</v>
      </c>
      <c r="D1018">
        <v>2290.0999999999581</v>
      </c>
      <c r="E1018">
        <v>-2297.5498307617104</v>
      </c>
      <c r="F1018">
        <v>2290.0999999999581</v>
      </c>
      <c r="G1018">
        <v>3.3229692382897156</v>
      </c>
      <c r="M1018" s="127">
        <v>2290.0499999999583</v>
      </c>
      <c r="N1018" s="127">
        <v>151.73191033485872</v>
      </c>
    </row>
    <row r="1019" spans="2:14" x14ac:dyDescent="0.2">
      <c r="B1019">
        <v>2290.199999999958</v>
      </c>
      <c r="C1019">
        <v>22.12273901197198</v>
      </c>
      <c r="D1019">
        <v>2290.199999999958</v>
      </c>
      <c r="E1019">
        <v>-2297.6372254308658</v>
      </c>
      <c r="F1019">
        <v>2290.199999999958</v>
      </c>
      <c r="G1019">
        <v>3.2355745691343145</v>
      </c>
      <c r="M1019" s="127">
        <v>2290.1499999999578</v>
      </c>
      <c r="N1019" s="127">
        <v>150.91956371850773</v>
      </c>
    </row>
    <row r="1020" spans="2:14" x14ac:dyDescent="0.2">
      <c r="B1020">
        <v>2290.2999999999579</v>
      </c>
      <c r="C1020">
        <v>22.07287547104756</v>
      </c>
      <c r="D1020">
        <v>2290.2999999999579</v>
      </c>
      <c r="E1020">
        <v>-2297.7239076928408</v>
      </c>
      <c r="F1020">
        <v>2290.2999999999579</v>
      </c>
      <c r="G1020">
        <v>3.1488923071592581</v>
      </c>
      <c r="M1020" s="127">
        <v>2290.2499999999582</v>
      </c>
      <c r="N1020" s="127">
        <v>150.09054819329583</v>
      </c>
    </row>
    <row r="1021" spans="2:14" x14ac:dyDescent="0.2">
      <c r="B1021">
        <v>2290.3999999999578</v>
      </c>
      <c r="C1021">
        <v>22.021738022051046</v>
      </c>
      <c r="D1021">
        <v>2290.3999999999578</v>
      </c>
      <c r="E1021">
        <v>-2297.8098445431388</v>
      </c>
      <c r="F1021">
        <v>2290.3999999999578</v>
      </c>
      <c r="G1021">
        <v>3.0629554568613457</v>
      </c>
      <c r="M1021" s="127">
        <v>2290.3499999999576</v>
      </c>
      <c r="N1021" s="127">
        <v>149.24488116179137</v>
      </c>
    </row>
    <row r="1022" spans="2:14" x14ac:dyDescent="0.2">
      <c r="B1022">
        <v>2290.4999999999577</v>
      </c>
      <c r="C1022">
        <v>21.969313108761014</v>
      </c>
      <c r="D1022">
        <v>2290.4999999999577</v>
      </c>
      <c r="E1022">
        <v>-2297.8950020624261</v>
      </c>
      <c r="F1022">
        <v>2290.4999999999577</v>
      </c>
      <c r="G1022">
        <v>2.977797937573996</v>
      </c>
      <c r="M1022" s="127">
        <v>2290.449999999958</v>
      </c>
      <c r="N1022" s="127">
        <v>148.38259897921881</v>
      </c>
    </row>
    <row r="1023" spans="2:14" x14ac:dyDescent="0.2">
      <c r="B1023">
        <v>2290.5999999999576</v>
      </c>
      <c r="C1023">
        <v>21.915588229279368</v>
      </c>
      <c r="D1023">
        <v>2290.5999999999576</v>
      </c>
      <c r="E1023">
        <v>-2297.9793454419555</v>
      </c>
      <c r="F1023">
        <v>2290.5999999999576</v>
      </c>
      <c r="G1023">
        <v>2.8934545580445956</v>
      </c>
      <c r="M1023" s="127">
        <v>2290.5499999999574</v>
      </c>
      <c r="N1023" s="127">
        <v>147.50375914768992</v>
      </c>
    </row>
    <row r="1024" spans="2:14" x14ac:dyDescent="0.2">
      <c r="B1024">
        <v>2290.6999999999575</v>
      </c>
      <c r="C1024">
        <v>21.860552009191782</v>
      </c>
      <c r="D1024">
        <v>2290.6999999999575</v>
      </c>
      <c r="E1024">
        <v>-2298.0628390140155</v>
      </c>
      <c r="F1024">
        <v>2290.6999999999575</v>
      </c>
      <c r="G1024">
        <v>2.8099609859846169</v>
      </c>
      <c r="M1024" s="127">
        <v>2290.6499999999578</v>
      </c>
      <c r="N1024" s="127">
        <v>146.60844108831225</v>
      </c>
    </row>
    <row r="1025" spans="2:14" x14ac:dyDescent="0.2">
      <c r="B1025">
        <v>2290.7999999999574</v>
      </c>
      <c r="C1025">
        <v>21.804194274763553</v>
      </c>
      <c r="D1025">
        <v>2290.7999999999574</v>
      </c>
      <c r="E1025">
        <v>-2298.14544628762</v>
      </c>
      <c r="F1025">
        <v>2290.7999999999574</v>
      </c>
      <c r="G1025">
        <v>2.7273537123801361</v>
      </c>
      <c r="M1025" s="127">
        <v>2290.7499999999573</v>
      </c>
      <c r="N1025" s="127">
        <v>145.69674689419736</v>
      </c>
    </row>
    <row r="1026" spans="2:14" x14ac:dyDescent="0.2">
      <c r="B1026">
        <v>2290.8999999999573</v>
      </c>
      <c r="C1026">
        <v>21.746506125795072</v>
      </c>
      <c r="D1026">
        <v>2290.8999999999573</v>
      </c>
      <c r="E1026">
        <v>-2298.227129989637</v>
      </c>
      <c r="F1026">
        <v>2290.8999999999573</v>
      </c>
      <c r="G1026">
        <v>2.6456700103631192</v>
      </c>
      <c r="M1026" s="127">
        <v>2290.8499999999576</v>
      </c>
      <c r="N1026" s="127">
        <v>144.76880206296465</v>
      </c>
    </row>
    <row r="1027" spans="2:14" x14ac:dyDescent="0.2">
      <c r="B1027">
        <v>2290.9999999999573</v>
      </c>
      <c r="C1027">
        <v>21.687480000453167</v>
      </c>
      <c r="D1027">
        <v>2290.9999999999573</v>
      </c>
      <c r="E1027">
        <v>-2298.3078521061998</v>
      </c>
      <c r="F1027">
        <v>2290.9999999999573</v>
      </c>
      <c r="G1027">
        <v>2.5649478938003085</v>
      </c>
      <c r="M1027" s="127">
        <v>2290.9499999999571</v>
      </c>
      <c r="N1027" s="127">
        <v>143.82475103474684</v>
      </c>
    </row>
    <row r="1028" spans="2:14" x14ac:dyDescent="0.2">
      <c r="B1028">
        <v>2291.0999999999572</v>
      </c>
      <c r="C1028">
        <v>21.627109641333391</v>
      </c>
      <c r="D1028">
        <v>2291.0999999999572</v>
      </c>
      <c r="E1028">
        <v>-2298.3875738550073</v>
      </c>
      <c r="F1028">
        <v>2291.0999999999572</v>
      </c>
      <c r="G1028">
        <v>2.4852261449927937</v>
      </c>
      <c r="M1028" s="127">
        <v>2291.0499999999574</v>
      </c>
      <c r="N1028" s="127">
        <v>142.86468739995135</v>
      </c>
    </row>
    <row r="1029" spans="2:14" x14ac:dyDescent="0.2">
      <c r="B1029">
        <v>2291.1999999999571</v>
      </c>
      <c r="C1029">
        <v>21.565390283035672</v>
      </c>
      <c r="D1029">
        <v>2291.1999999999571</v>
      </c>
      <c r="E1029">
        <v>-2298.4662558242076</v>
      </c>
      <c r="F1029">
        <v>2291.1999999999571</v>
      </c>
      <c r="G1029">
        <v>2.4065441757925328</v>
      </c>
      <c r="M1029" s="127">
        <v>2291.1499999999569</v>
      </c>
      <c r="N1029" s="127">
        <v>141.88881201015698</v>
      </c>
    </row>
    <row r="1030" spans="2:14" x14ac:dyDescent="0.2">
      <c r="B1030">
        <v>2291.299999999957</v>
      </c>
      <c r="C1030">
        <v>21.502318719787198</v>
      </c>
      <c r="D1030">
        <v>2291.299999999957</v>
      </c>
      <c r="E1030">
        <v>-2298.5438580368605</v>
      </c>
      <c r="F1030">
        <v>2291.299999999957</v>
      </c>
      <c r="G1030">
        <v>2.3289419631396413</v>
      </c>
      <c r="M1030" s="127">
        <v>2291.2499999999573</v>
      </c>
      <c r="N1030" s="127">
        <v>140.89735184938513</v>
      </c>
    </row>
    <row r="1031" spans="2:14" x14ac:dyDescent="0.2">
      <c r="B1031">
        <v>2291.3999999999569</v>
      </c>
      <c r="C1031">
        <v>21.437893370455605</v>
      </c>
      <c r="D1031">
        <v>2291.3999999999569</v>
      </c>
      <c r="E1031">
        <v>-2298.6203400214231</v>
      </c>
      <c r="F1031">
        <v>2291.3999999999569</v>
      </c>
      <c r="G1031">
        <v>2.2524599785770079</v>
      </c>
      <c r="M1031" s="127">
        <v>2291.3499999999567</v>
      </c>
      <c r="N1031" s="127">
        <v>139.89056060105523</v>
      </c>
    </row>
    <row r="1032" spans="2:14" x14ac:dyDescent="0.2">
      <c r="B1032">
        <v>2291.4999999999568</v>
      </c>
      <c r="C1032">
        <v>21.372114340430009</v>
      </c>
      <c r="D1032">
        <v>2291.4999999999568</v>
      </c>
      <c r="E1032">
        <v>-2298.695660888257</v>
      </c>
      <c r="F1032">
        <v>2291.4999999999568</v>
      </c>
      <c r="G1032">
        <v>2.1771391117431449</v>
      </c>
      <c r="M1032" s="127">
        <v>2291.4499999999571</v>
      </c>
      <c r="N1032" s="127">
        <v>138.8687191673753</v>
      </c>
    </row>
    <row r="1033" spans="2:14" x14ac:dyDescent="0.2">
      <c r="B1033">
        <v>2291.5999999999567</v>
      </c>
      <c r="C1033">
        <v>21.30498347983298</v>
      </c>
      <c r="D1033">
        <v>2291.5999999999567</v>
      </c>
      <c r="E1033">
        <v>-2298.7697794121154</v>
      </c>
      <c r="F1033">
        <v>2291.5999999999567</v>
      </c>
      <c r="G1033">
        <v>2.1030205878846573</v>
      </c>
      <c r="M1033" s="127">
        <v>2291.5499999999565</v>
      </c>
      <c r="N1033" s="127">
        <v>137.83213613875151</v>
      </c>
    </row>
    <row r="1034" spans="2:14" x14ac:dyDescent="0.2">
      <c r="B1034">
        <v>2291.6999999999566</v>
      </c>
      <c r="C1034">
        <v>21.236504437516032</v>
      </c>
      <c r="D1034">
        <v>2291.6999999999566</v>
      </c>
      <c r="E1034">
        <v>-2298.842654120514</v>
      </c>
      <c r="F1034">
        <v>2291.6999999999566</v>
      </c>
      <c r="G1034">
        <v>2.0301458794860991</v>
      </c>
      <c r="M1034" s="127">
        <v>2291.6499999999569</v>
      </c>
      <c r="N1034" s="127">
        <v>136.78114820602011</v>
      </c>
    </row>
    <row r="1035" spans="2:14" x14ac:dyDescent="0.2">
      <c r="B1035">
        <v>2291.7999999999565</v>
      </c>
      <c r="C1035">
        <v>21.166682710284995</v>
      </c>
      <c r="D1035">
        <v>2291.7999999999565</v>
      </c>
      <c r="E1035">
        <v>-2298.9142433878469</v>
      </c>
      <c r="F1035">
        <v>2291.7999999999565</v>
      </c>
      <c r="G1035">
        <v>1.9585566121531883</v>
      </c>
      <c r="M1035" s="127">
        <v>2291.7499999999563</v>
      </c>
      <c r="N1035" s="127">
        <v>135.71612051616611</v>
      </c>
    </row>
    <row r="1036" spans="2:14" x14ac:dyDescent="0.2">
      <c r="B1036">
        <v>2291.8999999999564</v>
      </c>
      <c r="C1036">
        <v>21.095525686800755</v>
      </c>
      <c r="D1036">
        <v>2291.8999999999564</v>
      </c>
      <c r="E1036">
        <v>-2298.9845055350438</v>
      </c>
      <c r="F1036">
        <v>2291.8999999999564</v>
      </c>
      <c r="G1036">
        <v>1.8882944649562887</v>
      </c>
      <c r="M1036" s="127">
        <v>2291.8499999999567</v>
      </c>
      <c r="N1036" s="127">
        <v>134.63744696085081</v>
      </c>
    </row>
    <row r="1037" spans="2:14" x14ac:dyDescent="0.2">
      <c r="B1037">
        <v>2291.9999999999563</v>
      </c>
      <c r="C1037">
        <v>21.023042749045771</v>
      </c>
      <c r="D1037">
        <v>2291.9999999999563</v>
      </c>
      <c r="E1037">
        <v>-2299.0533990012786</v>
      </c>
      <c r="F1037">
        <v>2291.9999999999563</v>
      </c>
      <c r="G1037">
        <v>1.8194009987214486</v>
      </c>
      <c r="M1037" s="127">
        <v>2291.9499999999562</v>
      </c>
      <c r="N1037" s="127">
        <v>133.5456031661806</v>
      </c>
    </row>
    <row r="1038" spans="2:14" x14ac:dyDescent="0.2">
      <c r="B1038">
        <v>2292.0999999999563</v>
      </c>
      <c r="C1038">
        <v>20.949245262590896</v>
      </c>
      <c r="D1038">
        <v>2292.0999999999563</v>
      </c>
      <c r="E1038">
        <v>-2299.1208824192217</v>
      </c>
      <c r="F1038">
        <v>2292.0999999999563</v>
      </c>
      <c r="G1038">
        <v>1.751917580778354</v>
      </c>
      <c r="M1038" s="127">
        <v>2292.0499999999565</v>
      </c>
      <c r="N1038" s="127">
        <v>132.44106318989483</v>
      </c>
    </row>
    <row r="1039" spans="2:14" x14ac:dyDescent="0.2">
      <c r="B1039">
        <v>2292.1999999999562</v>
      </c>
      <c r="C1039">
        <v>20.874146570157261</v>
      </c>
      <c r="D1039">
        <v>2292.1999999999562</v>
      </c>
      <c r="E1039">
        <v>-2299.1869146989698</v>
      </c>
      <c r="F1039">
        <v>2292.1999999999562</v>
      </c>
      <c r="G1039">
        <v>1.6858853010303392</v>
      </c>
      <c r="M1039" s="127">
        <v>2292.149999999956</v>
      </c>
      <c r="N1039" s="127">
        <v>131.32430544334119</v>
      </c>
    </row>
    <row r="1040" spans="2:14" x14ac:dyDescent="0.2">
      <c r="B1040">
        <v>2292.2999999999561</v>
      </c>
      <c r="C1040">
        <v>20.79776200864065</v>
      </c>
      <c r="D1040">
        <v>2292.2999999999561</v>
      </c>
      <c r="E1040">
        <v>-2299.2514551462359</v>
      </c>
      <c r="F1040">
        <v>2292.2999999999561</v>
      </c>
      <c r="G1040">
        <v>1.6213448537641852</v>
      </c>
      <c r="M1040" s="127">
        <v>2292.2499999999563</v>
      </c>
      <c r="N1040" s="127">
        <v>130.19583739257743</v>
      </c>
    </row>
    <row r="1041" spans="2:14" x14ac:dyDescent="0.2">
      <c r="B1041">
        <v>2292.399999999956</v>
      </c>
      <c r="C1041">
        <v>20.720108918266241</v>
      </c>
      <c r="D1041">
        <v>2292.399999999956</v>
      </c>
      <c r="E1041">
        <v>-2299.3144635842359</v>
      </c>
      <c r="F1041">
        <v>2292.399999999956</v>
      </c>
      <c r="G1041">
        <v>1.5583364157641881</v>
      </c>
      <c r="M1041" s="127">
        <v>2292.3499999999558</v>
      </c>
      <c r="N1041" s="127">
        <v>129.05619548412511</v>
      </c>
    </row>
    <row r="1042" spans="2:14" x14ac:dyDescent="0.2">
      <c r="B1042">
        <v>2292.4999999999559</v>
      </c>
      <c r="C1042">
        <v>20.641206643441713</v>
      </c>
      <c r="D1042">
        <v>2292.4999999999559</v>
      </c>
      <c r="E1042">
        <v>-2299.3759004787375</v>
      </c>
      <c r="F1042">
        <v>2292.4999999999559</v>
      </c>
      <c r="G1042">
        <v>1.4968995212625487</v>
      </c>
      <c r="M1042" s="127">
        <v>2292.4499999999562</v>
      </c>
      <c r="N1042" s="127">
        <v>127.90594498856619</v>
      </c>
    </row>
    <row r="1043" spans="2:14" x14ac:dyDescent="0.2">
      <c r="B1043">
        <v>2292.5999999999558</v>
      </c>
      <c r="C1043">
        <v>20.561076524918665</v>
      </c>
      <c r="D1043">
        <v>2292.5999999999558</v>
      </c>
      <c r="E1043">
        <v>-2299.4357270657038</v>
      </c>
      <c r="F1043">
        <v>2292.5999999999558</v>
      </c>
      <c r="G1043">
        <v>1.4370729342963386</v>
      </c>
      <c r="M1043" s="127">
        <v>2292.5499999999556</v>
      </c>
      <c r="N1043" s="127">
        <v>126.74567976601134</v>
      </c>
    </row>
    <row r="1044" spans="2:14" x14ac:dyDescent="0.2">
      <c r="B1044">
        <v>2292.6999999999557</v>
      </c>
      <c r="C1044">
        <v>20.479741882920745</v>
      </c>
      <c r="D1044">
        <v>2292.6999999999557</v>
      </c>
      <c r="E1044">
        <v>-2299.4939054808933</v>
      </c>
      <c r="F1044">
        <v>2292.6999999999557</v>
      </c>
      <c r="G1044">
        <v>1.3788945191067796</v>
      </c>
      <c r="M1044" s="127">
        <v>2292.649999999956</v>
      </c>
      <c r="N1044" s="127">
        <v>125.57602194441583</v>
      </c>
    </row>
    <row r="1045" spans="2:14" x14ac:dyDescent="0.2">
      <c r="B1045">
        <v>2292.7999999999556</v>
      </c>
      <c r="C1045">
        <v>20.397227990951478</v>
      </c>
      <c r="D1045">
        <v>2292.7999999999556</v>
      </c>
      <c r="E1045">
        <v>-2299.5503988907635</v>
      </c>
      <c r="F1045">
        <v>2292.7999999999556</v>
      </c>
      <c r="G1045">
        <v>1.3224011092365799</v>
      </c>
      <c r="M1045" s="127">
        <v>2292.7499999999554</v>
      </c>
      <c r="N1045" s="127">
        <v>124.39762152085285</v>
      </c>
    </row>
    <row r="1046" spans="2:14" x14ac:dyDescent="0.2">
      <c r="B1046">
        <v>2292.8999999999555</v>
      </c>
      <c r="C1046">
        <v>20.313562040055324</v>
      </c>
      <c r="D1046">
        <v>2292.8999999999555</v>
      </c>
      <c r="E1046">
        <v>-2299.605171623954</v>
      </c>
      <c r="F1046">
        <v>2292.8999999999555</v>
      </c>
      <c r="G1046">
        <v>1.2676283760461047</v>
      </c>
      <c r="M1046" s="127">
        <v>2292.8499999999558</v>
      </c>
      <c r="N1046" s="127">
        <v>123.21115587373924</v>
      </c>
    </row>
    <row r="1047" spans="2:14" x14ac:dyDescent="0.2">
      <c r="B1047">
        <v>2292.9999999999554</v>
      </c>
      <c r="C1047">
        <v>20.228773093371348</v>
      </c>
      <c r="D1047">
        <v>2292.9999999999554</v>
      </c>
      <c r="E1047">
        <v>-2299.6581893026209</v>
      </c>
      <c r="F1047">
        <v>2292.9999999999554</v>
      </c>
      <c r="G1047">
        <v>1.2146106973791575</v>
      </c>
      <c r="M1047" s="127">
        <v>2292.9499999999553</v>
      </c>
      <c r="N1047" s="127">
        <v>122.0173291971129</v>
      </c>
    </row>
    <row r="1048" spans="2:14" x14ac:dyDescent="0.2">
      <c r="B1048">
        <v>2293.0999999999553</v>
      </c>
      <c r="C1048">
        <v>20.142892030889673</v>
      </c>
      <c r="D1048">
        <v>2293.0999999999553</v>
      </c>
      <c r="E1048">
        <v>-2299.7094189728482</v>
      </c>
      <c r="F1048">
        <v>2293.0999999999553</v>
      </c>
      <c r="G1048">
        <v>1.1633810271518996</v>
      </c>
      <c r="M1048" s="127">
        <v>2293.0499999999556</v>
      </c>
      <c r="N1048" s="127">
        <v>120.81687185058776</v>
      </c>
    </row>
    <row r="1049" spans="2:14" x14ac:dyDescent="0.2">
      <c r="B1049">
        <v>2293.1999999999553</v>
      </c>
      <c r="C1049">
        <v>20.055951484395859</v>
      </c>
      <c r="D1049">
        <v>2293.1999999999553</v>
      </c>
      <c r="E1049">
        <v>-2299.7588292333467</v>
      </c>
      <c r="F1049">
        <v>2293.1999999999553</v>
      </c>
      <c r="G1049">
        <v>1.1139707666534377</v>
      </c>
      <c r="M1049" s="127">
        <v>2293.1499999999551</v>
      </c>
      <c r="N1049" s="127">
        <v>119.61053962864479</v>
      </c>
    </row>
    <row r="1050" spans="2:14" x14ac:dyDescent="0.2">
      <c r="B1050">
        <v>2293.2999999999552</v>
      </c>
      <c r="C1050">
        <v>19.967985762666533</v>
      </c>
      <c r="D1050">
        <v>2293.2999999999552</v>
      </c>
      <c r="E1050">
        <v>-2299.8063903616494</v>
      </c>
      <c r="F1050">
        <v>2293.2999999999552</v>
      </c>
      <c r="G1050">
        <v>1.0664096383507058</v>
      </c>
      <c r="M1050" s="127">
        <v>2293.2499999999554</v>
      </c>
      <c r="N1050" s="127">
        <v>118.39911295526274</v>
      </c>
    </row>
    <row r="1051" spans="2:14" x14ac:dyDescent="0.2">
      <c r="B1051">
        <v>2293.3999999999551</v>
      </c>
      <c r="C1051">
        <v>19.879030767060563</v>
      </c>
      <c r="D1051">
        <v>2293.3999999999551</v>
      </c>
      <c r="E1051">
        <v>-2299.8520744369857</v>
      </c>
      <c r="F1051">
        <v>2293.3999999999551</v>
      </c>
      <c r="G1051">
        <v>1.0207255630143663</v>
      </c>
      <c r="M1051" s="127">
        <v>2293.3499999999549</v>
      </c>
      <c r="N1051" s="127">
        <v>117.18339599653457</v>
      </c>
    </row>
    <row r="1052" spans="2:14" x14ac:dyDescent="0.2">
      <c r="B1052">
        <v>2293.499999999955</v>
      </c>
      <c r="C1052">
        <v>19.789123897732168</v>
      </c>
      <c r="D1052">
        <v>2293.499999999955</v>
      </c>
      <c r="E1052">
        <v>-2299.8958554590545</v>
      </c>
      <c r="F1052">
        <v>2293.499999999955</v>
      </c>
      <c r="G1052">
        <v>0.97694454094562388</v>
      </c>
      <c r="M1052" s="127">
        <v>2293.4499999999553</v>
      </c>
      <c r="N1052" s="127">
        <v>115.96421571033181</v>
      </c>
    </row>
    <row r="1053" spans="2:14" x14ac:dyDescent="0.2">
      <c r="B1053">
        <v>2293.5999999999549</v>
      </c>
      <c r="C1053">
        <v>19.698303950775358</v>
      </c>
      <c r="D1053">
        <v>2293.5999999999549</v>
      </c>
      <c r="E1053">
        <v>-2299.9377094618958</v>
      </c>
      <c r="F1053">
        <v>2293.5999999999549</v>
      </c>
      <c r="G1053">
        <v>0.93509053810430487</v>
      </c>
      <c r="M1053" s="127">
        <v>2293.5499999999547</v>
      </c>
      <c r="N1053" s="127">
        <v>114.7424208196901</v>
      </c>
    </row>
    <row r="1054" spans="2:14" x14ac:dyDescent="0.2">
      <c r="B1054">
        <v>2293.6999999999548</v>
      </c>
      <c r="C1054">
        <v>19.606611006691239</v>
      </c>
      <c r="D1054">
        <v>2293.6999999999548</v>
      </c>
      <c r="E1054">
        <v>-2299.9776146221107</v>
      </c>
      <c r="F1054">
        <v>2293.6999999999548</v>
      </c>
      <c r="G1054">
        <v>0.89518537788944741</v>
      </c>
      <c r="M1054" s="127">
        <v>2293.6499999999551</v>
      </c>
      <c r="N1054" s="127">
        <v>113.51888072731828</v>
      </c>
    </row>
    <row r="1055" spans="2:14" x14ac:dyDescent="0.2">
      <c r="B1055">
        <v>2293.7999999999547</v>
      </c>
      <c r="C1055">
        <v>19.514086310650093</v>
      </c>
      <c r="D1055">
        <v>2293.7999999999547</v>
      </c>
      <c r="E1055">
        <v>-2300.0155513606965</v>
      </c>
      <c r="F1055">
        <v>2293.7999999999547</v>
      </c>
      <c r="G1055">
        <v>0.85724863930363426</v>
      </c>
      <c r="M1055" s="127">
        <v>2293.7499999999545</v>
      </c>
      <c r="N1055" s="127">
        <v>112.29448436995833</v>
      </c>
    </row>
    <row r="1056" spans="2:14" x14ac:dyDescent="0.2">
      <c r="B1056">
        <v>2293.8999999999546</v>
      </c>
      <c r="C1056">
        <v>19.420772145098063</v>
      </c>
      <c r="D1056">
        <v>2293.8999999999546</v>
      </c>
      <c r="E1056">
        <v>-2300.051502437816</v>
      </c>
      <c r="F1056">
        <v>2293.8999999999546</v>
      </c>
      <c r="G1056">
        <v>0.82129756218409966</v>
      </c>
      <c r="M1056" s="127">
        <v>2293.8499999999549</v>
      </c>
      <c r="N1056" s="127">
        <v>111.07013902165239</v>
      </c>
    </row>
    <row r="1057" spans="2:14" x14ac:dyDescent="0.2">
      <c r="B1057">
        <v>2293.9999999999545</v>
      </c>
      <c r="C1057">
        <v>19.326711695331561</v>
      </c>
      <c r="D1057">
        <v>2293.9999999999545</v>
      </c>
      <c r="E1057">
        <v>-2300.0854530398592</v>
      </c>
      <c r="F1057">
        <v>2293.9999999999545</v>
      </c>
      <c r="G1057">
        <v>0.78734696014089423</v>
      </c>
      <c r="M1057" s="127">
        <v>2293.9499999999543</v>
      </c>
      <c r="N1057" s="127">
        <v>109.8467690479028</v>
      </c>
    </row>
    <row r="1058" spans="2:14" x14ac:dyDescent="0.2">
      <c r="B1058">
        <v>2294.0999999999544</v>
      </c>
      <c r="C1058">
        <v>19.231948908731571</v>
      </c>
      <c r="D1058">
        <v>2294.0999999999544</v>
      </c>
      <c r="E1058">
        <v>-2300.1173908582236</v>
      </c>
      <c r="F1058">
        <v>2294.0999999999544</v>
      </c>
      <c r="G1058">
        <v>0.75540914177645391</v>
      </c>
      <c r="M1058" s="127">
        <v>2294.0499999999547</v>
      </c>
      <c r="N1058" s="127">
        <v>108.62531462113418</v>
      </c>
    </row>
    <row r="1059" spans="2:14" x14ac:dyDescent="0.2">
      <c r="B1059">
        <v>2294.1999999999543</v>
      </c>
      <c r="C1059">
        <v>19.136528348412245</v>
      </c>
      <c r="D1059">
        <v>2294.1999999999543</v>
      </c>
      <c r="E1059">
        <v>-2300.1473061593051</v>
      </c>
      <c r="F1059">
        <v>2294.1999999999543</v>
      </c>
      <c r="G1059">
        <v>0.72549384069498046</v>
      </c>
      <c r="M1059" s="127">
        <v>2294.1499999999542</v>
      </c>
      <c r="N1059" s="127">
        <v>107.40673040414435</v>
      </c>
    </row>
    <row r="1060" spans="2:14" x14ac:dyDescent="0.2">
      <c r="B1060">
        <v>2294.2999999999543</v>
      </c>
      <c r="C1060">
        <v>19.040495042093969</v>
      </c>
      <c r="D1060">
        <v>2294.2999999999543</v>
      </c>
      <c r="E1060">
        <v>-2300.1751918452592</v>
      </c>
      <c r="F1060">
        <v>2294.2999999999543</v>
      </c>
      <c r="G1060">
        <v>0.69760815474091942</v>
      </c>
      <c r="M1060" s="127">
        <v>2294.2499999999545</v>
      </c>
      <c r="N1060" s="127">
        <v>106.19198420656983</v>
      </c>
    </row>
    <row r="1061" spans="2:14" x14ac:dyDescent="0.2">
      <c r="B1061">
        <v>2294.3999999999542</v>
      </c>
      <c r="C1061">
        <v>18.943894327058661</v>
      </c>
      <c r="D1061">
        <v>2294.3999999999542</v>
      </c>
      <c r="E1061">
        <v>-2300.2010435051748</v>
      </c>
      <c r="F1061">
        <v>2294.3999999999542</v>
      </c>
      <c r="G1061">
        <v>0.67175649482533117</v>
      </c>
      <c r="M1061" s="127">
        <v>2294.349999999954</v>
      </c>
      <c r="N1061" s="127">
        <v>104.98205562239801</v>
      </c>
    </row>
    <row r="1062" spans="2:14" x14ac:dyDescent="0.2">
      <c r="B1062">
        <v>2294.4999999999541</v>
      </c>
      <c r="C1062">
        <v>18.846771692084324</v>
      </c>
      <c r="D1062">
        <v>2294.4999999999541</v>
      </c>
      <c r="E1062">
        <v>-2300.224859456393</v>
      </c>
      <c r="F1062">
        <v>2294.4999999999541</v>
      </c>
      <c r="G1062">
        <v>0.64794054360709197</v>
      </c>
      <c r="M1062" s="127">
        <v>2294.4499999999543</v>
      </c>
      <c r="N1062" s="127">
        <v>103.77793466034785</v>
      </c>
    </row>
    <row r="1063" spans="2:14" x14ac:dyDescent="0.2">
      <c r="B1063">
        <v>2294.599999999954</v>
      </c>
      <c r="C1063">
        <v>18.749172617285776</v>
      </c>
      <c r="D1063">
        <v>2294.599999999954</v>
      </c>
      <c r="E1063">
        <v>-2300.2466407757834</v>
      </c>
      <c r="F1063">
        <v>2294.599999999954</v>
      </c>
      <c r="G1063">
        <v>0.62615922421673531</v>
      </c>
      <c r="M1063" s="127">
        <v>2294.5499999999538</v>
      </c>
      <c r="N1063" s="127">
        <v>102.58062036985162</v>
      </c>
    </row>
    <row r="1064" spans="2:14" x14ac:dyDescent="0.2">
      <c r="B1064">
        <v>2294.6999999999539</v>
      </c>
      <c r="C1064">
        <v>18.651142412809023</v>
      </c>
      <c r="D1064">
        <v>2294.6999999999539</v>
      </c>
      <c r="E1064">
        <v>-2300.2663913208871</v>
      </c>
      <c r="F1064">
        <v>2294.6999999999539</v>
      </c>
      <c r="G1064">
        <v>0.60640867911297391</v>
      </c>
      <c r="M1064" s="127">
        <v>2294.6499999999542</v>
      </c>
      <c r="N1064" s="127">
        <v>101.39111947412432</v>
      </c>
    </row>
    <row r="1065" spans="2:14" x14ac:dyDescent="0.2">
      <c r="B1065">
        <v>2294.7999999999538</v>
      </c>
      <c r="C1065">
        <v>18.552726057337285</v>
      </c>
      <c r="D1065">
        <v>2294.7999999999538</v>
      </c>
      <c r="E1065">
        <v>-2300.2841177409314</v>
      </c>
      <c r="F1065">
        <v>2294.7999999999538</v>
      </c>
      <c r="G1065">
        <v>0.58868225906871885</v>
      </c>
      <c r="M1065" s="127">
        <v>2294.7499999999536</v>
      </c>
      <c r="N1065" s="127">
        <v>100.21044501843495</v>
      </c>
    </row>
    <row r="1066" spans="2:14" x14ac:dyDescent="0.2">
      <c r="B1066">
        <v>2294.8999999999537</v>
      </c>
      <c r="C1066">
        <v>18.453968037367371</v>
      </c>
      <c r="D1066">
        <v>2294.8999999999537</v>
      </c>
      <c r="E1066">
        <v>-2300.2998294778072</v>
      </c>
      <c r="F1066">
        <v>2294.8999999999537</v>
      </c>
      <c r="G1066">
        <v>0.572970522192918</v>
      </c>
      <c r="M1066" s="127">
        <v>2294.849999999954</v>
      </c>
      <c r="N1066" s="127">
        <v>99.039615039861147</v>
      </c>
    </row>
    <row r="1067" spans="2:14" x14ac:dyDescent="0.2">
      <c r="B1067">
        <v>2294.9999999999536</v>
      </c>
      <c r="C1067">
        <v>18.354912188205994</v>
      </c>
      <c r="D1067">
        <v>2294.9999999999536</v>
      </c>
      <c r="E1067">
        <v>-2300.3135387572042</v>
      </c>
      <c r="F1067">
        <v>2294.9999999999536</v>
      </c>
      <c r="G1067">
        <v>0.55926124279585565</v>
      </c>
      <c r="M1067" s="127">
        <v>2294.9499999999534</v>
      </c>
      <c r="N1067" s="127">
        <v>97.879651269746034</v>
      </c>
    </row>
    <row r="1068" spans="2:14" x14ac:dyDescent="0.2">
      <c r="B1068">
        <v>2295.0999999999535</v>
      </c>
      <c r="C1068">
        <v>18.255601537616698</v>
      </c>
      <c r="D1068">
        <v>2295.0999999999535</v>
      </c>
      <c r="E1068">
        <v>-2300.3252605701805</v>
      </c>
      <c r="F1068">
        <v>2295.0999999999535</v>
      </c>
      <c r="G1068">
        <v>0.5475394298196079</v>
      </c>
      <c r="M1068" s="127">
        <v>2295.0499999999538</v>
      </c>
      <c r="N1068" s="127">
        <v>96.731577873864339</v>
      </c>
    </row>
    <row r="1069" spans="2:14" x14ac:dyDescent="0.2">
      <c r="B1069">
        <v>2295.1999999999534</v>
      </c>
      <c r="C1069">
        <v>18.156078153020303</v>
      </c>
      <c r="D1069">
        <v>2295.1999999999534</v>
      </c>
      <c r="E1069">
        <v>-2300.3350126455357</v>
      </c>
      <c r="F1069">
        <v>2295.1999999999534</v>
      </c>
      <c r="G1069">
        <v>0.53778735446439896</v>
      </c>
      <c r="M1069" s="127">
        <v>2295.1499999999533</v>
      </c>
      <c r="N1069" s="127">
        <v>95.59642023969819</v>
      </c>
    </row>
    <row r="1070" spans="2:14" x14ac:dyDescent="0.2">
      <c r="B1070">
        <v>2295.2999999999533</v>
      </c>
      <c r="C1070">
        <v>18.056382993114894</v>
      </c>
      <c r="D1070">
        <v>2295.2999999999533</v>
      </c>
      <c r="E1070">
        <v>-2300.3428154134417</v>
      </c>
      <c r="F1070">
        <v>2295.2999999999533</v>
      </c>
      <c r="G1070">
        <v>0.52998458655838476</v>
      </c>
      <c r="M1070" s="127">
        <v>2295.2499999999536</v>
      </c>
      <c r="N1070" s="127">
        <v>94.475203817959923</v>
      </c>
    </row>
    <row r="1071" spans="2:14" x14ac:dyDescent="0.2">
      <c r="B1071">
        <v>2295.3999999999533</v>
      </c>
      <c r="C1071">
        <v>17.956555764737146</v>
      </c>
      <c r="D1071">
        <v>2295.3999999999533</v>
      </c>
      <c r="E1071">
        <v>-2300.3486919608663</v>
      </c>
      <c r="F1071">
        <v>2295.3999999999533</v>
      </c>
      <c r="G1071">
        <v>0.52410803913380732</v>
      </c>
      <c r="M1071" s="127">
        <v>2295.3499999999531</v>
      </c>
      <c r="N1071" s="127">
        <v>93.368953028991541</v>
      </c>
    </row>
    <row r="1072" spans="2:14" x14ac:dyDescent="0.2">
      <c r="B1072">
        <v>2295.4999999999532</v>
      </c>
      <c r="C1072">
        <v>17.85663478573494</v>
      </c>
      <c r="D1072">
        <v>2295.4999999999532</v>
      </c>
      <c r="E1072">
        <v>-2300.3526679793795</v>
      </c>
      <c r="F1072">
        <v>2295.4999999999532</v>
      </c>
      <c r="G1072">
        <v>0.52013202062062192</v>
      </c>
      <c r="M1072" s="127">
        <v>2295.4499999999534</v>
      </c>
      <c r="N1072" s="127">
        <v>92.278690229072126</v>
      </c>
    </row>
    <row r="1073" spans="2:14" x14ac:dyDescent="0.2">
      <c r="B1073">
        <v>2295.5999999999531</v>
      </c>
      <c r="C1073">
        <v>17.756656856648739</v>
      </c>
      <c r="D1073">
        <v>2295.5999999999531</v>
      </c>
      <c r="E1073">
        <v>-2300.3547718051013</v>
      </c>
      <c r="F1073">
        <v>2295.5999999999531</v>
      </c>
      <c r="G1073">
        <v>0.51802819489876129</v>
      </c>
      <c r="M1073" s="127">
        <v>2295.5499999999529</v>
      </c>
      <c r="N1073" s="127">
        <v>91.205491538166555</v>
      </c>
    </row>
    <row r="1074" spans="2:14" x14ac:dyDescent="0.2">
      <c r="B1074">
        <v>2295.699999999953</v>
      </c>
      <c r="C1074">
        <v>17.656657130348464</v>
      </c>
      <c r="D1074">
        <v>2295.699999999953</v>
      </c>
      <c r="E1074">
        <v>-2300.3550343406264</v>
      </c>
      <c r="F1074">
        <v>2295.699999999953</v>
      </c>
      <c r="G1074">
        <v>0.51776565937370833</v>
      </c>
      <c r="M1074" s="127">
        <v>2295.6499999999533</v>
      </c>
      <c r="N1074" s="127">
        <v>90.150421841688015</v>
      </c>
    </row>
    <row r="1075" spans="2:14" x14ac:dyDescent="0.2">
      <c r="B1075">
        <v>2295.7999999999529</v>
      </c>
      <c r="C1075">
        <v>17.556668992088394</v>
      </c>
      <c r="D1075">
        <v>2295.7999999999529</v>
      </c>
      <c r="E1075">
        <v>-2300.3534889081589</v>
      </c>
      <c r="F1075">
        <v>2295.7999999999529</v>
      </c>
      <c r="G1075">
        <v>0.5193110918412458</v>
      </c>
      <c r="M1075" s="127">
        <v>2295.7499999999527</v>
      </c>
      <c r="N1075" s="127">
        <v>89.114497885429387</v>
      </c>
    </row>
    <row r="1076" spans="2:14" x14ac:dyDescent="0.2">
      <c r="B1076">
        <v>2295.8999999999528</v>
      </c>
      <c r="C1076">
        <v>17.456723952568854</v>
      </c>
      <c r="D1076">
        <v>2295.8999999999528</v>
      </c>
      <c r="E1076">
        <v>-2300.3501711737154</v>
      </c>
      <c r="F1076">
        <v>2295.8999999999528</v>
      </c>
      <c r="G1076">
        <v>0.52262882628474472</v>
      </c>
      <c r="M1076" s="127">
        <v>2295.8499999999531</v>
      </c>
      <c r="N1076" s="127">
        <v>88.098731019006067</v>
      </c>
    </row>
    <row r="1077" spans="2:14" x14ac:dyDescent="0.2">
      <c r="B1077">
        <v>2295.9999999999527</v>
      </c>
      <c r="C1077">
        <v>17.356851549992506</v>
      </c>
      <c r="D1077">
        <v>2295.9999999999527</v>
      </c>
      <c r="E1077">
        <v>-2300.345119067566</v>
      </c>
      <c r="F1077">
        <v>2295.9999999999527</v>
      </c>
      <c r="G1077">
        <v>0.52768093243412295</v>
      </c>
      <c r="M1077" s="127">
        <v>2295.9499999999525</v>
      </c>
      <c r="N1077" s="127">
        <v>87.104126594176265</v>
      </c>
    </row>
    <row r="1078" spans="2:14" x14ac:dyDescent="0.2">
      <c r="B1078">
        <v>2296.0999999999526</v>
      </c>
      <c r="C1078">
        <v>17.257079261487043</v>
      </c>
      <c r="D1078">
        <v>2296.0999999999526</v>
      </c>
      <c r="E1078">
        <v>-2300.3383727017958</v>
      </c>
      <c r="F1078">
        <v>2296.0999999999526</v>
      </c>
      <c r="G1078">
        <v>0.53442729820426393</v>
      </c>
      <c r="M1078" s="127">
        <v>2296.0499999999529</v>
      </c>
      <c r="N1078" s="127">
        <v>86.131683462613708</v>
      </c>
    </row>
    <row r="1079" spans="2:14" x14ac:dyDescent="0.2">
      <c r="B1079">
        <v>2296.1999999999525</v>
      </c>
      <c r="C1079">
        <v>17.157432424194074</v>
      </c>
      <c r="D1079">
        <v>2296.1999999999525</v>
      </c>
      <c r="E1079">
        <v>-2300.329974285879</v>
      </c>
      <c r="F1079">
        <v>2296.1999999999525</v>
      </c>
      <c r="G1079">
        <v>0.54282571412113612</v>
      </c>
      <c r="M1079" s="127">
        <v>2296.1499999999523</v>
      </c>
      <c r="N1079" s="127">
        <v>85.1823935731516</v>
      </c>
    </row>
    <row r="1080" spans="2:14" x14ac:dyDescent="0.2">
      <c r="B1080">
        <v>2296.2999999999524</v>
      </c>
      <c r="C1080">
        <v>17.057934183069996</v>
      </c>
      <c r="D1080">
        <v>2296.2999999999524</v>
      </c>
      <c r="E1080">
        <v>-2300.3199678739547</v>
      </c>
      <c r="F1080">
        <v>2296.2999999999524</v>
      </c>
      <c r="G1080">
        <v>0.55283212604535947</v>
      </c>
      <c r="M1080" s="127">
        <v>2296.2499999999527</v>
      </c>
      <c r="N1080" s="127">
        <v>84.257145384844762</v>
      </c>
    </row>
    <row r="1081" spans="2:14" x14ac:dyDescent="0.2">
      <c r="B1081">
        <v>2296.3999999999523</v>
      </c>
      <c r="C1081">
        <v>16.958605430771279</v>
      </c>
      <c r="D1081">
        <v>2296.3999999999523</v>
      </c>
      <c r="E1081">
        <v>-2300.3083993803853</v>
      </c>
      <c r="F1081">
        <v>2296.3999999999523</v>
      </c>
      <c r="G1081">
        <v>0.56440061961484389</v>
      </c>
      <c r="M1081" s="127">
        <v>2296.3499999999522</v>
      </c>
      <c r="N1081" s="127">
        <v>83.356877712445012</v>
      </c>
    </row>
    <row r="1082" spans="2:14" x14ac:dyDescent="0.2">
      <c r="B1082">
        <v>2296.4999999999523</v>
      </c>
      <c r="C1082">
        <v>16.85946475484198</v>
      </c>
      <c r="D1082">
        <v>2296.4999999999523</v>
      </c>
      <c r="E1082">
        <v>-2300.2953165531208</v>
      </c>
      <c r="F1082">
        <v>2296.4999999999523</v>
      </c>
      <c r="G1082">
        <v>0.5774834468793415</v>
      </c>
      <c r="M1082" s="127">
        <v>2296.4499999999525</v>
      </c>
      <c r="N1082" s="127">
        <v>82.4825552175095</v>
      </c>
    </row>
    <row r="1083" spans="2:14" x14ac:dyDescent="0.2">
      <c r="B1083">
        <v>2296.5999999999522</v>
      </c>
      <c r="C1083">
        <v>16.76052839893352</v>
      </c>
      <c r="D1083">
        <v>2296.5999999999522</v>
      </c>
      <c r="E1083">
        <v>-2300.2807688906273</v>
      </c>
      <c r="F1083">
        <v>2296.5999999999522</v>
      </c>
      <c r="G1083">
        <v>0.59203110937278325</v>
      </c>
      <c r="M1083" s="127">
        <v>2296.549999999952</v>
      </c>
      <c r="N1083" s="127">
        <v>81.635135136997491</v>
      </c>
    </row>
    <row r="1084" spans="2:14" x14ac:dyDescent="0.2">
      <c r="B1084">
        <v>2296.6999999999521</v>
      </c>
      <c r="C1084">
        <v>16.661810234127035</v>
      </c>
      <c r="D1084">
        <v>2296.6999999999521</v>
      </c>
      <c r="E1084">
        <v>-2300.2648075611837</v>
      </c>
      <c r="F1084">
        <v>2296.6999999999521</v>
      </c>
      <c r="G1084">
        <v>0.60799243881638176</v>
      </c>
      <c r="M1084" s="127">
        <v>2296.6499999999523</v>
      </c>
      <c r="N1084" s="127">
        <v>80.815567406145391</v>
      </c>
    </row>
    <row r="1085" spans="2:14" x14ac:dyDescent="0.2">
      <c r="B1085">
        <v>2296.799999999952</v>
      </c>
      <c r="C1085">
        <v>16.563321726404688</v>
      </c>
      <c r="D1085">
        <v>2296.799999999952</v>
      </c>
      <c r="E1085">
        <v>-2300.2474854043917</v>
      </c>
      <c r="F1085">
        <v>2296.799999999952</v>
      </c>
      <c r="G1085">
        <v>0.6253145956084154</v>
      </c>
      <c r="M1085" s="127">
        <v>2296.7499999999518</v>
      </c>
      <c r="N1085" s="127">
        <v>80.024840864234619</v>
      </c>
    </row>
    <row r="1086" spans="2:14" x14ac:dyDescent="0.2">
      <c r="B1086">
        <v>2296.8999999999519</v>
      </c>
      <c r="C1086">
        <v>16.465071933698983</v>
      </c>
      <c r="D1086">
        <v>2296.8999999999519</v>
      </c>
      <c r="E1086">
        <v>-2300.2288568045237</v>
      </c>
      <c r="F1086">
        <v>2296.8999999999519</v>
      </c>
      <c r="G1086">
        <v>0.64394319547636769</v>
      </c>
      <c r="M1086" s="127">
        <v>2296.8499999999522</v>
      </c>
      <c r="N1086" s="127">
        <v>79.263907099149307</v>
      </c>
    </row>
    <row r="1087" spans="2:14" x14ac:dyDescent="0.2">
      <c r="B1087">
        <v>2296.9999999999518</v>
      </c>
      <c r="C1087">
        <v>16.367067510645054</v>
      </c>
      <c r="D1087">
        <v>2296.9999999999518</v>
      </c>
      <c r="E1087">
        <v>-2300.2089775982531</v>
      </c>
      <c r="F1087">
        <v>2296.9999999999518</v>
      </c>
      <c r="G1087">
        <v>0.66382240174698381</v>
      </c>
      <c r="M1087" s="127">
        <v>2296.9499999999516</v>
      </c>
      <c r="N1087" s="127">
        <v>78.533697889447822</v>
      </c>
    </row>
    <row r="1088" spans="2:14" x14ac:dyDescent="0.2">
      <c r="B1088">
        <v>2297.0999999999517</v>
      </c>
      <c r="C1088">
        <v>16.269312719609573</v>
      </c>
      <c r="D1088">
        <v>2297.0999999999517</v>
      </c>
      <c r="E1088">
        <v>-2300.1879050111306</v>
      </c>
      <c r="F1088">
        <v>2297.0999999999517</v>
      </c>
      <c r="G1088">
        <v>0.68489498886947331</v>
      </c>
      <c r="M1088" s="127">
        <v>2297.049999999952</v>
      </c>
      <c r="N1088" s="127">
        <v>77.835139256281821</v>
      </c>
    </row>
    <row r="1089" spans="2:14" x14ac:dyDescent="0.2">
      <c r="B1089">
        <v>2297.1999999999516</v>
      </c>
      <c r="C1089">
        <v>16.171809414776273</v>
      </c>
      <c r="D1089">
        <v>2297.1999999999516</v>
      </c>
      <c r="E1089">
        <v>-2300.1656977603125</v>
      </c>
      <c r="F1089">
        <v>2297.1999999999516</v>
      </c>
      <c r="G1089">
        <v>0.70710223968762875</v>
      </c>
      <c r="M1089" s="127">
        <v>2297.1499999999514</v>
      </c>
      <c r="N1089" s="127">
        <v>77.169246233331961</v>
      </c>
    </row>
    <row r="1090" spans="2:14" x14ac:dyDescent="0.2">
      <c r="B1090">
        <v>2297.2999999999515</v>
      </c>
      <c r="C1090">
        <v>16.074557091422015</v>
      </c>
      <c r="D1090">
        <v>2297.2999999999515</v>
      </c>
      <c r="E1090">
        <v>-2300.1424158917966</v>
      </c>
      <c r="F1090">
        <v>2297.2999999999515</v>
      </c>
      <c r="G1090">
        <v>0.73038410820345234</v>
      </c>
      <c r="M1090" s="127">
        <v>2297.2499999999518</v>
      </c>
      <c r="N1090" s="127">
        <v>76.536964479527271</v>
      </c>
    </row>
    <row r="1091" spans="2:14" x14ac:dyDescent="0.2">
      <c r="B1091">
        <v>2297.3999999999514</v>
      </c>
      <c r="C1091">
        <v>15.977552934504581</v>
      </c>
      <c r="D1091">
        <v>2297.3999999999514</v>
      </c>
      <c r="E1091">
        <v>-2300.1181206927299</v>
      </c>
      <c r="F1091">
        <v>2297.3999999999514</v>
      </c>
      <c r="G1091">
        <v>0.75467930727018029</v>
      </c>
      <c r="M1091" s="127">
        <v>2297.3499999999513</v>
      </c>
      <c r="N1091" s="127">
        <v>75.939210331975502</v>
      </c>
    </row>
    <row r="1092" spans="2:14" x14ac:dyDescent="0.2">
      <c r="B1092">
        <v>2297.4999999999513</v>
      </c>
      <c r="C1092">
        <v>15.880791886253165</v>
      </c>
      <c r="D1092">
        <v>2297.4999999999513</v>
      </c>
      <c r="E1092">
        <v>-2300.0928745832525</v>
      </c>
      <c r="F1092">
        <v>2297.4999999999513</v>
      </c>
      <c r="G1092">
        <v>0.77992541674757376</v>
      </c>
      <c r="M1092" s="127">
        <v>2297.4499999999516</v>
      </c>
      <c r="N1092" s="127">
        <v>75.376854687257136</v>
      </c>
    </row>
    <row r="1093" spans="2:14" x14ac:dyDescent="0.2">
      <c r="B1093">
        <v>2297.5999999999513</v>
      </c>
      <c r="C1093">
        <v>15.784266710802996</v>
      </c>
      <c r="D1093">
        <v>2297.5999999999513</v>
      </c>
      <c r="E1093">
        <v>-2300.0667410735882</v>
      </c>
      <c r="F1093">
        <v>2297.5999999999513</v>
      </c>
      <c r="G1093">
        <v>0.80605892641187893</v>
      </c>
      <c r="M1093" s="127">
        <v>2297.5499999999511</v>
      </c>
      <c r="N1093" s="127">
        <v>74.850757349738203</v>
      </c>
    </row>
    <row r="1094" spans="2:14" x14ac:dyDescent="0.2">
      <c r="B1094">
        <v>2297.6999999999512</v>
      </c>
      <c r="C1094">
        <v>15.687968039990466</v>
      </c>
      <c r="D1094">
        <v>2297.6999999999512</v>
      </c>
      <c r="E1094">
        <v>-2300.0397848293164</v>
      </c>
      <c r="F1094">
        <v>2297.6999999999512</v>
      </c>
      <c r="G1094">
        <v>0.83301517068366593</v>
      </c>
      <c r="M1094" s="127">
        <v>2297.6499999999514</v>
      </c>
      <c r="N1094" s="127">
        <v>74.361827314262129</v>
      </c>
    </row>
    <row r="1095" spans="2:14" x14ac:dyDescent="0.2">
      <c r="B1095">
        <v>2297.7999999999511</v>
      </c>
      <c r="C1095">
        <v>15.591884466520449</v>
      </c>
      <c r="D1095">
        <v>2297.7999999999511</v>
      </c>
      <c r="E1095">
        <v>-2300.0120715969956</v>
      </c>
      <c r="F1095">
        <v>2297.7999999999511</v>
      </c>
      <c r="G1095">
        <v>0.86072840300448661</v>
      </c>
      <c r="M1095" s="127">
        <v>2297.7499999999509</v>
      </c>
      <c r="N1095" s="127">
        <v>73.910935978963963</v>
      </c>
    </row>
    <row r="1096" spans="2:14" x14ac:dyDescent="0.2">
      <c r="B1096">
        <v>2297.899999999951</v>
      </c>
      <c r="C1096">
        <v>15.496002621968438</v>
      </c>
      <c r="D1096">
        <v>2297.899999999951</v>
      </c>
      <c r="E1096">
        <v>-2299.9836682276959</v>
      </c>
      <c r="F1096">
        <v>2297.899999999951</v>
      </c>
      <c r="G1096">
        <v>0.88913177230415386</v>
      </c>
      <c r="M1096" s="127">
        <v>2297.8499999999513</v>
      </c>
      <c r="N1096" s="127">
        <v>73.498971034925219</v>
      </c>
    </row>
    <row r="1097" spans="2:14" x14ac:dyDescent="0.2">
      <c r="B1097">
        <v>2297.9999999999509</v>
      </c>
      <c r="C1097">
        <v>15.400307245501919</v>
      </c>
      <c r="D1097">
        <v>2297.9999999999509</v>
      </c>
      <c r="E1097">
        <v>-2299.954642764535</v>
      </c>
      <c r="F1097">
        <v>2297.9999999999509</v>
      </c>
      <c r="G1097">
        <v>0.91815723546505978</v>
      </c>
      <c r="M1097" s="127">
        <v>2297.9499999999507</v>
      </c>
      <c r="N1097" s="127">
        <v>73.126870705405267</v>
      </c>
    </row>
    <row r="1098" spans="2:14" x14ac:dyDescent="0.2">
      <c r="B1098">
        <v>2298.0999999999508</v>
      </c>
      <c r="C1098">
        <v>15.304781244998782</v>
      </c>
      <c r="D1098">
        <v>2298.0999999999508</v>
      </c>
      <c r="E1098">
        <v>-2299.9250645832321</v>
      </c>
      <c r="F1098">
        <v>2298.0999999999508</v>
      </c>
      <c r="G1098">
        <v>0.94773541676795503</v>
      </c>
      <c r="M1098" s="127">
        <v>2298.0499999999511</v>
      </c>
      <c r="N1098" s="127">
        <v>72.795651697338911</v>
      </c>
    </row>
    <row r="1099" spans="2:14" x14ac:dyDescent="0.2">
      <c r="B1099">
        <v>2298.1999999999507</v>
      </c>
      <c r="C1099">
        <v>15.209405858875519</v>
      </c>
      <c r="D1099">
        <v>2298.1999999999507</v>
      </c>
      <c r="E1099">
        <v>-2299.8950042408042</v>
      </c>
      <c r="F1099">
        <v>2298.1999999999507</v>
      </c>
      <c r="G1099">
        <v>0.97779575919594208</v>
      </c>
      <c r="M1099" s="127">
        <v>2298.1499999999505</v>
      </c>
      <c r="N1099" s="127">
        <v>72.506230096854225</v>
      </c>
    </row>
    <row r="1100" spans="2:14" x14ac:dyDescent="0.2">
      <c r="B1100">
        <v>2298.2999999999506</v>
      </c>
      <c r="C1100">
        <v>15.114160806222129</v>
      </c>
      <c r="D1100">
        <v>2298.2999999999506</v>
      </c>
      <c r="E1100">
        <v>-2299.864533415901</v>
      </c>
      <c r="F1100">
        <v>2298.2999999999506</v>
      </c>
      <c r="G1100">
        <v>1.0082665840991467</v>
      </c>
      <c r="M1100" s="127">
        <v>2298.2499999999509</v>
      </c>
      <c r="N1100" s="127">
        <v>72.259471272105444</v>
      </c>
    </row>
    <row r="1101" spans="2:14" x14ac:dyDescent="0.2">
      <c r="B1101">
        <v>2298.3999999999505</v>
      </c>
      <c r="C1101">
        <v>15.019024416410556</v>
      </c>
      <c r="D1101">
        <v>2298.3999999999505</v>
      </c>
      <c r="E1101">
        <v>-2299.8337249563456</v>
      </c>
      <c r="F1101">
        <v>2298.3999999999505</v>
      </c>
      <c r="G1101">
        <v>1.0390750436545204</v>
      </c>
      <c r="M1101" s="127">
        <v>2298.3499999999503</v>
      </c>
      <c r="N1101" s="127">
        <v>72.056249887002195</v>
      </c>
    </row>
    <row r="1102" spans="2:14" x14ac:dyDescent="0.2">
      <c r="B1102">
        <v>2298.4999999999504</v>
      </c>
      <c r="C1102">
        <v>14.923973804851867</v>
      </c>
      <c r="D1102">
        <v>2298.4999999999504</v>
      </c>
      <c r="E1102">
        <v>-2299.8026528216274</v>
      </c>
      <c r="F1102">
        <v>2298.4999999999504</v>
      </c>
      <c r="G1102">
        <v>1.0701471783727357</v>
      </c>
      <c r="M1102" s="127">
        <v>2298.4499999999507</v>
      </c>
      <c r="N1102" s="127">
        <v>71.897382608669488</v>
      </c>
    </row>
    <row r="1103" spans="2:14" x14ac:dyDescent="0.2">
      <c r="B1103">
        <v>2298.5999999999503</v>
      </c>
      <c r="C1103">
        <v>14.828984872777355</v>
      </c>
      <c r="D1103">
        <v>2298.5999999999503</v>
      </c>
      <c r="E1103">
        <v>-2299.7713926010147</v>
      </c>
      <c r="F1103">
        <v>2298.5999999999503</v>
      </c>
      <c r="G1103">
        <v>1.1014073989854296</v>
      </c>
      <c r="M1103" s="127">
        <v>2298.5499999999502</v>
      </c>
      <c r="N1103" s="127">
        <v>71.783971270808308</v>
      </c>
    </row>
    <row r="1104" spans="2:14" x14ac:dyDescent="0.2">
      <c r="B1104">
        <v>2298.6999999999503</v>
      </c>
      <c r="C1104">
        <v>14.734032563841552</v>
      </c>
      <c r="D1104">
        <v>2298.6999999999503</v>
      </c>
      <c r="E1104">
        <v>-2299.7400212805951</v>
      </c>
      <c r="F1104">
        <v>2298.6999999999503</v>
      </c>
      <c r="G1104">
        <v>1.1327787194049961</v>
      </c>
      <c r="M1104" s="127">
        <v>2298.6499999999505</v>
      </c>
      <c r="N1104" s="127">
        <v>71.716946751091967</v>
      </c>
    </row>
    <row r="1105" spans="2:14" x14ac:dyDescent="0.2">
      <c r="B1105">
        <v>2298.7999999999502</v>
      </c>
      <c r="C1105">
        <v>14.639094678726325</v>
      </c>
      <c r="D1105">
        <v>2298.7999999999502</v>
      </c>
      <c r="E1105">
        <v>-2299.7086063061452</v>
      </c>
      <c r="F1105">
        <v>2298.7999999999502</v>
      </c>
      <c r="G1105">
        <v>1.1641936938549406</v>
      </c>
      <c r="M1105" s="127">
        <v>2298.74999999995</v>
      </c>
      <c r="N1105" s="127">
        <v>71.690605023974058</v>
      </c>
    </row>
    <row r="1106" spans="2:14" x14ac:dyDescent="0.2">
      <c r="B1106">
        <v>2298.8999999999501</v>
      </c>
      <c r="C1106">
        <v>14.544152888054667</v>
      </c>
      <c r="D1106">
        <v>2298.8999999999501</v>
      </c>
      <c r="E1106">
        <v>-2299.6772031086284</v>
      </c>
      <c r="F1106">
        <v>2298.8999999999501</v>
      </c>
      <c r="G1106">
        <v>1.1955968913716788</v>
      </c>
      <c r="M1106" s="127">
        <v>2298.8499999999503</v>
      </c>
      <c r="N1106" s="127">
        <v>71.697714039320132</v>
      </c>
    </row>
    <row r="1107" spans="2:14" x14ac:dyDescent="0.2">
      <c r="B1107">
        <v>2298.99999999995</v>
      </c>
      <c r="C1107">
        <v>14.449188502061537</v>
      </c>
      <c r="D1107">
        <v>2298.99999999995</v>
      </c>
      <c r="E1107">
        <v>-2299.6458682807506</v>
      </c>
      <c r="F1107">
        <v>2298.99999999995</v>
      </c>
      <c r="G1107">
        <v>1.2269317192494782</v>
      </c>
      <c r="M1107" s="127">
        <v>2298.9499999999498</v>
      </c>
      <c r="N1107" s="127">
        <v>71.73897058806493</v>
      </c>
    </row>
    <row r="1108" spans="2:14" x14ac:dyDescent="0.2">
      <c r="B1108">
        <v>2299.0999999999499</v>
      </c>
      <c r="C1108">
        <v>14.354174151415743</v>
      </c>
      <c r="D1108">
        <v>2299.0999999999499</v>
      </c>
      <c r="E1108">
        <v>-2299.6146852633055</v>
      </c>
      <c r="F1108">
        <v>2299.0999999999499</v>
      </c>
      <c r="G1108">
        <v>1.2581147366945515</v>
      </c>
      <c r="M1108" s="127">
        <v>2299.0499999999502</v>
      </c>
      <c r="N1108" s="127">
        <v>71.830541015471667</v>
      </c>
    </row>
    <row r="1109" spans="2:14" x14ac:dyDescent="0.2">
      <c r="B1109">
        <v>2299.1999999999498</v>
      </c>
      <c r="C1109">
        <v>14.259082223103855</v>
      </c>
      <c r="D1109">
        <v>2299.1999999999498</v>
      </c>
      <c r="E1109">
        <v>-2299.5837396067368</v>
      </c>
      <c r="F1109">
        <v>2299.1999999999498</v>
      </c>
      <c r="G1109">
        <v>1.2890603932632985</v>
      </c>
      <c r="M1109" s="127">
        <v>2299.1499999999496</v>
      </c>
      <c r="N1109" s="127">
        <v>71.973617467146966</v>
      </c>
    </row>
    <row r="1110" spans="2:14" x14ac:dyDescent="0.2">
      <c r="B1110">
        <v>2299.2999999999497</v>
      </c>
      <c r="C1110">
        <v>14.163885278289076</v>
      </c>
      <c r="D1110">
        <v>2299.2999999999497</v>
      </c>
      <c r="E1110">
        <v>-2299.5531185195914</v>
      </c>
      <c r="F1110">
        <v>2299.2999999999497</v>
      </c>
      <c r="G1110">
        <v>1.3196814804086898</v>
      </c>
      <c r="M1110" s="127">
        <v>2299.24999999995</v>
      </c>
      <c r="N1110" s="127">
        <v>72.169073033204683</v>
      </c>
    </row>
    <row r="1111" spans="2:14" x14ac:dyDescent="0.2">
      <c r="B1111">
        <v>2299.3999999999496</v>
      </c>
      <c r="C1111">
        <v>14.068556147697358</v>
      </c>
      <c r="D1111">
        <v>2299.3999999999496</v>
      </c>
      <c r="E1111">
        <v>-2299.5229114572985</v>
      </c>
      <c r="F1111">
        <v>2299.3999999999496</v>
      </c>
      <c r="G1111">
        <v>1.3498885427015921</v>
      </c>
      <c r="M1111" s="127">
        <v>2299.3499999999494</v>
      </c>
      <c r="N1111" s="127">
        <v>72.41808756174261</v>
      </c>
    </row>
    <row r="1112" spans="2:14" x14ac:dyDescent="0.2">
      <c r="B1112">
        <v>2299.4999999999495</v>
      </c>
      <c r="C1112">
        <v>13.973068198343068</v>
      </c>
      <c r="D1112">
        <v>2299.4999999999495</v>
      </c>
      <c r="E1112">
        <v>-2299.4932102551247</v>
      </c>
      <c r="F1112">
        <v>2299.4999999999495</v>
      </c>
      <c r="G1112">
        <v>1.3795897448753749</v>
      </c>
      <c r="M1112" s="127">
        <v>2299.4499999999498</v>
      </c>
      <c r="N1112" s="127">
        <v>72.72187161688764</v>
      </c>
    </row>
    <row r="1113" spans="2:14" x14ac:dyDescent="0.2">
      <c r="B1113">
        <v>2299.5999999999494</v>
      </c>
      <c r="C1113">
        <v>13.877395643297202</v>
      </c>
      <c r="D1113">
        <v>2299.5999999999494</v>
      </c>
      <c r="E1113">
        <v>-2299.464109192274</v>
      </c>
      <c r="F1113">
        <v>2299.5999999999494</v>
      </c>
      <c r="G1113">
        <v>1.4086908077260887</v>
      </c>
      <c r="M1113" s="127">
        <v>2299.5499999999493</v>
      </c>
      <c r="N1113" s="127">
        <v>73.081624984635468</v>
      </c>
    </row>
    <row r="1114" spans="2:14" x14ac:dyDescent="0.2">
      <c r="B1114">
        <v>2299.6999999999493</v>
      </c>
      <c r="C1114">
        <v>13.781513951953601</v>
      </c>
      <c r="D1114">
        <v>2299.6999999999493</v>
      </c>
      <c r="E1114">
        <v>-2299.4357047861081</v>
      </c>
      <c r="F1114">
        <v>2299.6999999999493</v>
      </c>
      <c r="G1114">
        <v>1.4370952138920075</v>
      </c>
      <c r="M1114" s="127">
        <v>2299.6499999999496</v>
      </c>
      <c r="N1114" s="127">
        <v>73.498376492058753</v>
      </c>
    </row>
    <row r="1115" spans="2:14" x14ac:dyDescent="0.2">
      <c r="B1115">
        <v>2299.7999999999493</v>
      </c>
      <c r="C1115">
        <v>13.685400156552994</v>
      </c>
      <c r="D1115">
        <v>2299.7999999999493</v>
      </c>
      <c r="E1115">
        <v>-2299.4080959773614</v>
      </c>
      <c r="F1115">
        <v>2299.7999999999493</v>
      </c>
      <c r="G1115">
        <v>1.4647040226386707</v>
      </c>
      <c r="M1115" s="127">
        <v>2299.7499999999491</v>
      </c>
      <c r="N1115" s="127">
        <v>73.97322130125788</v>
      </c>
    </row>
    <row r="1116" spans="2:14" x14ac:dyDescent="0.2">
      <c r="B1116">
        <v>2299.8999999999492</v>
      </c>
      <c r="C1116">
        <v>13.589033131955677</v>
      </c>
      <c r="D1116">
        <v>2299.8999999999492</v>
      </c>
      <c r="E1116">
        <v>-2299.3813844989718</v>
      </c>
      <c r="F1116">
        <v>2299.8999999999492</v>
      </c>
      <c r="G1116">
        <v>1.4914155010283139</v>
      </c>
      <c r="M1116" s="127">
        <v>2299.8499999999494</v>
      </c>
      <c r="N1116" s="127">
        <v>74.507433018916942</v>
      </c>
    </row>
    <row r="1117" spans="2:14" x14ac:dyDescent="0.2">
      <c r="B1117">
        <v>2299.9999999999491</v>
      </c>
      <c r="C1117">
        <v>13.492395003562898</v>
      </c>
      <c r="D1117">
        <v>2299.9999999999491</v>
      </c>
      <c r="E1117">
        <v>-2299.3556751575115</v>
      </c>
      <c r="F1117">
        <v>2299.9999999999491</v>
      </c>
      <c r="G1117">
        <v>1.5171248424885562</v>
      </c>
      <c r="M1117" s="127">
        <v>2299.9499999999489</v>
      </c>
      <c r="N1117" s="127">
        <v>75.102257050733016</v>
      </c>
    </row>
    <row r="1118" spans="2:14" x14ac:dyDescent="0.2">
      <c r="B1118">
        <v>2300.099999999949</v>
      </c>
      <c r="C1118">
        <v>13.395530022669478</v>
      </c>
      <c r="D1118">
        <v>2300.099999999949</v>
      </c>
      <c r="E1118">
        <v>-2299.3308340835697</v>
      </c>
      <c r="F1118">
        <v>2300.099999999949</v>
      </c>
      <c r="G1118">
        <v>1.5419659164303994</v>
      </c>
      <c r="M1118" s="127">
        <v>2300.0499999999493</v>
      </c>
      <c r="N1118" s="127">
        <v>75.616441243414613</v>
      </c>
    </row>
    <row r="1119" spans="2:14" x14ac:dyDescent="0.2">
      <c r="B1119">
        <v>2300.1999999999489</v>
      </c>
      <c r="C1119">
        <v>13.298479419834662</v>
      </c>
      <c r="D1119">
        <v>2300.1999999999489</v>
      </c>
      <c r="E1119">
        <v>-2299.3067283029832</v>
      </c>
      <c r="F1119">
        <v>2300.1999999999489</v>
      </c>
      <c r="G1119">
        <v>1.5660716970169233</v>
      </c>
      <c r="M1119" s="127">
        <v>2300.1499999999487</v>
      </c>
      <c r="N1119" s="127">
        <v>76.050953334558884</v>
      </c>
    </row>
    <row r="1120" spans="2:14" x14ac:dyDescent="0.2">
      <c r="B1120">
        <v>2300.3002380951871</v>
      </c>
      <c r="C1120">
        <v>13.201049451639744</v>
      </c>
      <c r="D1120">
        <v>2300.3002380951871</v>
      </c>
      <c r="E1120">
        <v>-2299.2831700547954</v>
      </c>
      <c r="F1120">
        <v>2300.3002380951871</v>
      </c>
      <c r="G1120">
        <v>1.589629945204706</v>
      </c>
      <c r="M1120" s="127">
        <v>2300.2501190475678</v>
      </c>
      <c r="N1120" s="127">
        <v>76.406967864251428</v>
      </c>
    </row>
    <row r="1121" spans="2:14" x14ac:dyDescent="0.2">
      <c r="B1121">
        <v>2300.4004761904253</v>
      </c>
      <c r="C1121">
        <v>13.103505606072446</v>
      </c>
      <c r="D1121">
        <v>2300.4004761904253</v>
      </c>
      <c r="E1121">
        <v>-2299.2600876866645</v>
      </c>
      <c r="F1121">
        <v>2300.4004761904253</v>
      </c>
      <c r="G1121">
        <v>1.6127123133355781</v>
      </c>
      <c r="M1121" s="127">
        <v>2300.3503571428064</v>
      </c>
      <c r="N1121" s="127">
        <v>76.686660614244374</v>
      </c>
    </row>
    <row r="1122" spans="2:14" x14ac:dyDescent="0.2">
      <c r="B1122">
        <v>2300.5007142856634</v>
      </c>
      <c r="C1122">
        <v>13.005878735115445</v>
      </c>
      <c r="D1122">
        <v>2300.5007142856634</v>
      </c>
      <c r="E1122">
        <v>-2299.2373588798218</v>
      </c>
      <c r="F1122">
        <v>2300.5007142856634</v>
      </c>
      <c r="G1122">
        <v>1.6354411201782568</v>
      </c>
      <c r="M1122" s="127">
        <v>2300.4505952380441</v>
      </c>
      <c r="N1122" s="127">
        <v>76.894253324209501</v>
      </c>
    </row>
    <row r="1123" spans="2:14" x14ac:dyDescent="0.2">
      <c r="B1123">
        <v>2300.6009523809016</v>
      </c>
      <c r="C1123">
        <v>12.908196551861591</v>
      </c>
      <c r="D1123">
        <v>2300.6009523809016</v>
      </c>
      <c r="E1123">
        <v>-2299.2148688341786</v>
      </c>
      <c r="F1123">
        <v>2300.6009523809016</v>
      </c>
      <c r="G1123">
        <v>1.6579311658215374</v>
      </c>
      <c r="M1123" s="127">
        <v>2300.5508333332828</v>
      </c>
      <c r="N1123" s="127">
        <v>77.034343299292644</v>
      </c>
    </row>
    <row r="1124" spans="2:14" x14ac:dyDescent="0.2">
      <c r="B1124">
        <v>2300.7011904761398</v>
      </c>
      <c r="C1124">
        <v>12.810484276357451</v>
      </c>
      <c r="D1124">
        <v>2300.7011904761398</v>
      </c>
      <c r="E1124">
        <v>-2299.1925097575895</v>
      </c>
      <c r="F1124">
        <v>2300.7011904761398</v>
      </c>
      <c r="G1124">
        <v>1.6802902424105923</v>
      </c>
      <c r="M1124" s="127">
        <v>2300.6510714285205</v>
      </c>
      <c r="N1124" s="127">
        <v>77.111155685455998</v>
      </c>
    </row>
    <row r="1125" spans="2:14" x14ac:dyDescent="0.2">
      <c r="B1125">
        <v>2300.801428571378</v>
      </c>
      <c r="C1125">
        <v>12.712762132385162</v>
      </c>
      <c r="D1125">
        <v>2300.801428571378</v>
      </c>
      <c r="E1125">
        <v>-2299.1701937241846</v>
      </c>
      <c r="F1125">
        <v>2300.801428571378</v>
      </c>
      <c r="G1125">
        <v>1.7026062758154694</v>
      </c>
      <c r="M1125" s="127">
        <v>2300.7513095237591</v>
      </c>
      <c r="N1125" s="127">
        <v>77.136397446553957</v>
      </c>
    </row>
    <row r="1126" spans="2:14" x14ac:dyDescent="0.2">
      <c r="B1126">
        <v>2300.9016666666162</v>
      </c>
      <c r="C1126">
        <v>12.615044782210116</v>
      </c>
      <c r="D1126">
        <v>2300.9016666666162</v>
      </c>
      <c r="E1126">
        <v>-2299.14785658643</v>
      </c>
      <c r="F1126">
        <v>2300.9016666666162</v>
      </c>
      <c r="G1126">
        <v>1.7249434135701449</v>
      </c>
      <c r="M1126" s="127">
        <v>2300.8515476189968</v>
      </c>
      <c r="N1126" s="127">
        <v>77.124026954060867</v>
      </c>
    </row>
    <row r="1127" spans="2:14" x14ac:dyDescent="0.2">
      <c r="B1127">
        <v>2301.0019047618543</v>
      </c>
      <c r="C1127">
        <v>12.517346692780167</v>
      </c>
      <c r="D1127">
        <v>2301.0019047618543</v>
      </c>
      <c r="E1127">
        <v>-2299.1254352372575</v>
      </c>
      <c r="F1127">
        <v>2301.0019047618543</v>
      </c>
      <c r="G1127">
        <v>1.7473647627425635</v>
      </c>
      <c r="M1127" s="127">
        <v>2300.9517857142355</v>
      </c>
      <c r="N1127" s="127">
        <v>77.074648885230729</v>
      </c>
    </row>
    <row r="1128" spans="2:14" x14ac:dyDescent="0.2">
      <c r="B1128">
        <v>2301.1021428570925</v>
      </c>
      <c r="C1128">
        <v>12.419685813188989</v>
      </c>
      <c r="D1128">
        <v>2301.1021428570925</v>
      </c>
      <c r="E1128">
        <v>-2299.1028522488127</v>
      </c>
      <c r="F1128">
        <v>2301.1021428570925</v>
      </c>
      <c r="G1128">
        <v>1.7699477511873738</v>
      </c>
      <c r="M1128" s="127">
        <v>2301.0520238094732</v>
      </c>
      <c r="N1128" s="127">
        <v>76.979839694815453</v>
      </c>
    </row>
    <row r="1129" spans="2:14" x14ac:dyDescent="0.2">
      <c r="B1129">
        <v>2301.2023809523307</v>
      </c>
      <c r="C1129">
        <v>12.322078754887778</v>
      </c>
      <c r="D1129">
        <v>2301.2023809523307</v>
      </c>
      <c r="E1129">
        <v>-2299.0800376467173</v>
      </c>
      <c r="F1129">
        <v>2301.2023809523307</v>
      </c>
      <c r="G1129">
        <v>1.7927623532827965</v>
      </c>
      <c r="M1129" s="127">
        <v>2301.1522619047118</v>
      </c>
      <c r="N1129" s="127">
        <v>76.843922384372021</v>
      </c>
    </row>
    <row r="1130" spans="2:14" x14ac:dyDescent="0.2">
      <c r="B1130">
        <v>2301.3026190475689</v>
      </c>
      <c r="C1130">
        <v>12.224540794612039</v>
      </c>
      <c r="D1130">
        <v>2301.3026190475689</v>
      </c>
      <c r="E1130">
        <v>-2299.0569293076032</v>
      </c>
      <c r="F1130">
        <v>2301.3026190475689</v>
      </c>
      <c r="G1130">
        <v>1.8158706923968566</v>
      </c>
      <c r="M1130" s="127">
        <v>2301.2524999999496</v>
      </c>
      <c r="N1130" s="127">
        <v>76.671439962206918</v>
      </c>
    </row>
    <row r="1131" spans="2:14" x14ac:dyDescent="0.2">
      <c r="B1131">
        <v>2301.4028571428071</v>
      </c>
      <c r="C1131">
        <v>12.12708593069253</v>
      </c>
      <c r="D1131">
        <v>2301.4028571428071</v>
      </c>
      <c r="E1131">
        <v>-2299.0334728858106</v>
      </c>
      <c r="F1131">
        <v>2301.4028571428071</v>
      </c>
      <c r="G1131">
        <v>1.8393271141894729</v>
      </c>
      <c r="M1131" s="127">
        <v>2301.3527380951882</v>
      </c>
      <c r="N1131" s="127">
        <v>76.466885742935702</v>
      </c>
    </row>
    <row r="1132" spans="2:14" x14ac:dyDescent="0.2">
      <c r="B1132">
        <v>2301.5030952380453</v>
      </c>
      <c r="C1132">
        <v>12.029726925275499</v>
      </c>
      <c r="D1132">
        <v>2301.5030952380453</v>
      </c>
      <c r="E1132">
        <v>-2299.0096216050474</v>
      </c>
      <c r="F1132">
        <v>2301.5030952380453</v>
      </c>
      <c r="G1132">
        <v>1.8631783949526834</v>
      </c>
      <c r="M1132" s="127">
        <v>2301.4529761904259</v>
      </c>
      <c r="N1132" s="127">
        <v>76.234629550515905</v>
      </c>
    </row>
    <row r="1133" spans="2:14" x14ac:dyDescent="0.2">
      <c r="B1133">
        <v>2301.6033333332834</v>
      </c>
      <c r="C1133">
        <v>11.93247525267298</v>
      </c>
      <c r="D1133">
        <v>2301.6033333332834</v>
      </c>
      <c r="E1133">
        <v>-2298.9853362768622</v>
      </c>
      <c r="F1133">
        <v>2301.6033333332834</v>
      </c>
      <c r="G1133">
        <v>1.8874637231378983</v>
      </c>
      <c r="M1133" s="127">
        <v>2301.5532142856646</v>
      </c>
      <c r="N1133" s="127">
        <v>75.979056014923358</v>
      </c>
    </row>
    <row r="1134" spans="2:14" x14ac:dyDescent="0.2">
      <c r="B1134">
        <v>2301.7035714285216</v>
      </c>
      <c r="C1134">
        <v>11.83534099770681</v>
      </c>
      <c r="D1134">
        <v>2301.7035714285216</v>
      </c>
      <c r="E1134">
        <v>-2298.9605853748599</v>
      </c>
      <c r="F1134">
        <v>2301.7035714285216</v>
      </c>
      <c r="G1134">
        <v>1.9122146251402228</v>
      </c>
      <c r="M1134" s="127">
        <v>2301.6534523809023</v>
      </c>
      <c r="N1134" s="127">
        <v>75.704602311207651</v>
      </c>
    </row>
    <row r="1135" spans="2:14" x14ac:dyDescent="0.2">
      <c r="B1135">
        <v>2301.8038095237598</v>
      </c>
      <c r="C1135">
        <v>11.738332751653701</v>
      </c>
      <c r="D1135">
        <v>2301.8038095237598</v>
      </c>
      <c r="E1135">
        <v>-2298.9353449964665</v>
      </c>
      <c r="F1135">
        <v>2301.8038095237598</v>
      </c>
      <c r="G1135">
        <v>1.9374550035336142</v>
      </c>
      <c r="M1135" s="127">
        <v>2301.7536904761409</v>
      </c>
      <c r="N1135" s="127">
        <v>75.415696443036879</v>
      </c>
    </row>
    <row r="1136" spans="2:14" x14ac:dyDescent="0.2">
      <c r="B1136">
        <v>2301.904047618998</v>
      </c>
      <c r="C1136">
        <v>11.641457490522381</v>
      </c>
      <c r="D1136">
        <v>2301.904047618998</v>
      </c>
      <c r="E1136">
        <v>-2298.909598804752</v>
      </c>
      <c r="F1136">
        <v>2301.904047618998</v>
      </c>
      <c r="G1136">
        <v>1.9632011952480752</v>
      </c>
      <c r="M1136" s="127">
        <v>2301.8539285713787</v>
      </c>
      <c r="N1136" s="127">
        <v>75.116749311709683</v>
      </c>
    </row>
    <row r="1137" spans="2:14" x14ac:dyDescent="0.2">
      <c r="B1137">
        <v>2302.0042857142362</v>
      </c>
      <c r="C1137">
        <v>11.544720434395927</v>
      </c>
      <c r="D1137">
        <v>2302.0042857142362</v>
      </c>
      <c r="E1137">
        <v>-2298.8833379797011</v>
      </c>
      <c r="F1137">
        <v>2302.0042857142362</v>
      </c>
      <c r="G1137">
        <v>1.9894620202990154</v>
      </c>
      <c r="M1137" s="127">
        <v>2301.9541666666173</v>
      </c>
      <c r="N1137" s="127">
        <v>74.81216354866558</v>
      </c>
    </row>
    <row r="1138" spans="2:14" x14ac:dyDescent="0.2">
      <c r="B1138">
        <v>2302.1045238094744</v>
      </c>
      <c r="C1138">
        <v>11.448124894097615</v>
      </c>
      <c r="D1138">
        <v>2302.1045238094744</v>
      </c>
      <c r="E1138">
        <v>-2298.8565611769895</v>
      </c>
      <c r="F1138">
        <v>2302.1045238094744</v>
      </c>
      <c r="G1138">
        <v>2.0162388230105535</v>
      </c>
      <c r="M1138" s="127">
        <v>2302.054404761855</v>
      </c>
      <c r="N1138" s="127">
        <v>74.506340599480666</v>
      </c>
    </row>
    <row r="1139" spans="2:14" x14ac:dyDescent="0.2">
      <c r="B1139">
        <v>2302.2047619047125</v>
      </c>
      <c r="C1139">
        <v>11.351672119498076</v>
      </c>
      <c r="D1139">
        <v>2302.2047619047125</v>
      </c>
      <c r="E1139">
        <v>-2298.8292744640576</v>
      </c>
      <c r="F1139">
        <v>2302.2047619047125</v>
      </c>
      <c r="G1139">
        <v>2.0435255359425355</v>
      </c>
      <c r="M1139" s="127">
        <v>2302.1546428570937</v>
      </c>
      <c r="N1139" s="127">
        <v>74.203669148640543</v>
      </c>
    </row>
    <row r="1140" spans="2:14" x14ac:dyDescent="0.2">
      <c r="B1140">
        <v>2302.3049999999507</v>
      </c>
      <c r="C1140">
        <v>11.255361150281363</v>
      </c>
      <c r="D1140">
        <v>2302.3049999999507</v>
      </c>
      <c r="E1140">
        <v>-2298.8014912543013</v>
      </c>
      <c r="F1140">
        <v>2302.3049999999507</v>
      </c>
      <c r="G1140">
        <v>2.0713087456988433</v>
      </c>
      <c r="M1140" s="127">
        <v>2302.2548809523314</v>
      </c>
      <c r="N1140" s="127">
        <v>73.908524934363115</v>
      </c>
    </row>
    <row r="1141" spans="2:14" x14ac:dyDescent="0.2">
      <c r="B1141">
        <v>2302.4052380951889</v>
      </c>
      <c r="C1141">
        <v>11.15918868476022</v>
      </c>
      <c r="D1141">
        <v>2302.4052380951889</v>
      </c>
      <c r="E1141">
        <v>-2298.7732322071893</v>
      </c>
      <c r="F1141">
        <v>2302.4052380951889</v>
      </c>
      <c r="G1141">
        <v>2.0995677928108307</v>
      </c>
      <c r="M1141" s="127">
        <v>2302.35511904757</v>
      </c>
      <c r="N1141" s="127">
        <v>73.625250366715093</v>
      </c>
    </row>
    <row r="1142" spans="2:14" x14ac:dyDescent="0.2">
      <c r="B1142">
        <v>2302.5054761904271</v>
      </c>
      <c r="C1142">
        <v>11.063148945568935</v>
      </c>
      <c r="D1142">
        <v>2302.5054761904271</v>
      </c>
      <c r="E1142">
        <v>-2298.744525188888</v>
      </c>
      <c r="F1142">
        <v>2302.5054761904271</v>
      </c>
      <c r="G1142">
        <v>2.1282748111120782</v>
      </c>
      <c r="M1142" s="127">
        <v>2302.4553571428078</v>
      </c>
      <c r="N1142" s="127">
        <v>73.358189280897406</v>
      </c>
    </row>
    <row r="1143" spans="2:14" x14ac:dyDescent="0.2">
      <c r="B1143">
        <v>2302.6057142856653</v>
      </c>
      <c r="C1143">
        <v>10.967233569692334</v>
      </c>
      <c r="D1143">
        <v>2302.6057142856653</v>
      </c>
      <c r="E1143">
        <v>-2298.7154052166684</v>
      </c>
      <c r="F1143">
        <v>2302.6057142856653</v>
      </c>
      <c r="G1143">
        <v>2.1573947833317106</v>
      </c>
      <c r="M1143" s="127">
        <v>2302.5555952380464</v>
      </c>
      <c r="N1143" s="127">
        <v>73.11167493588465</v>
      </c>
    </row>
    <row r="1144" spans="2:14" x14ac:dyDescent="0.2">
      <c r="B1144">
        <v>2302.7059523809035</v>
      </c>
      <c r="C1144">
        <v>10.871431521645011</v>
      </c>
      <c r="D1144">
        <v>2302.7059523809035</v>
      </c>
      <c r="E1144">
        <v>-2298.6859144122677</v>
      </c>
      <c r="F1144">
        <v>2302.7059523809035</v>
      </c>
      <c r="G1144">
        <v>2.1868855877323767</v>
      </c>
      <c r="M1144" s="127">
        <v>2302.6558333332841</v>
      </c>
      <c r="N1144" s="127">
        <v>72.89003167928955</v>
      </c>
    </row>
    <row r="1145" spans="2:14" x14ac:dyDescent="0.2">
      <c r="B1145">
        <v>2302.8061904761416</v>
      </c>
      <c r="C1145">
        <v>10.775729093393194</v>
      </c>
      <c r="D1145">
        <v>2302.8061904761416</v>
      </c>
      <c r="E1145">
        <v>-2298.6561017788067</v>
      </c>
      <c r="F1145">
        <v>2302.8061904761416</v>
      </c>
      <c r="G1145">
        <v>2.2166982211933828</v>
      </c>
      <c r="M1145" s="127">
        <v>2302.7560714285228</v>
      </c>
      <c r="N1145" s="127">
        <v>72.697464286474073</v>
      </c>
    </row>
    <row r="1146" spans="2:14" x14ac:dyDescent="0.2">
      <c r="B1146">
        <v>2302.9064285713798</v>
      </c>
      <c r="C1146">
        <v>10.680109839029708</v>
      </c>
      <c r="D1146">
        <v>2302.9064285713798</v>
      </c>
      <c r="E1146">
        <v>-2298.6260233138564</v>
      </c>
      <c r="F1146">
        <v>2302.9064285713798</v>
      </c>
      <c r="G1146">
        <v>2.2467766861436758</v>
      </c>
      <c r="M1146" s="127">
        <v>2302.8563095237605</v>
      </c>
      <c r="N1146" s="127">
        <v>72.538252515268695</v>
      </c>
    </row>
    <row r="1147" spans="2:14" x14ac:dyDescent="0.2">
      <c r="B1147">
        <v>2303.006666666618</v>
      </c>
      <c r="C1147">
        <v>10.584554516936505</v>
      </c>
      <c r="D1147">
        <v>2303.006666666618</v>
      </c>
      <c r="E1147">
        <v>-2298.595742226858</v>
      </c>
      <c r="F1147">
        <v>2303.006666666618</v>
      </c>
      <c r="G1147">
        <v>2.2770577731421326</v>
      </c>
      <c r="M1147" s="127">
        <v>2302.9565476189991</v>
      </c>
      <c r="N1147" s="127">
        <v>72.416806454096303</v>
      </c>
    </row>
    <row r="1148" spans="2:14" x14ac:dyDescent="0.2">
      <c r="B1148">
        <v>2303.1069047618562</v>
      </c>
      <c r="C1148">
        <v>10.489041195804226</v>
      </c>
      <c r="D1148">
        <v>2303.1069047618562</v>
      </c>
      <c r="E1148">
        <v>-2298.5653287896648</v>
      </c>
      <c r="F1148">
        <v>2303.1069047618562</v>
      </c>
      <c r="G1148">
        <v>2.3074712103352795</v>
      </c>
      <c r="M1148" s="127">
        <v>2303.0567857142369</v>
      </c>
      <c r="N1148" s="127">
        <v>72.337437849484999</v>
      </c>
    </row>
    <row r="1149" spans="2:14" x14ac:dyDescent="0.2">
      <c r="B1149">
        <v>2303.2071428570944</v>
      </c>
      <c r="C1149">
        <v>10.393546763446272</v>
      </c>
      <c r="D1149">
        <v>2303.2071428570944</v>
      </c>
      <c r="E1149">
        <v>-2298.5348559692557</v>
      </c>
      <c r="F1149">
        <v>2303.2071428570944</v>
      </c>
      <c r="G1149">
        <v>2.3379440307444384</v>
      </c>
      <c r="M1149" s="127">
        <v>2303.1570238094755</v>
      </c>
      <c r="N1149" s="127">
        <v>72.301819007376523</v>
      </c>
    </row>
    <row r="1150" spans="2:14" x14ac:dyDescent="0.2">
      <c r="B1150">
        <v>2303.3073809523326</v>
      </c>
      <c r="C1150">
        <v>10.298054649868799</v>
      </c>
      <c r="D1150">
        <v>2303.3073809523326</v>
      </c>
      <c r="E1150">
        <v>-2298.5043828688567</v>
      </c>
      <c r="F1150">
        <v>2303.3073809523326</v>
      </c>
      <c r="G1150">
        <v>2.3684171311433602</v>
      </c>
      <c r="M1150" s="127">
        <v>2303.2572619047132</v>
      </c>
      <c r="N1150" s="127">
        <v>72.301263604129687</v>
      </c>
    </row>
    <row r="1151" spans="2:14" x14ac:dyDescent="0.2">
      <c r="B1151">
        <v>2303.4076190475707</v>
      </c>
      <c r="C1151">
        <v>10.202656438457996</v>
      </c>
      <c r="D1151">
        <v>2303.4076190475707</v>
      </c>
      <c r="E1151">
        <v>-2298.4736169907424</v>
      </c>
      <c r="F1151">
        <v>2303.4076190475707</v>
      </c>
      <c r="G1151">
        <v>2.3991830092577402</v>
      </c>
      <c r="M1151" s="127">
        <v>2303.3574999999519</v>
      </c>
      <c r="N1151" s="127">
        <v>72.125513149117225</v>
      </c>
    </row>
    <row r="1152" spans="2:14" x14ac:dyDescent="0.2">
      <c r="B1152">
        <v>2303.5078571428089</v>
      </c>
      <c r="C1152">
        <v>10.107456126014393</v>
      </c>
      <c r="D1152">
        <v>2303.5078571428089</v>
      </c>
      <c r="E1152">
        <v>-2298.4422440769195</v>
      </c>
      <c r="F1152">
        <v>2303.5078571428089</v>
      </c>
      <c r="G1152">
        <v>2.4305559230806466</v>
      </c>
      <c r="M1152" s="127">
        <v>2303.4577380951896</v>
      </c>
      <c r="N1152" s="127">
        <v>71.760553775725668</v>
      </c>
    </row>
    <row r="1153" spans="2:14" x14ac:dyDescent="0.2">
      <c r="B1153">
        <v>2303.6080952380471</v>
      </c>
      <c r="C1153">
        <v>10.012561052141532</v>
      </c>
      <c r="D1153">
        <v>2303.6080952380471</v>
      </c>
      <c r="E1153">
        <v>-2298.409959676103</v>
      </c>
      <c r="F1153">
        <v>2303.6080952380471</v>
      </c>
      <c r="G1153">
        <v>2.4628403238971259</v>
      </c>
      <c r="M1153" s="127">
        <v>2303.5579761904282</v>
      </c>
      <c r="N1153" s="127">
        <v>71.21110219251409</v>
      </c>
    </row>
    <row r="1154" spans="2:14" x14ac:dyDescent="0.2">
      <c r="B1154">
        <v>2303.7083333332853</v>
      </c>
      <c r="C1154">
        <v>9.9180846957759758</v>
      </c>
      <c r="D1154">
        <v>2303.7083333332853</v>
      </c>
      <c r="E1154">
        <v>-2298.3764698041105</v>
      </c>
      <c r="F1154">
        <v>2303.7083333332853</v>
      </c>
      <c r="G1154">
        <v>2.4963301958896409</v>
      </c>
      <c r="M1154" s="127">
        <v>2303.658214285666</v>
      </c>
      <c r="N1154" s="127">
        <v>70.481658830930243</v>
      </c>
    </row>
    <row r="1155" spans="2:14" x14ac:dyDescent="0.2">
      <c r="B1155">
        <v>2303.8085714285235</v>
      </c>
      <c r="C1155">
        <v>9.824148351869173</v>
      </c>
      <c r="D1155">
        <v>2303.8085714285235</v>
      </c>
      <c r="E1155">
        <v>-2298.3414939492327</v>
      </c>
      <c r="F1155">
        <v>2303.8085714285235</v>
      </c>
      <c r="G1155">
        <v>2.5313060507673981</v>
      </c>
      <c r="M1155" s="127">
        <v>2303.7584523809046</v>
      </c>
      <c r="N1155" s="127">
        <v>69.57790448730573</v>
      </c>
    </row>
    <row r="1156" spans="2:14" x14ac:dyDescent="0.2">
      <c r="B1156">
        <v>2303.9088095237616</v>
      </c>
      <c r="C1156">
        <v>9.7308837192108673</v>
      </c>
      <c r="D1156">
        <v>2303.9088095237616</v>
      </c>
      <c r="E1156">
        <v>-2298.3047645701754</v>
      </c>
      <c r="F1156">
        <v>2303.9088095237616</v>
      </c>
      <c r="G1156">
        <v>2.5680354298242491</v>
      </c>
      <c r="M1156" s="127">
        <v>2303.8586904761423</v>
      </c>
      <c r="N1156" s="127">
        <v>68.504540123122538</v>
      </c>
    </row>
    <row r="1157" spans="2:14" x14ac:dyDescent="0.2">
      <c r="B1157">
        <v>2304.0090476189998</v>
      </c>
      <c r="C1157">
        <v>9.6384337217221123</v>
      </c>
      <c r="D1157">
        <v>2304.0090476189998</v>
      </c>
      <c r="E1157">
        <v>-2298.2660305111085</v>
      </c>
      <c r="F1157">
        <v>2304.0090476189998</v>
      </c>
      <c r="G1157">
        <v>2.6067694888915867</v>
      </c>
      <c r="M1157" s="127">
        <v>2303.958928571381</v>
      </c>
      <c r="N1157" s="127">
        <v>67.267628650499375</v>
      </c>
    </row>
    <row r="1158" spans="2:14" x14ac:dyDescent="0.2">
      <c r="B1158">
        <v>2304.109285714238</v>
      </c>
      <c r="C1158">
        <v>9.5469546576546342</v>
      </c>
      <c r="D1158">
        <v>2304.109285714238</v>
      </c>
      <c r="E1158">
        <v>-2298.2250561359015</v>
      </c>
      <c r="F1158">
        <v>2304.109285714238</v>
      </c>
      <c r="G1158">
        <v>2.6477438640986293</v>
      </c>
      <c r="M1158" s="127">
        <v>2304.0591666666187</v>
      </c>
      <c r="N1158" s="127">
        <v>65.87192167150674</v>
      </c>
    </row>
    <row r="1159" spans="2:14" x14ac:dyDescent="0.2">
      <c r="B1159">
        <v>2304.2095238094762</v>
      </c>
      <c r="C1159">
        <v>9.4566161869423571</v>
      </c>
      <c r="D1159">
        <v>2304.2095238094762</v>
      </c>
      <c r="E1159">
        <v>-2298.1816249524236</v>
      </c>
      <c r="F1159">
        <v>2304.2095238094762</v>
      </c>
      <c r="G1159">
        <v>2.6911750475765075</v>
      </c>
      <c r="M1159" s="127">
        <v>2304.1594047618573</v>
      </c>
      <c r="N1159" s="127">
        <v>64.3235828454673</v>
      </c>
    </row>
    <row r="1160" spans="2:14" x14ac:dyDescent="0.2">
      <c r="B1160">
        <v>2304.3097619047144</v>
      </c>
      <c r="C1160">
        <v>9.3676017173236339</v>
      </c>
      <c r="D1160">
        <v>2304.3097619047144</v>
      </c>
      <c r="E1160">
        <v>-2298.1355411254376</v>
      </c>
      <c r="F1160">
        <v>2304.3097619047144</v>
      </c>
      <c r="G1160">
        <v>2.7372588745624853</v>
      </c>
      <c r="M1160" s="127">
        <v>2304.2596428570951</v>
      </c>
      <c r="N1160" s="127">
        <v>62.628871423457504</v>
      </c>
    </row>
    <row r="1161" spans="2:14" x14ac:dyDescent="0.2">
      <c r="B1161">
        <v>2304.4099999999526</v>
      </c>
      <c r="C1161">
        <v>9.2801087350756664</v>
      </c>
      <c r="D1161">
        <v>2304.4099999999526</v>
      </c>
      <c r="E1161">
        <v>-2298.0866303829262</v>
      </c>
      <c r="F1161">
        <v>2304.4099999999526</v>
      </c>
      <c r="G1161">
        <v>2.6733696170740586</v>
      </c>
      <c r="M1161" s="127">
        <v>2304.3598809523337</v>
      </c>
      <c r="N1161" s="127">
        <v>60.793729198445625</v>
      </c>
    </row>
    <row r="1162" spans="2:14" x14ac:dyDescent="0.2">
      <c r="B1162">
        <v>2306.2009999999527</v>
      </c>
      <c r="C1162">
        <v>7.7323500790322344</v>
      </c>
      <c r="D1162">
        <v>2306.2009999999527</v>
      </c>
      <c r="E1162">
        <v>-2297.1854507773141</v>
      </c>
      <c r="F1162">
        <v>2306.2009999999527</v>
      </c>
      <c r="G1162">
        <v>3.5745492226860733</v>
      </c>
      <c r="M1162" s="127">
        <v>2305.3054999999526</v>
      </c>
      <c r="N1162" s="127">
        <v>59.7899756833054</v>
      </c>
    </row>
    <row r="1163" spans="2:14" x14ac:dyDescent="0.2">
      <c r="M1163" s="127">
        <v>2306.2009999999527</v>
      </c>
      <c r="N1163" s="127">
        <v>59.772455323306268</v>
      </c>
    </row>
  </sheetData>
  <mergeCells count="15">
    <mergeCell ref="P20:Q20"/>
    <mergeCell ref="AD1:AJ1"/>
    <mergeCell ref="P8:T8"/>
    <mergeCell ref="P12:T12"/>
    <mergeCell ref="P16:T16"/>
    <mergeCell ref="P4:T4"/>
    <mergeCell ref="R20:S20"/>
    <mergeCell ref="B2:C2"/>
    <mergeCell ref="D2:E2"/>
    <mergeCell ref="F2:G2"/>
    <mergeCell ref="L2:L3"/>
    <mergeCell ref="M2:N2"/>
    <mergeCell ref="H2:I2"/>
    <mergeCell ref="J2:J3"/>
    <mergeCell ref="K2:K3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7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8"/>
      <c r="AB1" s="318"/>
    </row>
    <row r="2" spans="2:28" x14ac:dyDescent="0.2">
      <c r="B2" s="547" t="s">
        <v>484</v>
      </c>
      <c r="C2" s="548"/>
      <c r="D2" s="547" t="s">
        <v>485</v>
      </c>
      <c r="E2" s="548"/>
      <c r="F2" s="547" t="s">
        <v>486</v>
      </c>
      <c r="G2" s="549"/>
      <c r="H2" s="547" t="s">
        <v>511</v>
      </c>
      <c r="I2" s="548"/>
      <c r="J2" s="559" t="s">
        <v>487</v>
      </c>
      <c r="K2" s="548"/>
      <c r="L2" s="547" t="s">
        <v>490</v>
      </c>
      <c r="M2" s="548"/>
      <c r="N2" s="569" t="s">
        <v>468</v>
      </c>
      <c r="AA2" s="167"/>
      <c r="AB2" s="167" t="str">
        <f>IFERROR(VALUE(RIGHT(AA2,LEN(AA2)-MIN(FIND({0;1;2;3;4;5;6;7;8;9},AA2&amp;"0123456789"))+1)),"")</f>
        <v/>
      </c>
    </row>
    <row r="3" spans="2:28" ht="13.5" thickBot="1" x14ac:dyDescent="0.25">
      <c r="B3" s="152" t="s">
        <v>492</v>
      </c>
      <c r="C3" s="153" t="s">
        <v>373</v>
      </c>
      <c r="D3" s="152" t="s">
        <v>492</v>
      </c>
      <c r="E3" s="153" t="s">
        <v>358</v>
      </c>
      <c r="F3" s="152" t="s">
        <v>492</v>
      </c>
      <c r="G3" s="159" t="s">
        <v>493</v>
      </c>
      <c r="H3" s="129" t="s">
        <v>492</v>
      </c>
      <c r="I3" s="130" t="s">
        <v>373</v>
      </c>
      <c r="J3" s="160" t="s">
        <v>492</v>
      </c>
      <c r="K3" s="153" t="s">
        <v>493</v>
      </c>
      <c r="L3" s="152" t="s">
        <v>492</v>
      </c>
      <c r="M3" s="153" t="s">
        <v>382</v>
      </c>
      <c r="N3" s="570"/>
      <c r="AA3" s="167"/>
      <c r="AB3" s="167" t="str">
        <f>IFERROR(VALUE(RIGHT(AA3,LEN(AA3)-MIN(FIND({0;1;2;3;4;5;6;7;8;9},AA3&amp;"0123456789"))+1)),"")</f>
        <v/>
      </c>
    </row>
    <row r="4" spans="2:28" ht="13.5" thickBot="1" x14ac:dyDescent="0.25">
      <c r="B4" s="125">
        <v>0</v>
      </c>
      <c r="C4" s="154">
        <v>25.00383505918618</v>
      </c>
      <c r="D4">
        <v>0</v>
      </c>
      <c r="E4" s="154">
        <v>-5.9635192925449533E-2</v>
      </c>
      <c r="F4">
        <v>0</v>
      </c>
      <c r="G4" s="154">
        <v>2300.8131648070744</v>
      </c>
      <c r="H4">
        <v>0</v>
      </c>
      <c r="I4" s="155">
        <v>13.375041468773322</v>
      </c>
      <c r="J4">
        <v>0</v>
      </c>
      <c r="K4" s="154">
        <v>2.6695840699862856</v>
      </c>
      <c r="L4">
        <v>0</v>
      </c>
      <c r="M4" s="154">
        <v>179.97813783892931</v>
      </c>
      <c r="N4" s="138">
        <v>4</v>
      </c>
      <c r="P4" s="556" t="s">
        <v>357</v>
      </c>
      <c r="Q4" s="557"/>
      <c r="R4" s="557"/>
      <c r="S4" s="558"/>
      <c r="V4" s="565" t="s">
        <v>512</v>
      </c>
      <c r="W4" s="566"/>
      <c r="X4" s="566"/>
      <c r="Y4" s="567"/>
      <c r="AA4" s="167"/>
      <c r="AB4" s="167" t="str">
        <f>IFERROR(VALUE(RIGHT(AA4,LEN(AA4)-MIN(FIND({0;1;2;3;4;5;6;7;8;9},AA4&amp;"0123456789"))+1)),"")</f>
        <v/>
      </c>
    </row>
    <row r="5" spans="2:28" x14ac:dyDescent="0.2">
      <c r="B5" s="125">
        <v>4</v>
      </c>
      <c r="C5" s="155">
        <v>25.005371418730483</v>
      </c>
      <c r="D5">
        <v>4</v>
      </c>
      <c r="E5" s="155">
        <v>-4.0860858784918461</v>
      </c>
      <c r="F5">
        <v>4</v>
      </c>
      <c r="G5" s="155">
        <v>2296.7867141215083</v>
      </c>
      <c r="H5">
        <v>0.10023809523809524</v>
      </c>
      <c r="I5" s="155">
        <v>13.277466079281361</v>
      </c>
      <c r="J5">
        <v>0.10023809523809524</v>
      </c>
      <c r="K5" s="155">
        <v>2.6466312301045036</v>
      </c>
      <c r="L5">
        <v>2</v>
      </c>
      <c r="M5" s="155">
        <v>179.97813783892926</v>
      </c>
      <c r="N5" s="138">
        <f>N4+1</f>
        <v>5</v>
      </c>
      <c r="P5" s="131" t="s">
        <v>496</v>
      </c>
      <c r="Q5" s="128" t="s">
        <v>373</v>
      </c>
      <c r="R5" s="128" t="s">
        <v>358</v>
      </c>
      <c r="S5" s="132" t="s">
        <v>468</v>
      </c>
      <c r="V5" s="547" t="s">
        <v>513</v>
      </c>
      <c r="W5" s="568"/>
      <c r="X5" s="568"/>
      <c r="Y5" s="548"/>
      <c r="AA5" s="167"/>
      <c r="AB5" s="167" t="str">
        <f>IFERROR(VALUE(RIGHT(AA5,LEN(AA5)-MIN(FIND({0;1;2;3;4;5;6;7;8;9},AA5&amp;"0123456789"))+1)),"")</f>
        <v/>
      </c>
    </row>
    <row r="6" spans="2:28" ht="13.5" customHeight="1" thickBot="1" x14ac:dyDescent="0.25">
      <c r="B6" s="125">
        <v>8</v>
      </c>
      <c r="C6" s="155">
        <v>25.006910442509323</v>
      </c>
      <c r="D6">
        <v>8</v>
      </c>
      <c r="E6" s="155">
        <v>-8.1124903729431548</v>
      </c>
      <c r="F6">
        <v>8</v>
      </c>
      <c r="G6" s="155">
        <v>2292.7603096270568</v>
      </c>
      <c r="H6">
        <v>0.20047619047619047</v>
      </c>
      <c r="I6" s="155">
        <v>13.180083545489138</v>
      </c>
      <c r="J6">
        <v>0.20047619047619047</v>
      </c>
      <c r="K6" s="155">
        <v>2.6228734624255594</v>
      </c>
      <c r="L6">
        <v>6</v>
      </c>
      <c r="M6" s="155">
        <v>179.97809967604474</v>
      </c>
      <c r="N6" s="138">
        <f t="shared" ref="N6:N69" si="0">N5+1</f>
        <v>6</v>
      </c>
      <c r="P6" s="135">
        <f>MAX(B4:B999)</f>
        <v>2295.7999999999747</v>
      </c>
      <c r="Q6" s="136">
        <f>VLOOKUP(P6,B:C,2,FALSE)</f>
        <v>24.922712082388482</v>
      </c>
      <c r="R6" s="136">
        <f>VLOOKUP(P6,D:E,2,FALSE)</f>
        <v>-2300.9291580322933</v>
      </c>
      <c r="S6" s="137">
        <f>VLOOKUP(P6,F:N,7,FALSE)</f>
        <v>2295.7499999999745</v>
      </c>
      <c r="V6" s="571" t="s">
        <v>496</v>
      </c>
      <c r="W6" s="572"/>
      <c r="X6" s="575" t="s">
        <v>468</v>
      </c>
      <c r="Y6" s="576"/>
      <c r="AA6" s="167" t="s">
        <v>494</v>
      </c>
      <c r="AB6" s="167">
        <f>IFERROR(VALUE(RIGHT(AA6,LEN(AA6)-MIN(FIND({0;1;2;3;4;5;6;7;8;9},AA6&amp;"0123456789"))+1)),"")</f>
        <v>573</v>
      </c>
    </row>
    <row r="7" spans="2:28" ht="13.5" thickBot="1" x14ac:dyDescent="0.25">
      <c r="B7" s="125">
        <v>12</v>
      </c>
      <c r="C7" s="155">
        <v>25.008452145533528</v>
      </c>
      <c r="D7">
        <v>12</v>
      </c>
      <c r="E7" s="155">
        <v>-12.138848676271856</v>
      </c>
      <c r="F7">
        <v>12</v>
      </c>
      <c r="G7" s="155">
        <v>2288.733951323728</v>
      </c>
      <c r="H7">
        <v>0.30071428571428571</v>
      </c>
      <c r="I7" s="155">
        <v>13.082847367447108</v>
      </c>
      <c r="J7">
        <v>0.30071428571428571</v>
      </c>
      <c r="K7" s="155">
        <v>2.5985236537530909</v>
      </c>
      <c r="L7">
        <v>10</v>
      </c>
      <c r="M7" s="155">
        <v>179.97806129867789</v>
      </c>
      <c r="N7" s="138">
        <f t="shared" si="0"/>
        <v>7</v>
      </c>
      <c r="V7" s="573">
        <f>P6-'Script Table'!F15-'Script Table'!F19</f>
        <v>2289.7989999999745</v>
      </c>
      <c r="W7" s="574"/>
      <c r="X7" s="577">
        <f>MATCH(V7,F1:F999,1)</f>
        <v>938</v>
      </c>
      <c r="Y7" s="578"/>
      <c r="AA7" s="167"/>
      <c r="AB7" s="167" t="str">
        <f>IFERROR(VALUE(RIGHT(AA7,LEN(AA7)-MIN(FIND({0;1;2;3;4;5;6;7;8;9},AA7&amp;"0123456789"))+1)),"")</f>
        <v/>
      </c>
    </row>
    <row r="8" spans="2:28" ht="26.25" thickBot="1" x14ac:dyDescent="0.25">
      <c r="B8" s="125">
        <v>16</v>
      </c>
      <c r="C8" s="155">
        <v>25.009996537221685</v>
      </c>
      <c r="D8">
        <v>16</v>
      </c>
      <c r="E8" s="155">
        <v>-16.165160788472541</v>
      </c>
      <c r="F8">
        <v>16</v>
      </c>
      <c r="G8" s="155">
        <v>2284.7076392115273</v>
      </c>
      <c r="H8">
        <v>0.40095238095238095</v>
      </c>
      <c r="I8" s="155">
        <v>12.985709075209821</v>
      </c>
      <c r="J8">
        <v>0.40095238095238095</v>
      </c>
      <c r="K8" s="155">
        <v>2.5737863104345706</v>
      </c>
      <c r="L8">
        <v>14</v>
      </c>
      <c r="M8" s="155">
        <v>179.97802278640083</v>
      </c>
      <c r="N8" s="138">
        <f t="shared" si="0"/>
        <v>8</v>
      </c>
      <c r="P8" s="562" t="s">
        <v>514</v>
      </c>
      <c r="Q8" s="563"/>
      <c r="R8" s="563"/>
      <c r="S8" s="564"/>
      <c r="T8" s="173" t="s">
        <v>515</v>
      </c>
      <c r="AA8" s="167"/>
      <c r="AB8" s="167" t="str">
        <f>IFERROR(VALUE(RIGHT(AA8,LEN(AA8)-MIN(FIND({0;1;2;3;4;5;6;7;8;9},AA8&amp;"0123456789"))+1)),"")</f>
        <v/>
      </c>
    </row>
    <row r="9" spans="2:28" ht="13.5" thickBot="1" x14ac:dyDescent="0.25">
      <c r="B9" s="125">
        <v>20</v>
      </c>
      <c r="C9" s="155">
        <v>25.011543627030044</v>
      </c>
      <c r="D9">
        <v>20</v>
      </c>
      <c r="E9" s="155">
        <v>-20.191426709539769</v>
      </c>
      <c r="F9">
        <v>20</v>
      </c>
      <c r="G9" s="155">
        <v>2280.6813732904602</v>
      </c>
      <c r="H9">
        <v>0.50119047619047619</v>
      </c>
      <c r="I9" s="155">
        <v>12.888619892800323</v>
      </c>
      <c r="J9">
        <v>0.50119047619047619</v>
      </c>
      <c r="K9" s="155">
        <v>2.5488570166157842</v>
      </c>
      <c r="L9">
        <v>18</v>
      </c>
      <c r="M9" s="155">
        <v>179.97798413867292</v>
      </c>
      <c r="N9" s="138">
        <f t="shared" si="0"/>
        <v>9</v>
      </c>
      <c r="P9" s="131" t="s">
        <v>496</v>
      </c>
      <c r="Q9" s="128" t="s">
        <v>373</v>
      </c>
      <c r="R9" s="128" t="s">
        <v>358</v>
      </c>
      <c r="S9" s="157" t="s">
        <v>468</v>
      </c>
      <c r="T9" s="174"/>
      <c r="V9" s="142" t="s">
        <v>516</v>
      </c>
      <c r="W9" s="140">
        <f ca="1">Q18-Q6-X9</f>
        <v>4.1077345012110418E-2</v>
      </c>
      <c r="X9" s="150">
        <f ca="1">0.5*'Script Table'!F11*COS(RADIANS(180-VLOOKUP(P18,L:M,2)))</f>
        <v>1.6616424219569263E-2</v>
      </c>
      <c r="AA9" s="167"/>
      <c r="AB9" s="167" t="str">
        <f>IFERROR(VALUE(RIGHT(AA9,LEN(AA9)-MIN(FIND({0;1;2;3;4;5;6;7;8;9},AA9&amp;"0123456789"))+1)),"")</f>
        <v/>
      </c>
    </row>
    <row r="10" spans="2:28" ht="12.75" customHeight="1" thickBot="1" x14ac:dyDescent="0.25">
      <c r="B10" s="125">
        <v>24</v>
      </c>
      <c r="C10" s="155">
        <v>25.013093424464799</v>
      </c>
      <c r="D10">
        <v>24</v>
      </c>
      <c r="E10" s="155">
        <v>-24.217646439468062</v>
      </c>
      <c r="F10">
        <v>24</v>
      </c>
      <c r="G10" s="155">
        <v>2276.6551535605317</v>
      </c>
      <c r="H10">
        <v>0.60142857142857142</v>
      </c>
      <c r="I10" s="155">
        <v>12.791537021467354</v>
      </c>
      <c r="J10">
        <v>0.60142857142857142</v>
      </c>
      <c r="K10" s="155">
        <v>2.5239032777335524</v>
      </c>
      <c r="L10">
        <v>22</v>
      </c>
      <c r="M10" s="155">
        <v>179.97794535477883</v>
      </c>
      <c r="N10" s="138">
        <f t="shared" si="0"/>
        <v>10</v>
      </c>
      <c r="P10" s="135">
        <f ca="1">IF(T10="Não",INDIRECT("B"&amp;S10),INDIRECT("H"&amp;S10))</f>
        <v>2295.3999999999751</v>
      </c>
      <c r="Q10" s="136">
        <f ca="1">IF(T10="Não",INDIRECT("C"&amp;S10),INDIRECT("I"&amp;S10))</f>
        <v>25.318797383513086</v>
      </c>
      <c r="R10" s="136">
        <f ca="1">IF(T10="Não",INDIRECT("E"&amp;S10))</f>
        <v>-2300.8737683067266</v>
      </c>
      <c r="S10" s="148">
        <f ca="1">IF(T10="Não",1+MATCH(0,G1:G999,-1),MATCH(0,K1:K999,-1))</f>
        <v>995</v>
      </c>
      <c r="T10" s="158" t="str">
        <f ca="1">IF(MIN(K4:K999)&gt;0,"Não",IF(MIN(INDIRECT("G4:G"&amp;X7))&gt;0,"Sim","Não"))</f>
        <v>Não</v>
      </c>
      <c r="V10" s="161" t="s">
        <v>517</v>
      </c>
      <c r="W10" s="162">
        <f ca="1">Q10-Q14</f>
        <v>0.39608530112460372</v>
      </c>
      <c r="AA10" s="167"/>
      <c r="AB10" s="167" t="str">
        <f>IFERROR(VALUE(RIGHT(AA10,LEN(AA10)-MIN(FIND({0;1;2;3;4;5;6;7;8;9},AA10&amp;"0123456789"))+1)),"")</f>
        <v/>
      </c>
    </row>
    <row r="11" spans="2:28" ht="13.5" thickBot="1" x14ac:dyDescent="0.25">
      <c r="B11" s="125">
        <v>28</v>
      </c>
      <c r="C11" s="155">
        <v>25.014645939082488</v>
      </c>
      <c r="D11">
        <v>28</v>
      </c>
      <c r="E11" s="155">
        <v>-28.243819978251899</v>
      </c>
      <c r="F11">
        <v>28</v>
      </c>
      <c r="G11" s="155">
        <v>2272.6289800217482</v>
      </c>
      <c r="H11">
        <v>0.70166666666666666</v>
      </c>
      <c r="I11" s="155">
        <v>12.694425017140976</v>
      </c>
      <c r="J11">
        <v>0.70166666666666666</v>
      </c>
      <c r="K11" s="155">
        <v>2.4990632946664846</v>
      </c>
      <c r="L11">
        <v>26</v>
      </c>
      <c r="M11" s="155">
        <v>179.97790643399739</v>
      </c>
      <c r="N11" s="138">
        <f t="shared" si="0"/>
        <v>11</v>
      </c>
      <c r="AA11" s="167"/>
      <c r="AB11" s="167" t="str">
        <f>IFERROR(VALUE(RIGHT(AA11,LEN(AA11)-MIN(FIND({0;1;2;3;4;5;6;7;8;9},AA11&amp;"0123456789"))+1)),"")</f>
        <v/>
      </c>
    </row>
    <row r="12" spans="2:28" ht="25.5" x14ac:dyDescent="0.2">
      <c r="B12" s="125">
        <v>32</v>
      </c>
      <c r="C12" s="155">
        <v>25.01620118049032</v>
      </c>
      <c r="D12">
        <v>32</v>
      </c>
      <c r="E12" s="155">
        <v>-32.269947325885731</v>
      </c>
      <c r="F12">
        <v>32</v>
      </c>
      <c r="G12" s="155">
        <v>2268.6028526741143</v>
      </c>
      <c r="H12">
        <v>0.8019047619047619</v>
      </c>
      <c r="I12" s="155">
        <v>12.597240123842756</v>
      </c>
      <c r="J12">
        <v>0.8019047619047619</v>
      </c>
      <c r="K12" s="155">
        <v>2.474510190685578</v>
      </c>
      <c r="L12">
        <v>30</v>
      </c>
      <c r="M12" s="155">
        <v>179.97786737560278</v>
      </c>
      <c r="N12" s="138">
        <f t="shared" si="0"/>
        <v>12</v>
      </c>
      <c r="P12" s="562" t="s">
        <v>518</v>
      </c>
      <c r="Q12" s="563"/>
      <c r="R12" s="563"/>
      <c r="S12" s="564"/>
      <c r="T12" s="173" t="s">
        <v>515</v>
      </c>
      <c r="AA12" s="167"/>
      <c r="AB12" s="167" t="str">
        <f>IFERROR(VALUE(RIGHT(AA12,LEN(AA12)-MIN(FIND({0;1;2;3;4;5;6;7;8;9},AA12&amp;"0123456789"))+1)),"")</f>
        <v/>
      </c>
    </row>
    <row r="13" spans="2:28" x14ac:dyDescent="0.2">
      <c r="B13" s="125">
        <v>36</v>
      </c>
      <c r="C13" s="155">
        <v>25.01775915834655</v>
      </c>
      <c r="D13">
        <v>36</v>
      </c>
      <c r="E13" s="155">
        <v>-36.296028482363951</v>
      </c>
      <c r="F13">
        <v>36</v>
      </c>
      <c r="G13" s="155">
        <v>2264.5767715176362</v>
      </c>
      <c r="H13">
        <v>0.90214285714285714</v>
      </c>
      <c r="I13" s="155">
        <v>12.499941969235861</v>
      </c>
      <c r="J13">
        <v>0.90214285714285714</v>
      </c>
      <c r="K13" s="155">
        <v>2.450410003136767</v>
      </c>
      <c r="L13">
        <v>34</v>
      </c>
      <c r="M13" s="155">
        <v>179.97782817886383</v>
      </c>
      <c r="N13" s="138">
        <f t="shared" si="0"/>
        <v>13</v>
      </c>
      <c r="P13" s="131" t="s">
        <v>496</v>
      </c>
      <c r="Q13" s="128" t="s">
        <v>373</v>
      </c>
      <c r="R13" s="128" t="s">
        <v>358</v>
      </c>
      <c r="S13" s="132" t="s">
        <v>468</v>
      </c>
      <c r="T13" s="174"/>
      <c r="AA13" s="167"/>
      <c r="AB13" s="167" t="str">
        <f>IFERROR(VALUE(RIGHT(AA13,LEN(AA13)-MIN(FIND({0;1;2;3;4;5;6;7;8;9},AA13&amp;"0123456789"))+1)),"")</f>
        <v/>
      </c>
    </row>
    <row r="14" spans="2:28" ht="13.5" thickBot="1" x14ac:dyDescent="0.25">
      <c r="B14" s="125">
        <v>40</v>
      </c>
      <c r="C14" s="155">
        <v>25.019319882360836</v>
      </c>
      <c r="D14">
        <v>40</v>
      </c>
      <c r="E14" s="155">
        <v>-40.322063447680925</v>
      </c>
      <c r="F14">
        <v>40</v>
      </c>
      <c r="G14" s="155">
        <v>2260.550736552319</v>
      </c>
      <c r="H14">
        <v>1.0023809523809524</v>
      </c>
      <c r="I14" s="155">
        <v>12.402494149270634</v>
      </c>
      <c r="J14">
        <v>1.0023809523809524</v>
      </c>
      <c r="K14" s="155">
        <v>2.4269224900449444</v>
      </c>
      <c r="L14">
        <v>38</v>
      </c>
      <c r="M14" s="155">
        <v>179.97778884304429</v>
      </c>
      <c r="N14" s="138">
        <f t="shared" si="0"/>
        <v>14</v>
      </c>
      <c r="P14" s="135">
        <f ca="1">IF(T14="Não",INDIRECT("B"&amp;S14),INDIRECT("H"&amp;S14))</f>
        <v>2295.7999999999747</v>
      </c>
      <c r="Q14" s="136">
        <f ca="1">IF(T14="Não",INDIRECT("C"&amp;S14),INDIRECT("I"&amp;S14))</f>
        <v>24.922712082388482</v>
      </c>
      <c r="R14" s="136">
        <f ca="1">IF(T14="Não",INDIRECT("E"&amp;S14))</f>
        <v>-2300.9291580322933</v>
      </c>
      <c r="S14" s="148">
        <f ca="1">IF(T14="Não",S10-1+MATCH(0,INDIRECT("G"&amp;S10&amp;":G999"),1),MATCH(0,K1:K1003,1))</f>
        <v>999</v>
      </c>
      <c r="T14" s="158" t="str">
        <f>IF(MIN(K4:K999)&gt;0,"Não","Sim")</f>
        <v>Não</v>
      </c>
      <c r="AA14" s="166"/>
      <c r="AB14" s="167" t="str">
        <f>IFERROR(VALUE(RIGHT(AA14,LEN(AA14)-MIN(FIND({0;1;2;3;4;5;6;7;8;9},AA14&amp;"0123456789"))+1)),"")</f>
        <v/>
      </c>
    </row>
    <row r="15" spans="2:28" ht="13.5" thickBot="1" x14ac:dyDescent="0.25">
      <c r="B15" s="125">
        <v>44</v>
      </c>
      <c r="C15" s="155">
        <v>25.020883362294619</v>
      </c>
      <c r="D15">
        <v>44</v>
      </c>
      <c r="E15" s="155">
        <v>-44.348052221830983</v>
      </c>
      <c r="F15">
        <v>44</v>
      </c>
      <c r="G15" s="155">
        <v>2256.5247477781691</v>
      </c>
      <c r="H15">
        <v>1.1026190476190476</v>
      </c>
      <c r="I15" s="155">
        <v>12.304865060600676</v>
      </c>
      <c r="J15">
        <v>1.1026190476190476</v>
      </c>
      <c r="K15" s="155">
        <v>2.4042004198959148</v>
      </c>
      <c r="L15">
        <v>42</v>
      </c>
      <c r="M15" s="155">
        <v>179.97774936740237</v>
      </c>
      <c r="N15" s="138">
        <f t="shared" si="0"/>
        <v>15</v>
      </c>
      <c r="AA15" s="166"/>
      <c r="AB15" s="167" t="str">
        <f>IFERROR(VALUE(RIGHT(AA15,LEN(AA15)-MIN(FIND({0;1;2;3;4;5;6;7;8;9},AA15&amp;"0123456789"))+1)),"")</f>
        <v/>
      </c>
    </row>
    <row r="16" spans="2:28" x14ac:dyDescent="0.2">
      <c r="B16" s="125">
        <v>48</v>
      </c>
      <c r="C16" s="155">
        <v>25.022449607961455</v>
      </c>
      <c r="D16">
        <v>48</v>
      </c>
      <c r="E16" s="155">
        <v>-48.373994804808397</v>
      </c>
      <c r="F16">
        <v>48</v>
      </c>
      <c r="G16" s="155">
        <v>2252.4988051951914</v>
      </c>
      <c r="H16">
        <v>1.2028571428571428</v>
      </c>
      <c r="I16" s="155">
        <v>12.207028325752106</v>
      </c>
      <c r="J16">
        <v>1.2028571428571428</v>
      </c>
      <c r="K16" s="155">
        <v>2.3823899864601117</v>
      </c>
      <c r="L16">
        <v>46</v>
      </c>
      <c r="M16" s="155">
        <v>179.97770975119155</v>
      </c>
      <c r="N16" s="138">
        <f t="shared" si="0"/>
        <v>16</v>
      </c>
      <c r="P16" s="556" t="s">
        <v>519</v>
      </c>
      <c r="Q16" s="557"/>
      <c r="R16" s="557"/>
      <c r="S16" s="558"/>
      <c r="AA16" s="166"/>
      <c r="AB16" s="167" t="str">
        <f>IFERROR(VALUE(RIGHT(AA16,LEN(AA16)-MIN(FIND({0;1;2;3;4;5;6;7;8;9},AA16&amp;"0123456789"))+1)),"")</f>
        <v/>
      </c>
    </row>
    <row r="17" spans="2:28" x14ac:dyDescent="0.2">
      <c r="B17" s="125">
        <v>52</v>
      </c>
      <c r="C17" s="155">
        <v>25.024018629227438</v>
      </c>
      <c r="D17">
        <v>52</v>
      </c>
      <c r="E17" s="155">
        <v>-52.399891196607435</v>
      </c>
      <c r="F17">
        <v>52</v>
      </c>
      <c r="G17" s="155">
        <v>2248.4729088033928</v>
      </c>
      <c r="H17">
        <v>1.3030952380952381</v>
      </c>
      <c r="I17" s="155">
        <v>12.108963164661926</v>
      </c>
      <c r="J17">
        <v>1.3030952380952381</v>
      </c>
      <c r="K17" s="155">
        <v>2.3616309883141184</v>
      </c>
      <c r="L17">
        <v>50</v>
      </c>
      <c r="M17" s="155">
        <v>179.97766999365939</v>
      </c>
      <c r="N17" s="138">
        <f t="shared" si="0"/>
        <v>17</v>
      </c>
      <c r="P17" s="131" t="s">
        <v>496</v>
      </c>
      <c r="Q17" s="128" t="s">
        <v>373</v>
      </c>
      <c r="R17" s="128" t="s">
        <v>358</v>
      </c>
      <c r="S17" s="132" t="s">
        <v>468</v>
      </c>
      <c r="AA17" s="166"/>
      <c r="AB17" s="167" t="str">
        <f>IFERROR(VALUE(RIGHT(AA17,LEN(AA17)-MIN(FIND({0;1;2;3;4;5;6;7;8;9},AA17&amp;"0123456789"))+1)),"")</f>
        <v/>
      </c>
    </row>
    <row r="18" spans="2:28" ht="13.5" thickBot="1" x14ac:dyDescent="0.25">
      <c r="B18" s="125">
        <v>56</v>
      </c>
      <c r="C18" s="155">
        <v>25.025590436011537</v>
      </c>
      <c r="D18">
        <v>56</v>
      </c>
      <c r="E18" s="155">
        <v>-56.425741397222268</v>
      </c>
      <c r="F18">
        <v>56</v>
      </c>
      <c r="G18" s="155">
        <v>2244.4470586027778</v>
      </c>
      <c r="H18">
        <v>1.4033333333333333</v>
      </c>
      <c r="I18" s="155">
        <v>12.010654717664222</v>
      </c>
      <c r="J18">
        <v>1.4033333333333333</v>
      </c>
      <c r="K18" s="155">
        <v>2.3420567399002721</v>
      </c>
      <c r="L18">
        <v>54</v>
      </c>
      <c r="M18" s="155">
        <v>179.97763009404841</v>
      </c>
      <c r="N18" s="138">
        <f t="shared" si="0"/>
        <v>18</v>
      </c>
      <c r="P18" s="135">
        <f ca="1">TREND((INDIRECT("D"&amp;S18&amp;":D"&amp;S18+1)),INDIRECT("E"&amp;S18&amp;":E"&amp;(S18+1)),R18)</f>
        <v>2295.7428961157093</v>
      </c>
      <c r="Q18" s="147">
        <f ca="1">TREND((INDIRECT("C"&amp;S18&amp;":C"&amp;S18+1)),INDIRECT("E"&amp;S18&amp;":E"&amp;(S18+1)),R18)</f>
        <v>24.980405851620162</v>
      </c>
      <c r="R18" s="136">
        <f>R6</f>
        <v>-2300.9291580322933</v>
      </c>
      <c r="S18" s="137">
        <f ca="1">MATCH(R18,INDIRECT("E1:E"&amp;S10),-1)</f>
        <v>995</v>
      </c>
      <c r="AA18" s="166"/>
      <c r="AB18" s="167" t="str">
        <f>IFERROR(VALUE(RIGHT(AA18,LEN(AA18)-MIN(FIND({0;1;2;3;4;5;6;7;8;9},AA18&amp;"0123456789"))+1)),"")</f>
        <v/>
      </c>
    </row>
    <row r="19" spans="2:28" ht="12.75" customHeight="1" x14ac:dyDescent="0.2">
      <c r="B19" s="125">
        <v>60</v>
      </c>
      <c r="C19" s="155">
        <v>25.027165038285982</v>
      </c>
      <c r="D19">
        <v>60</v>
      </c>
      <c r="E19" s="155">
        <v>-60.451545406647071</v>
      </c>
      <c r="F19">
        <v>60</v>
      </c>
      <c r="G19" s="155">
        <v>2240.4212545933528</v>
      </c>
      <c r="H19">
        <v>1.5035714285714286</v>
      </c>
      <c r="I19" s="155">
        <v>11.912094381628776</v>
      </c>
      <c r="J19">
        <v>1.5035714285714286</v>
      </c>
      <c r="K19" s="155">
        <v>2.3237933238169717</v>
      </c>
      <c r="L19">
        <v>58</v>
      </c>
      <c r="M19" s="155">
        <v>179.97759005159574</v>
      </c>
      <c r="N19" s="138">
        <f t="shared" si="0"/>
        <v>19</v>
      </c>
      <c r="AA19" s="166"/>
      <c r="AB19" s="167" t="str">
        <f>IFERROR(VALUE(RIGHT(AA19,LEN(AA19)-MIN(FIND({0;1;2;3;4;5;6;7;8;9},AA19&amp;"0123456789"))+1)),"")</f>
        <v/>
      </c>
    </row>
    <row r="20" spans="2:28" ht="12" customHeight="1" thickBot="1" x14ac:dyDescent="0.25">
      <c r="B20" s="125">
        <v>64</v>
      </c>
      <c r="C20" s="155">
        <v>25.028742446076649</v>
      </c>
      <c r="D20">
        <v>64</v>
      </c>
      <c r="E20" s="155">
        <v>-64.477303224875968</v>
      </c>
      <c r="F20">
        <v>64</v>
      </c>
      <c r="G20" s="155">
        <v>2236.3954967751242</v>
      </c>
      <c r="H20">
        <v>1.6038095238095238</v>
      </c>
      <c r="I20" s="155">
        <v>11.813279825498521</v>
      </c>
      <c r="J20">
        <v>1.6038095238095238</v>
      </c>
      <c r="K20" s="155">
        <v>2.3069598392021362</v>
      </c>
      <c r="L20">
        <v>62</v>
      </c>
      <c r="M20" s="155">
        <v>179.97754986553298</v>
      </c>
      <c r="N20" s="138">
        <f t="shared" si="0"/>
        <v>20</v>
      </c>
      <c r="AA20" s="166"/>
      <c r="AB20" s="167" t="str">
        <f>IFERROR(VALUE(RIGHT(AA20,LEN(AA20)-MIN(FIND({0;1;2;3;4;5;6;7;8;9},AA20&amp;"0123456789"))+1)),"")</f>
        <v/>
      </c>
    </row>
    <row r="21" spans="2:28" ht="12" customHeight="1" x14ac:dyDescent="0.2">
      <c r="B21" s="125">
        <v>68</v>
      </c>
      <c r="C21" s="155">
        <v>25.030322669463462</v>
      </c>
      <c r="D21">
        <v>68</v>
      </c>
      <c r="E21" s="155">
        <v>-68.503014851903018</v>
      </c>
      <c r="F21">
        <v>68</v>
      </c>
      <c r="G21" s="155">
        <v>2232.369785148097</v>
      </c>
      <c r="H21">
        <v>1.704047619047619</v>
      </c>
      <c r="I21" s="155">
        <v>11.714215016273064</v>
      </c>
      <c r="J21">
        <v>1.704047619047619</v>
      </c>
      <c r="K21" s="155">
        <v>2.2916681047358907</v>
      </c>
      <c r="L21">
        <v>66</v>
      </c>
      <c r="M21" s="155">
        <v>179.97750953508586</v>
      </c>
      <c r="N21" s="138">
        <f t="shared" si="0"/>
        <v>21</v>
      </c>
      <c r="P21" s="560" t="s">
        <v>520</v>
      </c>
      <c r="R21" s="126"/>
      <c r="AA21" s="167"/>
      <c r="AB21" s="167" t="str">
        <f>IFERROR(VALUE(RIGHT(AA21,LEN(AA21)-MIN(FIND({0;1;2;3;4;5;6;7;8;9},AA21&amp;"0123456789"))+1)),"")</f>
        <v/>
      </c>
    </row>
    <row r="22" spans="2:28" ht="13.5" thickBot="1" x14ac:dyDescent="0.25">
      <c r="B22" s="125">
        <v>72</v>
      </c>
      <c r="C22" s="155">
        <v>25.031905718580752</v>
      </c>
      <c r="D22">
        <v>72</v>
      </c>
      <c r="E22" s="155">
        <v>-72.528680287722267</v>
      </c>
      <c r="F22">
        <v>72</v>
      </c>
      <c r="G22" s="155">
        <v>2228.3441197122779</v>
      </c>
      <c r="H22">
        <v>1.8042857142857143</v>
      </c>
      <c r="I22" s="155">
        <v>11.614910097127238</v>
      </c>
      <c r="J22">
        <v>1.8042857142857143</v>
      </c>
      <c r="K22" s="155">
        <v>2.2780226683421461</v>
      </c>
      <c r="L22">
        <v>70</v>
      </c>
      <c r="M22" s="155">
        <v>179.97746905947517</v>
      </c>
      <c r="N22" s="138">
        <f t="shared" si="0"/>
        <v>22</v>
      </c>
      <c r="P22" s="561"/>
      <c r="R22" s="2"/>
      <c r="AA22" s="166"/>
      <c r="AB22" s="167" t="str">
        <f>IFERROR(VALUE(RIGHT(AA22,LEN(AA22)-MIN(FIND({0;1;2;3;4;5;6;7;8;9},AA22&amp;"0123456789"))+1)),"")</f>
        <v/>
      </c>
    </row>
    <row r="23" spans="2:28" x14ac:dyDescent="0.2">
      <c r="B23" s="125">
        <v>76</v>
      </c>
      <c r="C23" s="155">
        <v>25.033491603617666</v>
      </c>
      <c r="D23">
        <v>76</v>
      </c>
      <c r="E23" s="155">
        <v>-76.554299532327704</v>
      </c>
      <c r="F23">
        <v>76</v>
      </c>
      <c r="G23" s="155">
        <v>2224.3185004676725</v>
      </c>
      <c r="H23">
        <v>1.9045238095238095</v>
      </c>
      <c r="I23" s="155">
        <v>11.515381176809555</v>
      </c>
      <c r="J23">
        <v>1.9045238095238095</v>
      </c>
      <c r="K23" s="155">
        <v>2.2661209533080182</v>
      </c>
      <c r="L23">
        <v>74</v>
      </c>
      <c r="M23" s="155">
        <v>179.97742843791568</v>
      </c>
      <c r="N23" s="138">
        <f t="shared" si="0"/>
        <v>23</v>
      </c>
      <c r="AA23" s="166"/>
      <c r="AB23" s="167" t="str">
        <f>IFERROR(VALUE(RIGHT(AA23,LEN(AA23)-MIN(FIND({0;1;2;3;4;5;6;7;8;9},AA23&amp;"0123456789"))+1)),"")</f>
        <v/>
      </c>
    </row>
    <row r="24" spans="2:28" x14ac:dyDescent="0.2">
      <c r="B24" s="125">
        <v>80</v>
      </c>
      <c r="C24" s="155">
        <v>25.03508033481857</v>
      </c>
      <c r="D24">
        <v>80</v>
      </c>
      <c r="E24" s="155">
        <v>-80.579872585713261</v>
      </c>
      <c r="F24">
        <v>80</v>
      </c>
      <c r="G24" s="155">
        <v>2220.2929274142866</v>
      </c>
      <c r="H24">
        <v>2.0047619047619047</v>
      </c>
      <c r="I24" s="155">
        <v>11.415650160419089</v>
      </c>
      <c r="J24">
        <v>2.0047619047619047</v>
      </c>
      <c r="K24" s="155">
        <v>2.2560525009848789</v>
      </c>
      <c r="L24">
        <v>78</v>
      </c>
      <c r="M24" s="155">
        <v>179.97738766961641</v>
      </c>
      <c r="N24" s="138">
        <f t="shared" si="0"/>
        <v>24</v>
      </c>
      <c r="P24" s="126"/>
      <c r="AA24" s="166"/>
      <c r="AB24" s="167" t="str">
        <f>IFERROR(VALUE(RIGHT(AA24,LEN(AA24)-MIN(FIND({0;1;2;3;4;5;6;7;8;9},AA24&amp;"0123456789"))+1)),"")</f>
        <v/>
      </c>
    </row>
    <row r="25" spans="2:28" ht="13.5" thickBot="1" x14ac:dyDescent="0.25">
      <c r="B25" s="125">
        <v>84</v>
      </c>
      <c r="C25" s="155">
        <v>25.036671922483432</v>
      </c>
      <c r="D25">
        <v>84</v>
      </c>
      <c r="E25" s="155">
        <v>-84.605399447872855</v>
      </c>
      <c r="F25">
        <v>84</v>
      </c>
      <c r="G25" s="155">
        <v>2216.2674005521271</v>
      </c>
      <c r="H25">
        <v>2.105</v>
      </c>
      <c r="I25" s="155">
        <v>11.315744425424649</v>
      </c>
      <c r="J25">
        <v>2.105</v>
      </c>
      <c r="K25" s="155">
        <v>2.2478985577868116</v>
      </c>
      <c r="L25">
        <v>82</v>
      </c>
      <c r="M25" s="155">
        <v>179.97734675378092</v>
      </c>
      <c r="N25" s="138">
        <f t="shared" si="0"/>
        <v>25</v>
      </c>
      <c r="P25" s="2"/>
      <c r="AA25" s="166"/>
      <c r="AB25" s="167" t="str">
        <f>IFERROR(VALUE(RIGHT(AA25,LEN(AA25)-MIN(FIND({0;1;2;3;4;5;6;7;8;9},AA25&amp;"0123456789"))+1)),"")</f>
        <v/>
      </c>
    </row>
    <row r="26" spans="2:28" x14ac:dyDescent="0.2">
      <c r="B26" s="125">
        <v>88</v>
      </c>
      <c r="C26" s="155">
        <v>25.038266376968238</v>
      </c>
      <c r="D26">
        <v>88</v>
      </c>
      <c r="E26" s="155">
        <v>-88.63088011880032</v>
      </c>
      <c r="F26">
        <v>88</v>
      </c>
      <c r="G26" s="155">
        <v>2212.2419198811995</v>
      </c>
      <c r="H26">
        <v>2.2052380952380952</v>
      </c>
      <c r="I26" s="155">
        <v>11.215696405464591</v>
      </c>
      <c r="J26">
        <v>2.2052380952380952</v>
      </c>
      <c r="K26" s="155">
        <v>2.2417316689493418</v>
      </c>
      <c r="L26">
        <v>86</v>
      </c>
      <c r="M26" s="155">
        <v>179.97730568960688</v>
      </c>
      <c r="N26" s="138">
        <f t="shared" si="0"/>
        <v>26</v>
      </c>
      <c r="P26" s="165" t="s">
        <v>521</v>
      </c>
      <c r="AA26" s="166"/>
      <c r="AB26" s="167" t="str">
        <f>IFERROR(VALUE(RIGHT(AA26,LEN(AA26)-MIN(FIND({0;1;2;3;4;5;6;7;8;9},AA26&amp;"0123456789"))+1)),"")</f>
        <v/>
      </c>
    </row>
    <row r="27" spans="2:28" ht="13.5" thickBot="1" x14ac:dyDescent="0.25">
      <c r="B27" s="125">
        <v>92</v>
      </c>
      <c r="C27" s="155">
        <v>25.039863708685392</v>
      </c>
      <c r="D27">
        <v>92</v>
      </c>
      <c r="E27" s="155">
        <v>-92.656314598489516</v>
      </c>
      <c r="F27">
        <v>92</v>
      </c>
      <c r="G27" s="155">
        <v>2208.2164854015105</v>
      </c>
      <c r="H27">
        <v>2.3054761904761905</v>
      </c>
      <c r="I27" s="155">
        <v>11.115543068170863</v>
      </c>
      <c r="J27">
        <v>2.3054761904761905</v>
      </c>
      <c r="K27" s="155">
        <v>2.2376157381777375</v>
      </c>
      <c r="L27">
        <v>90</v>
      </c>
      <c r="M27" s="155">
        <v>179.97726447628608</v>
      </c>
      <c r="N27" s="138">
        <f t="shared" si="0"/>
        <v>27</v>
      </c>
      <c r="P27" s="186">
        <v>6</v>
      </c>
      <c r="AA27" s="166"/>
      <c r="AB27" s="167" t="str">
        <f>IFERROR(VALUE(RIGHT(AA27,LEN(AA27)-MIN(FIND({0;1;2;3;4;5;6;7;8;9},AA27&amp;"0123456789"))+1)),"")</f>
        <v/>
      </c>
    </row>
    <row r="28" spans="2:28" x14ac:dyDescent="0.2">
      <c r="B28" s="125">
        <v>96</v>
      </c>
      <c r="C28" s="155">
        <v>25.041463928104122</v>
      </c>
      <c r="D28">
        <v>96</v>
      </c>
      <c r="E28" s="155">
        <v>-96.68170288693419</v>
      </c>
      <c r="F28">
        <v>96</v>
      </c>
      <c r="G28" s="155">
        <v>2204.191097113066</v>
      </c>
      <c r="H28">
        <v>2.4057142857142857</v>
      </c>
      <c r="I28" s="155">
        <v>11.015325365268319</v>
      </c>
      <c r="J28">
        <v>2.4057142857142857</v>
      </c>
      <c r="K28" s="155">
        <v>2.2356057915617384</v>
      </c>
      <c r="L28">
        <v>94</v>
      </c>
      <c r="M28" s="155">
        <v>179.97722311300464</v>
      </c>
      <c r="N28" s="138">
        <f t="shared" si="0"/>
        <v>28</v>
      </c>
      <c r="P28" s="187" t="s">
        <v>522</v>
      </c>
      <c r="AA28" s="166"/>
      <c r="AB28" s="167" t="str">
        <f>IFERROR(VALUE(RIGHT(AA28,LEN(AA28)-MIN(FIND({0;1;2;3;4;5;6;7;8;9},AA28&amp;"0123456789"))+1)),"")</f>
        <v/>
      </c>
    </row>
    <row r="29" spans="2:28" ht="13.5" thickBot="1" x14ac:dyDescent="0.25">
      <c r="B29" s="125">
        <v>100</v>
      </c>
      <c r="C29" s="155">
        <v>25.043067045750909</v>
      </c>
      <c r="D29">
        <v>100</v>
      </c>
      <c r="E29" s="155">
        <v>-100.70704498412805</v>
      </c>
      <c r="F29">
        <v>100</v>
      </c>
      <c r="G29" s="155">
        <v>2200.165755015872</v>
      </c>
      <c r="H29">
        <v>2.5059523809523809</v>
      </c>
      <c r="I29" s="155">
        <v>10.915087624269988</v>
      </c>
      <c r="J29">
        <v>2.5059523809523809</v>
      </c>
      <c r="K29" s="155">
        <v>2.23574777156864</v>
      </c>
      <c r="L29">
        <v>98</v>
      </c>
      <c r="M29" s="155">
        <v>179.97718159894242</v>
      </c>
      <c r="N29" s="138">
        <f t="shared" si="0"/>
        <v>29</v>
      </c>
      <c r="P29" s="186">
        <v>9.3000000000000007</v>
      </c>
      <c r="AA29" s="166"/>
      <c r="AB29" s="167" t="str">
        <f>IFERROR(VALUE(RIGHT(AA29,LEN(AA29)-MIN(FIND({0;1;2;3;4;5;6;7;8;9},AA29&amp;"0123456789"))+1)),"")</f>
        <v/>
      </c>
    </row>
    <row r="30" spans="2:28" x14ac:dyDescent="0.2">
      <c r="B30" s="125">
        <v>104</v>
      </c>
      <c r="C30" s="155">
        <v>25.044673072209903</v>
      </c>
      <c r="D30">
        <v>104</v>
      </c>
      <c r="E30" s="155">
        <v>-104.73234089006478</v>
      </c>
      <c r="F30">
        <v>104</v>
      </c>
      <c r="G30" s="155">
        <v>2196.1404591099354</v>
      </c>
      <c r="H30">
        <v>2.6061904761904762</v>
      </c>
      <c r="I30" s="155">
        <v>10.814876894030387</v>
      </c>
      <c r="J30">
        <v>2.6061904761904762</v>
      </c>
      <c r="K30" s="155">
        <v>2.2380785441278022</v>
      </c>
      <c r="L30">
        <v>102</v>
      </c>
      <c r="M30" s="155">
        <v>179.97713993327343</v>
      </c>
      <c r="N30" s="138">
        <f t="shared" si="0"/>
        <v>30</v>
      </c>
      <c r="P30" s="188" t="s">
        <v>523</v>
      </c>
      <c r="AA30" s="166"/>
      <c r="AB30" s="167" t="str">
        <f>IFERROR(VALUE(RIGHT(AA30,LEN(AA30)-MIN(FIND({0;1;2;3;4;5;6;7;8;9},AA30&amp;"0123456789"))+1)),"")</f>
        <v/>
      </c>
    </row>
    <row r="31" spans="2:28" ht="13.5" thickBot="1" x14ac:dyDescent="0.25">
      <c r="B31" s="125">
        <v>108</v>
      </c>
      <c r="C31" s="155">
        <v>25.046282018123321</v>
      </c>
      <c r="D31">
        <v>108</v>
      </c>
      <c r="E31" s="155">
        <v>-108.75759060473801</v>
      </c>
      <c r="F31">
        <v>108</v>
      </c>
      <c r="G31" s="155">
        <v>2192.1152093952619</v>
      </c>
      <c r="H31">
        <v>2.7064285714285714</v>
      </c>
      <c r="I31" s="155">
        <v>10.71474225198563</v>
      </c>
      <c r="J31">
        <v>2.7064285714285714</v>
      </c>
      <c r="K31" s="155">
        <v>2.2426255859072626</v>
      </c>
      <c r="L31">
        <v>106</v>
      </c>
      <c r="M31" s="155">
        <v>179.97709811516583</v>
      </c>
      <c r="N31" s="138">
        <f t="shared" si="0"/>
        <v>31</v>
      </c>
      <c r="P31" s="185">
        <f>SUM(AB2:AB50)</f>
        <v>573</v>
      </c>
      <c r="AA31" s="166"/>
      <c r="AB31" s="167" t="str">
        <f>IFERROR(VALUE(RIGHT(AA31,LEN(AA31)-MIN(FIND({0;1;2;3;4;5;6;7;8;9},AA31&amp;"0123456789"))+1)),"")</f>
        <v/>
      </c>
    </row>
    <row r="32" spans="2:28" x14ac:dyDescent="0.2">
      <c r="B32" s="125">
        <v>112</v>
      </c>
      <c r="C32" s="155">
        <v>25.047893894191908</v>
      </c>
      <c r="D32">
        <v>112</v>
      </c>
      <c r="E32" s="155">
        <v>-112.78279412814133</v>
      </c>
      <c r="F32">
        <v>112</v>
      </c>
      <c r="G32" s="155">
        <v>2188.0900058718585</v>
      </c>
      <c r="H32">
        <v>2.8066666666666666</v>
      </c>
      <c r="I32" s="155">
        <v>10.614734069518885</v>
      </c>
      <c r="J32">
        <v>2.8066666666666666</v>
      </c>
      <c r="K32" s="155">
        <v>2.2494068730211438</v>
      </c>
      <c r="L32">
        <v>110</v>
      </c>
      <c r="M32" s="155">
        <v>179.9770561437814</v>
      </c>
      <c r="N32" s="138">
        <f t="shared" si="0"/>
        <v>32</v>
      </c>
      <c r="AA32" s="166"/>
      <c r="AB32" s="167" t="str">
        <f>IFERROR(VALUE(RIGHT(AA32,LEN(AA32)-MIN(FIND({0;1;2;3;4;5;6;7;8;9},AA32&amp;"0123456789"))+1)),"")</f>
        <v/>
      </c>
    </row>
    <row r="33" spans="2:28" x14ac:dyDescent="0.2">
      <c r="B33" s="125">
        <v>116</v>
      </c>
      <c r="C33" s="155">
        <v>25.049508711175342</v>
      </c>
      <c r="D33">
        <v>116</v>
      </c>
      <c r="E33" s="155">
        <v>-116.8079514602683</v>
      </c>
      <c r="F33">
        <v>116</v>
      </c>
      <c r="G33" s="155">
        <v>2184.0648485397319</v>
      </c>
      <c r="H33">
        <v>2.9069047619047619</v>
      </c>
      <c r="I33" s="155">
        <v>10.514903255004153</v>
      </c>
      <c r="J33">
        <v>2.9069047619047619</v>
      </c>
      <c r="K33" s="155">
        <v>2.2584308583309394</v>
      </c>
      <c r="L33">
        <v>114</v>
      </c>
      <c r="M33" s="155">
        <v>179.97701401827584</v>
      </c>
      <c r="N33" s="138">
        <f t="shared" si="0"/>
        <v>33</v>
      </c>
      <c r="AA33" s="166"/>
      <c r="AB33" s="167" t="str">
        <f>IFERROR(VALUE(RIGHT(AA33,LEN(AA33)-MIN(FIND({0;1;2;3;4;5;6;7;8;9},AA33&amp;"0123456789"))+1)),"")</f>
        <v/>
      </c>
    </row>
    <row r="34" spans="2:28" x14ac:dyDescent="0.2">
      <c r="B34" s="125">
        <v>120</v>
      </c>
      <c r="C34" s="155">
        <v>25.051126479892666</v>
      </c>
      <c r="D34">
        <v>120</v>
      </c>
      <c r="E34" s="155">
        <v>-120.83306260111236</v>
      </c>
      <c r="F34">
        <v>120</v>
      </c>
      <c r="G34" s="155">
        <v>2180.0397373988876</v>
      </c>
      <c r="H34">
        <v>3.0071428571428571</v>
      </c>
      <c r="I34" s="155">
        <v>10.415300485855282</v>
      </c>
      <c r="J34">
        <v>3.0071428571428571</v>
      </c>
      <c r="K34" s="155">
        <v>2.2696965041873227</v>
      </c>
      <c r="L34">
        <v>118</v>
      </c>
      <c r="M34" s="155">
        <v>179.97697173779892</v>
      </c>
      <c r="N34" s="138">
        <f t="shared" si="0"/>
        <v>34</v>
      </c>
      <c r="AA34" s="166"/>
      <c r="AB34" s="167" t="str">
        <f>IFERROR(VALUE(RIGHT(AA34,LEN(AA34)-MIN(FIND({0;1;2;3;4;5;6;7;8;9},AA34&amp;"0123456789"))+1)),"")</f>
        <v/>
      </c>
    </row>
    <row r="35" spans="2:28" x14ac:dyDescent="0.2">
      <c r="B35" s="125">
        <v>124</v>
      </c>
      <c r="C35" s="155">
        <v>25.052747211222762</v>
      </c>
      <c r="D35">
        <v>124</v>
      </c>
      <c r="E35" s="155">
        <v>-124.85812755066699</v>
      </c>
      <c r="F35">
        <v>124</v>
      </c>
      <c r="G35" s="155">
        <v>2176.0146724493329</v>
      </c>
      <c r="H35">
        <v>3.1073809523809524</v>
      </c>
      <c r="I35" s="155">
        <v>10.315976388990741</v>
      </c>
      <c r="J35">
        <v>3.1073809523809524</v>
      </c>
      <c r="K35" s="155">
        <v>2.2831932423437138</v>
      </c>
      <c r="L35">
        <v>122</v>
      </c>
      <c r="M35" s="155">
        <v>179.97692930149344</v>
      </c>
      <c r="N35" s="138">
        <f t="shared" si="0"/>
        <v>35</v>
      </c>
      <c r="AA35" s="166"/>
      <c r="AB35" s="167" t="str">
        <f>IFERROR(VALUE(RIGHT(AA35,LEN(AA35)-MIN(FIND({0;1;2;3;4;5;6;7;8;9},AA35&amp;"0123456789"))+1)),"")</f>
        <v/>
      </c>
    </row>
    <row r="36" spans="2:28" x14ac:dyDescent="0.2">
      <c r="B36" s="125">
        <v>128</v>
      </c>
      <c r="C36" s="155">
        <v>25.054370916104727</v>
      </c>
      <c r="D36">
        <v>128</v>
      </c>
      <c r="E36" s="155">
        <v>-128.88314630892555</v>
      </c>
      <c r="F36">
        <v>128</v>
      </c>
      <c r="G36" s="155">
        <v>2171.9896536910746</v>
      </c>
      <c r="H36">
        <v>3.2076190476190476</v>
      </c>
      <c r="I36" s="155">
        <v>10.217050177198937</v>
      </c>
      <c r="J36">
        <v>3.2076190476190476</v>
      </c>
      <c r="K36" s="155">
        <v>2.2993490487447161</v>
      </c>
      <c r="L36">
        <v>126</v>
      </c>
      <c r="M36" s="155">
        <v>179.97688670849695</v>
      </c>
      <c r="N36" s="138">
        <f t="shared" si="0"/>
        <v>36</v>
      </c>
      <c r="AA36" s="166"/>
      <c r="AB36" s="167" t="str">
        <f>IFERROR(VALUE(RIGHT(AA36,LEN(AA36)-MIN(FIND({0;1;2;3;4;5;6;7;8;9},AA36&amp;"0123456789"))+1)),"")</f>
        <v/>
      </c>
    </row>
    <row r="37" spans="2:28" x14ac:dyDescent="0.2">
      <c r="B37" s="125">
        <v>132</v>
      </c>
      <c r="C37" s="155">
        <v>25.055997605538394</v>
      </c>
      <c r="D37">
        <v>132</v>
      </c>
      <c r="E37" s="155">
        <v>-132.90811887588143</v>
      </c>
      <c r="F37">
        <v>132</v>
      </c>
      <c r="G37" s="155">
        <v>2167.9646811241187</v>
      </c>
      <c r="H37">
        <v>3.3078571428571428</v>
      </c>
      <c r="I37" s="155">
        <v>10.118674409181681</v>
      </c>
      <c r="J37">
        <v>3.3078571428571428</v>
      </c>
      <c r="K37" s="155">
        <v>2.3185734328494618</v>
      </c>
      <c r="L37">
        <v>130</v>
      </c>
      <c r="M37" s="155">
        <v>179.97684395793939</v>
      </c>
      <c r="N37" s="138">
        <f t="shared" si="0"/>
        <v>37</v>
      </c>
      <c r="AA37" s="166"/>
      <c r="AB37" s="167" t="str">
        <f>IFERROR(VALUE(RIGHT(AA37,LEN(AA37)-MIN(FIND({0;1;2;3;4;5;6;7;8;9},AA37&amp;"0123456789"))+1)),"")</f>
        <v/>
      </c>
    </row>
    <row r="38" spans="2:28" x14ac:dyDescent="0.2">
      <c r="B38" s="125">
        <v>136</v>
      </c>
      <c r="C38" s="155">
        <v>25.057627290584723</v>
      </c>
      <c r="D38">
        <v>136</v>
      </c>
      <c r="E38" s="155">
        <v>-136.93304525152789</v>
      </c>
      <c r="F38">
        <v>136</v>
      </c>
      <c r="G38" s="155">
        <v>2163.9397547484723</v>
      </c>
      <c r="H38">
        <v>3.4080952380952381</v>
      </c>
      <c r="I38" s="155">
        <v>10.021032902796978</v>
      </c>
      <c r="J38">
        <v>3.4080952380952381</v>
      </c>
      <c r="K38" s="155">
        <v>2.3412331972590437</v>
      </c>
      <c r="L38">
        <v>134</v>
      </c>
      <c r="M38" s="155">
        <v>179.97680104894528</v>
      </c>
      <c r="N38" s="138">
        <f t="shared" si="0"/>
        <v>38</v>
      </c>
      <c r="AA38" s="166"/>
      <c r="AB38" s="167" t="str">
        <f>IFERROR(VALUE(RIGHT(AA38,LEN(AA38)-MIN(FIND({0;1;2;3;4;5;6;7;8;9},AA38&amp;"0123456789"))+1)),"")</f>
        <v/>
      </c>
    </row>
    <row r="39" spans="2:28" x14ac:dyDescent="0.2">
      <c r="B39" s="125">
        <v>140</v>
      </c>
      <c r="C39" s="155">
        <v>25.059259982366278</v>
      </c>
      <c r="D39">
        <v>140</v>
      </c>
      <c r="E39" s="155">
        <v>-140.95792543585816</v>
      </c>
      <c r="F39">
        <v>140</v>
      </c>
      <c r="G39" s="155">
        <v>2159.9148745641419</v>
      </c>
      <c r="H39">
        <v>3.5083333333333333</v>
      </c>
      <c r="I39" s="155">
        <v>9.924245739817243</v>
      </c>
      <c r="J39">
        <v>3.5083333333333333</v>
      </c>
      <c r="K39" s="155">
        <v>2.3673011067699008</v>
      </c>
      <c r="L39">
        <v>138</v>
      </c>
      <c r="M39" s="155">
        <v>179.97675798063207</v>
      </c>
      <c r="N39" s="138">
        <f t="shared" si="0"/>
        <v>39</v>
      </c>
      <c r="AA39" s="166"/>
      <c r="AB39" s="167" t="str">
        <f>IFERROR(VALUE(RIGHT(AA39,LEN(AA39)-MIN(FIND({0;1;2;3;4;5;6;7;8;9},AA39&amp;"0123456789"))+1)),"")</f>
        <v/>
      </c>
    </row>
    <row r="40" spans="2:28" x14ac:dyDescent="0.2">
      <c r="B40" s="125">
        <v>144</v>
      </c>
      <c r="C40" s="155">
        <v>25.060895692067703</v>
      </c>
      <c r="D40">
        <v>144</v>
      </c>
      <c r="E40" s="155">
        <v>-144.98275942886548</v>
      </c>
      <c r="F40">
        <v>144</v>
      </c>
      <c r="G40" s="155">
        <v>2155.8900405711347</v>
      </c>
      <c r="H40">
        <v>3.6085714285714285</v>
      </c>
      <c r="I40" s="155">
        <v>9.8284320107912873</v>
      </c>
      <c r="J40">
        <v>3.6085714285714285</v>
      </c>
      <c r="K40" s="155">
        <v>2.3967457061912683</v>
      </c>
      <c r="L40">
        <v>142</v>
      </c>
      <c r="M40" s="155">
        <v>179.97671475211067</v>
      </c>
      <c r="N40" s="138">
        <f t="shared" si="0"/>
        <v>40</v>
      </c>
      <c r="AA40" s="166"/>
      <c r="AB40" s="167" t="str">
        <f>IFERROR(VALUE(RIGHT(AA40,LEN(AA40)-MIN(FIND({0;1;2;3;4;5;6;7;8;9},AA40&amp;"0123456789"))+1)),"")</f>
        <v/>
      </c>
    </row>
    <row r="41" spans="2:28" x14ac:dyDescent="0.2">
      <c r="B41" s="125">
        <v>148</v>
      </c>
      <c r="C41" s="155">
        <v>25.062534430936143</v>
      </c>
      <c r="D41">
        <v>148</v>
      </c>
      <c r="E41" s="155">
        <v>-149.00754723054297</v>
      </c>
      <c r="F41">
        <v>148</v>
      </c>
      <c r="G41" s="155">
        <v>2151.8652527694571</v>
      </c>
      <c r="H41">
        <v>3.7088095238095238</v>
      </c>
      <c r="I41" s="155">
        <v>9.7337096651567769</v>
      </c>
      <c r="J41">
        <v>3.7088095238095238</v>
      </c>
      <c r="K41" s="155">
        <v>2.4295313555003304</v>
      </c>
      <c r="L41">
        <v>146</v>
      </c>
      <c r="M41" s="155">
        <v>179.97667136248575</v>
      </c>
      <c r="N41" s="138">
        <f t="shared" si="0"/>
        <v>41</v>
      </c>
      <c r="AA41" s="166"/>
      <c r="AB41" s="167" t="str">
        <f>IFERROR(VALUE(RIGHT(AA41,LEN(AA41)-MIN(FIND({0;1;2;3;4;5;6;7;8;9},AA41&amp;"0123456789"))+1)),"")</f>
        <v/>
      </c>
    </row>
    <row r="42" spans="2:28" x14ac:dyDescent="0.2">
      <c r="B42" s="125">
        <v>152</v>
      </c>
      <c r="C42" s="155">
        <v>25.064176210281754</v>
      </c>
      <c r="D42">
        <v>152</v>
      </c>
      <c r="E42" s="155">
        <v>-153.03228884088369</v>
      </c>
      <c r="F42">
        <v>152</v>
      </c>
      <c r="G42" s="155">
        <v>2147.8405111591164</v>
      </c>
      <c r="H42">
        <v>3.809047619047619</v>
      </c>
      <c r="I42" s="155">
        <v>9.6401953625776269</v>
      </c>
      <c r="J42">
        <v>3.809047619047619</v>
      </c>
      <c r="K42" s="155">
        <v>2.4656182705066385</v>
      </c>
      <c r="L42">
        <v>150</v>
      </c>
      <c r="M42" s="155">
        <v>179.97662781085475</v>
      </c>
      <c r="N42" s="138">
        <f t="shared" si="0"/>
        <v>42</v>
      </c>
      <c r="AA42" s="166"/>
      <c r="AB42" s="167" t="str">
        <f>IFERROR(VALUE(RIGHT(AA42,LEN(AA42)-MIN(FIND({0;1;2;3;4;5;6;7;8;9},AA42&amp;"0123456789"))+1)),"")</f>
        <v/>
      </c>
    </row>
    <row r="43" spans="2:28" x14ac:dyDescent="0.2">
      <c r="B43" s="125">
        <v>156</v>
      </c>
      <c r="C43" s="155">
        <v>25.065821041478134</v>
      </c>
      <c r="D43">
        <v>156</v>
      </c>
      <c r="E43" s="155">
        <v>-157.05698425988075</v>
      </c>
      <c r="F43">
        <v>156</v>
      </c>
      <c r="G43" s="155">
        <v>2143.8158157401194</v>
      </c>
      <c r="H43">
        <v>3.9092857142857143</v>
      </c>
      <c r="I43" s="155">
        <v>9.5480043257055378</v>
      </c>
      <c r="J43">
        <v>3.9092857142857143</v>
      </c>
      <c r="K43" s="155">
        <v>2.5049625689389359</v>
      </c>
      <c r="L43">
        <v>154</v>
      </c>
      <c r="M43" s="155">
        <v>179.97658409630893</v>
      </c>
      <c r="N43" s="138">
        <f t="shared" si="0"/>
        <v>43</v>
      </c>
      <c r="AA43" s="166"/>
      <c r="AB43" s="167" t="str">
        <f>IFERROR(VALUE(RIGHT(AA43,LEN(AA43)-MIN(FIND({0;1;2;3;4;5;6;7;8;9},AA43&amp;"0123456789"))+1)),"")</f>
        <v/>
      </c>
    </row>
    <row r="44" spans="2:28" x14ac:dyDescent="0.2">
      <c r="B44" s="125">
        <v>160</v>
      </c>
      <c r="C44" s="155">
        <v>25.067468935962832</v>
      </c>
      <c r="D44">
        <v>160</v>
      </c>
      <c r="E44" s="155">
        <v>-161.08163348752709</v>
      </c>
      <c r="F44">
        <v>160</v>
      </c>
      <c r="G44" s="155">
        <v>2139.791166512473</v>
      </c>
      <c r="H44">
        <v>4.0095238095238095</v>
      </c>
      <c r="I44" s="155">
        <v>9.4572501945743905</v>
      </c>
      <c r="J44">
        <v>4.0095238095238095</v>
      </c>
      <c r="K44" s="155">
        <v>2.5475163218966372</v>
      </c>
      <c r="L44">
        <v>158</v>
      </c>
      <c r="M44" s="155">
        <v>179.97654021793224</v>
      </c>
      <c r="N44" s="138">
        <f t="shared" si="0"/>
        <v>44</v>
      </c>
      <c r="AA44" s="166"/>
      <c r="AB44" s="167" t="str">
        <f>IFERROR(VALUE(RIGHT(AA44,LEN(AA44)-MIN(FIND({0;1;2;3;4;5;6;7;8;9},AA44&amp;"0123456789"))+1)),"")</f>
        <v/>
      </c>
    </row>
    <row r="45" spans="2:28" x14ac:dyDescent="0.2">
      <c r="B45" s="125">
        <v>164</v>
      </c>
      <c r="C45" s="155">
        <v>25.06911990523782</v>
      </c>
      <c r="D45">
        <v>164</v>
      </c>
      <c r="E45" s="155">
        <v>-165.10623652381565</v>
      </c>
      <c r="F45">
        <v>164</v>
      </c>
      <c r="G45" s="155">
        <v>2135.7665634761843</v>
      </c>
      <c r="H45">
        <v>4.1097619047619052</v>
      </c>
      <c r="I45" s="155">
        <v>9.3680448828339795</v>
      </c>
      <c r="J45">
        <v>4.1097619047619052</v>
      </c>
      <c r="K45" s="155">
        <v>2.5932276106145764</v>
      </c>
      <c r="L45">
        <v>162</v>
      </c>
      <c r="M45" s="155">
        <v>179.97649617480195</v>
      </c>
      <c r="N45" s="138">
        <f t="shared" si="0"/>
        <v>45</v>
      </c>
      <c r="AA45" s="166"/>
      <c r="AB45" s="167" t="str">
        <f>IFERROR(VALUE(RIGHT(AA45,LEN(AA45)-MIN(FIND({0;1;2;3;4;5;6;7;8;9},AA45&amp;"0123456789"))+1)),"")</f>
        <v/>
      </c>
    </row>
    <row r="46" spans="2:28" x14ac:dyDescent="0.2">
      <c r="B46" s="125">
        <v>168</v>
      </c>
      <c r="C46" s="155">
        <v>25.070773960869953</v>
      </c>
      <c r="D46">
        <v>168</v>
      </c>
      <c r="E46" s="155">
        <v>-169.13079336873938</v>
      </c>
      <c r="F46">
        <v>168</v>
      </c>
      <c r="G46" s="155">
        <v>2131.7420066312607</v>
      </c>
      <c r="H46">
        <v>4.2100000000000009</v>
      </c>
      <c r="I46" s="155">
        <v>9.2804984360275373</v>
      </c>
      <c r="J46">
        <v>4.2100000000000009</v>
      </c>
      <c r="K46" s="155">
        <v>2.6420405884678075</v>
      </c>
      <c r="L46">
        <v>166</v>
      </c>
      <c r="M46" s="155">
        <v>179.97645196598859</v>
      </c>
      <c r="N46" s="138">
        <f t="shared" si="0"/>
        <v>46</v>
      </c>
      <c r="AA46" s="166"/>
      <c r="AB46" s="167" t="str">
        <f>IFERROR(VALUE(RIGHT(AA46,LEN(AA46)-MIN(FIND({0;1;2;3;4;5;6;7;8;9},AA46&amp;"0123456789"))+1)),"")</f>
        <v/>
      </c>
    </row>
    <row r="47" spans="2:28" x14ac:dyDescent="0.2">
      <c r="B47" s="125">
        <v>172</v>
      </c>
      <c r="C47" s="155">
        <v>25.072431114491504</v>
      </c>
      <c r="D47">
        <v>172</v>
      </c>
      <c r="E47" s="155">
        <v>-173.15530402229092</v>
      </c>
      <c r="F47">
        <v>172</v>
      </c>
      <c r="G47" s="155">
        <v>2127.7174959777089</v>
      </c>
      <c r="I47" s="155"/>
      <c r="K47" s="155"/>
      <c r="L47">
        <v>170</v>
      </c>
      <c r="M47" s="155">
        <v>179.9764075905552</v>
      </c>
      <c r="N47" s="138">
        <f t="shared" si="0"/>
        <v>47</v>
      </c>
      <c r="AA47" s="166"/>
      <c r="AB47" s="167" t="str">
        <f>IFERROR(VALUE(RIGHT(AA47,LEN(AA47)-MIN(FIND({0;1;2;3;4;5;6;7;8;9},AA47&amp;"0123456789"))+1)),"")</f>
        <v/>
      </c>
    </row>
    <row r="48" spans="2:28" x14ac:dyDescent="0.2">
      <c r="B48" s="125">
        <v>176</v>
      </c>
      <c r="C48" s="155">
        <v>25.074091377800613</v>
      </c>
      <c r="D48">
        <v>176</v>
      </c>
      <c r="E48" s="155">
        <v>-177.17976848446332</v>
      </c>
      <c r="F48">
        <v>176</v>
      </c>
      <c r="G48" s="155">
        <v>2123.6930315155369</v>
      </c>
      <c r="I48" s="155"/>
      <c r="K48" s="155"/>
      <c r="L48">
        <v>174</v>
      </c>
      <c r="M48" s="155">
        <v>179.97636304755827</v>
      </c>
      <c r="N48" s="138">
        <f t="shared" si="0"/>
        <v>48</v>
      </c>
      <c r="AA48" s="166"/>
      <c r="AB48" s="167" t="str">
        <f>IFERROR(VALUE(RIGHT(AA48,LEN(AA48)-MIN(FIND({0;1;2;3;4;5;6;7;8;9},AA48&amp;"0123456789"))+1)),"")</f>
        <v/>
      </c>
    </row>
    <row r="49" spans="2:28" x14ac:dyDescent="0.2">
      <c r="B49" s="125">
        <v>180</v>
      </c>
      <c r="C49" s="155">
        <v>25.075754762561807</v>
      </c>
      <c r="D49">
        <v>180</v>
      </c>
      <c r="E49" s="155">
        <v>-181.20418675524903</v>
      </c>
      <c r="F49">
        <v>180</v>
      </c>
      <c r="G49" s="155">
        <v>2119.6686132447512</v>
      </c>
      <c r="I49" s="155"/>
      <c r="K49" s="155"/>
      <c r="L49">
        <v>178</v>
      </c>
      <c r="M49" s="155">
        <v>179.97631833604686</v>
      </c>
      <c r="N49" s="138">
        <f t="shared" si="0"/>
        <v>49</v>
      </c>
      <c r="AA49" s="166"/>
      <c r="AB49" s="167" t="str">
        <f>IFERROR(VALUE(RIGHT(AA49,LEN(AA49)-MIN(FIND({0;1;2;3;4;5;6;7;8;9},AA49&amp;"0123456789"))+1)),"")</f>
        <v/>
      </c>
    </row>
    <row r="50" spans="2:28" ht="13.5" thickBot="1" x14ac:dyDescent="0.25">
      <c r="B50" s="125">
        <v>184</v>
      </c>
      <c r="C50" s="155">
        <v>25.077421280606508</v>
      </c>
      <c r="D50">
        <v>184</v>
      </c>
      <c r="E50" s="155">
        <v>-185.22855883464092</v>
      </c>
      <c r="F50">
        <v>184</v>
      </c>
      <c r="G50" s="155">
        <v>2115.6442411653593</v>
      </c>
      <c r="I50" s="155"/>
      <c r="K50" s="155"/>
      <c r="L50">
        <v>182</v>
      </c>
      <c r="M50" s="155">
        <v>179.9762734550628</v>
      </c>
      <c r="N50" s="138">
        <f t="shared" si="0"/>
        <v>50</v>
      </c>
      <c r="AA50" s="229"/>
      <c r="AB50" s="167" t="str">
        <f>IFERROR(VALUE(RIGHT(AA50,LEN(AA50)-MIN(FIND({0;1;2;3;4;5;6;7;8;9},AA50&amp;"0123456789"))+1)),"")</f>
        <v/>
      </c>
    </row>
    <row r="51" spans="2:28" x14ac:dyDescent="0.2">
      <c r="B51" s="125">
        <v>188</v>
      </c>
      <c r="C51" s="155">
        <v>25.079090943833528</v>
      </c>
      <c r="D51">
        <v>188</v>
      </c>
      <c r="E51" s="155">
        <v>-189.25288472263148</v>
      </c>
      <c r="F51">
        <v>188</v>
      </c>
      <c r="G51" s="155">
        <v>2111.6199152773684</v>
      </c>
      <c r="I51" s="155"/>
      <c r="K51" s="155"/>
      <c r="L51">
        <v>186</v>
      </c>
      <c r="M51" s="155">
        <v>179.97622840364079</v>
      </c>
      <c r="N51" s="138">
        <f t="shared" si="0"/>
        <v>51</v>
      </c>
      <c r="AB51" s="167" t="str">
        <f>IFERROR(VALUE(RIGHT(AA51,LEN(AA51)-MIN(FIND({0;1;2;3;4;5;6;7;8;9},AA51&amp;"0123456789"))+1)),"")</f>
        <v/>
      </c>
    </row>
    <row r="52" spans="2:28" x14ac:dyDescent="0.2">
      <c r="B52" s="125">
        <v>192</v>
      </c>
      <c r="C52" s="155">
        <v>25.080763764209589</v>
      </c>
      <c r="D52">
        <v>192</v>
      </c>
      <c r="E52" s="155">
        <v>-193.27716441921334</v>
      </c>
      <c r="F52">
        <v>192</v>
      </c>
      <c r="G52" s="155">
        <v>2107.5956355807866</v>
      </c>
      <c r="I52" s="155"/>
      <c r="K52" s="155"/>
      <c r="L52">
        <v>190</v>
      </c>
      <c r="M52" s="155">
        <v>179.97618318080802</v>
      </c>
      <c r="N52" s="138">
        <f t="shared" si="0"/>
        <v>52</v>
      </c>
      <c r="AB52" s="167" t="str">
        <f>IFERROR(VALUE(RIGHT(AA52,LEN(AA52)-MIN(FIND({0;1;2;3;4;5;6;7;8;9},AA52&amp;"0123456789"))+1)),"")</f>
        <v/>
      </c>
    </row>
    <row r="53" spans="2:28" x14ac:dyDescent="0.2">
      <c r="B53" s="125">
        <v>196</v>
      </c>
      <c r="C53" s="155">
        <v>25.08243975376984</v>
      </c>
      <c r="D53">
        <v>196</v>
      </c>
      <c r="E53" s="155">
        <v>-197.30139792437893</v>
      </c>
      <c r="F53">
        <v>196</v>
      </c>
      <c r="G53" s="155">
        <v>2103.5714020756209</v>
      </c>
      <c r="I53" s="155"/>
      <c r="K53" s="155"/>
      <c r="L53">
        <v>194</v>
      </c>
      <c r="M53" s="155">
        <v>179.97613778558448</v>
      </c>
      <c r="N53" s="138">
        <f t="shared" si="0"/>
        <v>53</v>
      </c>
      <c r="AB53" s="167" t="str">
        <f>IFERROR(VALUE(RIGHT(AA53,LEN(AA53)-MIN(FIND({0;1;2;3;4;5;6;7;8;9},AA53&amp;"0123456789"))+1)),"")</f>
        <v/>
      </c>
    </row>
    <row r="54" spans="2:28" x14ac:dyDescent="0.2">
      <c r="B54" s="125">
        <v>200</v>
      </c>
      <c r="C54" s="155">
        <v>25.084118924618373</v>
      </c>
      <c r="D54">
        <v>200</v>
      </c>
      <c r="E54" s="155">
        <v>-201.32558523812068</v>
      </c>
      <c r="F54">
        <v>200</v>
      </c>
      <c r="G54" s="155">
        <v>2099.5472147618793</v>
      </c>
      <c r="I54" s="155"/>
      <c r="K54" s="155"/>
      <c r="L54">
        <v>198</v>
      </c>
      <c r="M54" s="155">
        <v>179.97609221698255</v>
      </c>
      <c r="N54" s="138">
        <f t="shared" si="0"/>
        <v>54</v>
      </c>
      <c r="AB54" s="167" t="str">
        <f>IFERROR(VALUE(RIGHT(AA54,LEN(AA54)-MIN(FIND({0;1;2;3;4;5;6;7;8;9},AA54&amp;"0123456789"))+1)),"")</f>
        <v/>
      </c>
    </row>
    <row r="55" spans="2:28" x14ac:dyDescent="0.2">
      <c r="B55" s="125">
        <v>204</v>
      </c>
      <c r="C55" s="155">
        <v>25.085801288928767</v>
      </c>
      <c r="D55">
        <v>204</v>
      </c>
      <c r="E55" s="155">
        <v>-205.34972636043108</v>
      </c>
      <c r="F55">
        <v>204</v>
      </c>
      <c r="G55" s="155">
        <v>2095.5230736395688</v>
      </c>
      <c r="I55" s="155"/>
      <c r="K55" s="155"/>
      <c r="L55">
        <v>202</v>
      </c>
      <c r="M55" s="155">
        <v>179.97604647400689</v>
      </c>
      <c r="N55" s="138">
        <f t="shared" si="0"/>
        <v>55</v>
      </c>
      <c r="AB55" s="167" t="str">
        <f>IFERROR(VALUE(RIGHT(AA55,LEN(AA55)-MIN(FIND({0;1;2;3;4;5;6;7;8;9},AA55&amp;"0123456789"))+1)),"")</f>
        <v/>
      </c>
    </row>
    <row r="56" spans="2:28" x14ac:dyDescent="0.2">
      <c r="B56" s="125">
        <v>208</v>
      </c>
      <c r="C56" s="155">
        <v>25.087486858944605</v>
      </c>
      <c r="D56">
        <v>208</v>
      </c>
      <c r="E56" s="155">
        <v>-209.37382129130231</v>
      </c>
      <c r="F56">
        <v>208</v>
      </c>
      <c r="G56" s="155">
        <v>2091.4989787086979</v>
      </c>
      <c r="I56" s="155"/>
      <c r="K56" s="155"/>
      <c r="L56">
        <v>206</v>
      </c>
      <c r="M56" s="155">
        <v>179.97600055565482</v>
      </c>
      <c r="N56" s="138">
        <f t="shared" si="0"/>
        <v>56</v>
      </c>
      <c r="AB56" s="167" t="str">
        <f>IFERROR(VALUE(RIGHT(AA56,LEN(AA56)-MIN(FIND({0;1;2;3;4;5;6;7;8;9},AA56&amp;"0123456789"))+1)),"")</f>
        <v/>
      </c>
    </row>
    <row r="57" spans="2:28" x14ac:dyDescent="0.2">
      <c r="B57" s="125">
        <v>212</v>
      </c>
      <c r="C57" s="155">
        <v>25.089175646980014</v>
      </c>
      <c r="D57">
        <v>212</v>
      </c>
      <c r="E57" s="155">
        <v>-213.39787003072672</v>
      </c>
      <c r="F57">
        <v>212</v>
      </c>
      <c r="G57" s="155">
        <v>2087.4749299692735</v>
      </c>
      <c r="I57" s="155"/>
      <c r="K57" s="155"/>
      <c r="L57">
        <v>210</v>
      </c>
      <c r="M57" s="155">
        <v>179.97595446091583</v>
      </c>
      <c r="N57" s="138">
        <f t="shared" si="0"/>
        <v>57</v>
      </c>
      <c r="AB57" s="167" t="str">
        <f>IFERROR(VALUE(RIGHT(AA57,LEN(AA57)-MIN(FIND({0;1;2;3;4;5;6;7;8;9},AA57&amp;"0123456789"))+1)),"")</f>
        <v/>
      </c>
    </row>
    <row r="58" spans="2:28" x14ac:dyDescent="0.2">
      <c r="B58" s="125">
        <v>216</v>
      </c>
      <c r="C58" s="155">
        <v>25.090867665420216</v>
      </c>
      <c r="D58">
        <v>216</v>
      </c>
      <c r="E58" s="155">
        <v>-217.42187257869651</v>
      </c>
      <c r="F58">
        <v>216</v>
      </c>
      <c r="G58" s="155">
        <v>2083.4509274213033</v>
      </c>
      <c r="I58" s="155"/>
      <c r="K58" s="155"/>
      <c r="L58">
        <v>214</v>
      </c>
      <c r="M58" s="155">
        <v>179.97590818877157</v>
      </c>
      <c r="N58" s="138">
        <f t="shared" si="0"/>
        <v>58</v>
      </c>
      <c r="AB58" s="167" t="str">
        <f>IFERROR(VALUE(RIGHT(AA58,LEN(AA58)-MIN(FIND({0;1;2;3;4;5;6;7;8;9},AA58&amp;"0123456789"))+1)),"")</f>
        <v/>
      </c>
    </row>
    <row r="59" spans="2:28" x14ac:dyDescent="0.2">
      <c r="B59" s="125">
        <v>220</v>
      </c>
      <c r="C59" s="155">
        <v>25.092562926722074</v>
      </c>
      <c r="D59">
        <v>220</v>
      </c>
      <c r="E59" s="155">
        <v>-221.44582893520379</v>
      </c>
      <c r="F59">
        <v>220</v>
      </c>
      <c r="G59" s="155">
        <v>2079.4269710647964</v>
      </c>
      <c r="I59" s="155"/>
      <c r="K59" s="155"/>
      <c r="L59">
        <v>218</v>
      </c>
      <c r="M59" s="155">
        <v>179.97586173819587</v>
      </c>
      <c r="N59" s="138">
        <f t="shared" si="0"/>
        <v>59</v>
      </c>
      <c r="AB59" s="167" t="str">
        <f>IFERROR(VALUE(RIGHT(AA59,LEN(AA59)-MIN(FIND({0;1;2;3;4;5;6;7;8;9},AA59&amp;"0123456789"))+1)),"")</f>
        <v/>
      </c>
    </row>
    <row r="60" spans="2:28" x14ac:dyDescent="0.2">
      <c r="B60" s="125">
        <v>224</v>
      </c>
      <c r="C60" s="155">
        <v>25.094261443414631</v>
      </c>
      <c r="D60">
        <v>224</v>
      </c>
      <c r="E60" s="155">
        <v>-225.46973910024067</v>
      </c>
      <c r="F60">
        <v>224</v>
      </c>
      <c r="G60" s="155">
        <v>2075.4030608997591</v>
      </c>
      <c r="I60" s="155"/>
      <c r="K60" s="155"/>
      <c r="L60">
        <v>222</v>
      </c>
      <c r="M60" s="155">
        <v>179.97581510815479</v>
      </c>
      <c r="N60" s="138">
        <f t="shared" si="0"/>
        <v>60</v>
      </c>
      <c r="AB60" s="167" t="str">
        <f>IFERROR(VALUE(RIGHT(AA60,LEN(AA60)-MIN(FIND({0;1;2;3;4;5;6;7;8;9},AA60&amp;"0123456789"))+1)),"")</f>
        <v/>
      </c>
    </row>
    <row r="61" spans="2:28" x14ac:dyDescent="0.2">
      <c r="B61" s="125">
        <v>228</v>
      </c>
      <c r="C61" s="155">
        <v>25.095963228099695</v>
      </c>
      <c r="D61">
        <v>228</v>
      </c>
      <c r="E61" s="155">
        <v>-229.49360307379914</v>
      </c>
      <c r="F61">
        <v>228</v>
      </c>
      <c r="G61" s="155">
        <v>2071.3791969262011</v>
      </c>
      <c r="I61" s="155"/>
      <c r="K61" s="155"/>
      <c r="L61">
        <v>226</v>
      </c>
      <c r="M61" s="155">
        <v>179.97576829760609</v>
      </c>
      <c r="N61" s="138">
        <f t="shared" si="0"/>
        <v>61</v>
      </c>
      <c r="AB61" s="167" t="str">
        <f>IFERROR(VALUE(RIGHT(AA61,LEN(AA61)-MIN(FIND({0;1;2;3;4;5;6;7;8;9},AA61&amp;"0123456789"))+1)),"")</f>
        <v/>
      </c>
    </row>
    <row r="62" spans="2:28" x14ac:dyDescent="0.2">
      <c r="B62" s="125">
        <v>232</v>
      </c>
      <c r="C62" s="155">
        <v>25.097668293452383</v>
      </c>
      <c r="D62">
        <v>232</v>
      </c>
      <c r="E62" s="155">
        <v>-233.51742085587117</v>
      </c>
      <c r="F62">
        <v>232</v>
      </c>
      <c r="G62" s="155">
        <v>2067.3553791441291</v>
      </c>
      <c r="I62" s="155"/>
      <c r="K62" s="155"/>
      <c r="L62">
        <v>230</v>
      </c>
      <c r="M62" s="155">
        <v>179.97572130549969</v>
      </c>
      <c r="N62" s="138">
        <f t="shared" si="0"/>
        <v>62</v>
      </c>
      <c r="AB62" s="167" t="str">
        <f>IFERROR(VALUE(RIGHT(AA62,LEN(AA62)-MIN(FIND({0;1;2;3;4;5;6;7;8;9},AA62&amp;"0123456789"))+1)),"")</f>
        <v/>
      </c>
    </row>
    <row r="63" spans="2:28" x14ac:dyDescent="0.2">
      <c r="B63" s="125">
        <v>236</v>
      </c>
      <c r="C63" s="155">
        <v>25.099376652221697</v>
      </c>
      <c r="D63">
        <v>236</v>
      </c>
      <c r="E63" s="155">
        <v>-237.54119244644872</v>
      </c>
      <c r="F63">
        <v>236</v>
      </c>
      <c r="G63" s="155">
        <v>2063.3316075535513</v>
      </c>
      <c r="I63" s="155"/>
      <c r="K63" s="155"/>
      <c r="L63">
        <v>234</v>
      </c>
      <c r="M63" s="155">
        <v>179.97567413077726</v>
      </c>
      <c r="N63" s="138">
        <f t="shared" si="0"/>
        <v>63</v>
      </c>
      <c r="AB63" s="167" t="str">
        <f>IFERROR(VALUE(RIGHT(AA63,LEN(AA63)-MIN(FIND({0;1;2;3;4;5;6;7;8;9},AA63&amp;"0123456789"))+1)),"")</f>
        <v/>
      </c>
    </row>
    <row r="64" spans="2:28" x14ac:dyDescent="0.2">
      <c r="B64" s="125">
        <v>240</v>
      </c>
      <c r="C64" s="155">
        <v>25.101088317231099</v>
      </c>
      <c r="D64">
        <v>240</v>
      </c>
      <c r="E64" s="155">
        <v>-241.56491784552352</v>
      </c>
      <c r="F64">
        <v>240</v>
      </c>
      <c r="G64" s="155">
        <v>2059.3078821544764</v>
      </c>
      <c r="I64" s="155"/>
      <c r="K64" s="155"/>
      <c r="L64">
        <v>238</v>
      </c>
      <c r="M64" s="155">
        <v>179.97562677237221</v>
      </c>
      <c r="N64" s="138">
        <f t="shared" si="0"/>
        <v>64</v>
      </c>
      <c r="AB64" s="167" t="str">
        <f>IFERROR(VALUE(RIGHT(AA64,LEN(AA64)-MIN(FIND({0;1;2;3;4;5;6;7;8;9},AA64&amp;"0123456789"))+1)),"")</f>
        <v/>
      </c>
    </row>
    <row r="65" spans="2:28" x14ac:dyDescent="0.2">
      <c r="B65" s="125">
        <v>244</v>
      </c>
      <c r="C65" s="155">
        <v>25.10280330137909</v>
      </c>
      <c r="D65">
        <v>244</v>
      </c>
      <c r="E65" s="155">
        <v>-245.5885970530874</v>
      </c>
      <c r="F65">
        <v>244</v>
      </c>
      <c r="G65" s="155">
        <v>2055.2842029469125</v>
      </c>
      <c r="I65" s="155"/>
      <c r="K65" s="155"/>
      <c r="L65">
        <v>242</v>
      </c>
      <c r="M65" s="155">
        <v>179.97557922920973</v>
      </c>
      <c r="N65" s="138">
        <f t="shared" si="0"/>
        <v>65</v>
      </c>
      <c r="AB65" s="167" t="str">
        <f>IFERROR(VALUE(RIGHT(AA65,LEN(AA65)-MIN(FIND({0;1;2;3;4;5;6;7;8;9},AA65&amp;"0123456789"))+1)),"")</f>
        <v/>
      </c>
    </row>
    <row r="66" spans="2:28" x14ac:dyDescent="0.2">
      <c r="B66" s="125">
        <v>248</v>
      </c>
      <c r="C66" s="155">
        <v>25.104521617639811</v>
      </c>
      <c r="D66">
        <v>248</v>
      </c>
      <c r="E66" s="155">
        <v>-249.61223006913207</v>
      </c>
      <c r="F66">
        <v>248</v>
      </c>
      <c r="G66" s="155">
        <v>2051.2605699308679</v>
      </c>
      <c r="I66" s="155"/>
      <c r="K66" s="155"/>
      <c r="L66">
        <v>246</v>
      </c>
      <c r="M66" s="155">
        <v>179.97553150020633</v>
      </c>
      <c r="N66" s="138">
        <f t="shared" si="0"/>
        <v>66</v>
      </c>
      <c r="AB66" s="167" t="str">
        <f>IFERROR(VALUE(RIGHT(AA66,LEN(AA66)-MIN(FIND({0;1;2;3;4;5;6;7;8;9},AA66&amp;"0123456789"))+1)),"")</f>
        <v/>
      </c>
    </row>
    <row r="67" spans="2:28" x14ac:dyDescent="0.2">
      <c r="B67" s="125">
        <v>252</v>
      </c>
      <c r="C67" s="155">
        <v>25.106243279063612</v>
      </c>
      <c r="D67">
        <v>252</v>
      </c>
      <c r="E67" s="155">
        <v>-253.63581689364915</v>
      </c>
      <c r="F67">
        <v>252</v>
      </c>
      <c r="G67" s="155">
        <v>2047.2369831063509</v>
      </c>
      <c r="I67" s="155"/>
      <c r="K67" s="155"/>
      <c r="L67">
        <v>250</v>
      </c>
      <c r="M67" s="155">
        <v>179.97548358427042</v>
      </c>
      <c r="N67" s="138">
        <f t="shared" si="0"/>
        <v>67</v>
      </c>
      <c r="AB67" s="167" t="str">
        <f>IFERROR(VALUE(RIGHT(AA67,LEN(AA67)-MIN(FIND({0;1;2;3;4;5;6;7;8;9},AA67&amp;"0123456789"))+1)),"")</f>
        <v/>
      </c>
    </row>
    <row r="68" spans="2:28" x14ac:dyDescent="0.2">
      <c r="B68" s="125">
        <v>256</v>
      </c>
      <c r="C68" s="155">
        <v>25.107968298777664</v>
      </c>
      <c r="D68">
        <v>256</v>
      </c>
      <c r="E68" s="155">
        <v>-257.65935752663017</v>
      </c>
      <c r="F68">
        <v>256</v>
      </c>
      <c r="G68" s="155">
        <v>2043.2134424733699</v>
      </c>
      <c r="I68" s="155"/>
      <c r="K68" s="155"/>
      <c r="L68">
        <v>254</v>
      </c>
      <c r="M68" s="155">
        <v>179.97543548030157</v>
      </c>
      <c r="N68" s="138">
        <f t="shared" si="0"/>
        <v>68</v>
      </c>
      <c r="AB68" s="167" t="str">
        <f>IFERROR(VALUE(RIGHT(AA68,LEN(AA68)-MIN(FIND({0;1;2;3;4;5;6;7;8;9},AA68&amp;"0123456789"))+1)),"")</f>
        <v/>
      </c>
    </row>
    <row r="69" spans="2:28" x14ac:dyDescent="0.2">
      <c r="B69" s="125">
        <v>260</v>
      </c>
      <c r="C69" s="155">
        <v>25.109696689986563</v>
      </c>
      <c r="D69">
        <v>260</v>
      </c>
      <c r="E69" s="155">
        <v>-261.68285196806676</v>
      </c>
      <c r="F69">
        <v>260</v>
      </c>
      <c r="G69" s="155">
        <v>2039.1899480319332</v>
      </c>
      <c r="I69" s="155"/>
      <c r="K69" s="155"/>
      <c r="L69">
        <v>258</v>
      </c>
      <c r="M69" s="155">
        <v>179.97538718719079</v>
      </c>
      <c r="N69" s="138">
        <f t="shared" si="0"/>
        <v>69</v>
      </c>
      <c r="AB69" s="167" t="str">
        <f>IFERROR(VALUE(RIGHT(AA69,LEN(AA69)-MIN(FIND({0;1;2;3;4;5;6;7;8;9},AA69&amp;"0123456789"))+1)),"")</f>
        <v/>
      </c>
    </row>
    <row r="70" spans="2:28" x14ac:dyDescent="0.2">
      <c r="B70" s="125">
        <v>264</v>
      </c>
      <c r="C70" s="155">
        <v>25.111428465972935</v>
      </c>
      <c r="D70">
        <v>264</v>
      </c>
      <c r="E70" s="155">
        <v>-265.70630021795023</v>
      </c>
      <c r="F70">
        <v>264</v>
      </c>
      <c r="G70" s="155">
        <v>2035.1664997820499</v>
      </c>
      <c r="I70" s="155"/>
      <c r="K70" s="155"/>
      <c r="L70">
        <v>262</v>
      </c>
      <c r="M70" s="155">
        <v>179.97533870382037</v>
      </c>
      <c r="N70" s="138">
        <f t="shared" ref="N70:N133" si="1">N69+1</f>
        <v>70</v>
      </c>
      <c r="AB70" s="167" t="str">
        <f>IFERROR(VALUE(RIGHT(AA70,LEN(AA70)-MIN(FIND({0;1;2;3;4;5;6;7;8;9},AA70&amp;"0123456789"))+1)),"")</f>
        <v/>
      </c>
    </row>
    <row r="71" spans="2:28" x14ac:dyDescent="0.2">
      <c r="B71" s="125">
        <v>268</v>
      </c>
      <c r="C71" s="155">
        <v>25.113163640098058</v>
      </c>
      <c r="D71">
        <v>268</v>
      </c>
      <c r="E71" s="155">
        <v>-269.72970227627206</v>
      </c>
      <c r="F71">
        <v>268</v>
      </c>
      <c r="G71" s="155">
        <v>2031.1430977237278</v>
      </c>
      <c r="I71" s="155"/>
      <c r="K71" s="155"/>
      <c r="L71">
        <v>266</v>
      </c>
      <c r="M71" s="155">
        <v>179.9752900290637</v>
      </c>
      <c r="N71" s="138">
        <f t="shared" si="1"/>
        <v>71</v>
      </c>
      <c r="AB71" s="167" t="str">
        <f>IFERROR(VALUE(RIGHT(AA71,LEN(AA71)-MIN(FIND({0;1;2;3;4;5;6;7;8;9},AA71&amp;"0123456789"))+1)),"")</f>
        <v/>
      </c>
    </row>
    <row r="72" spans="2:28" x14ac:dyDescent="0.2">
      <c r="B72" s="125">
        <v>272</v>
      </c>
      <c r="C72" s="155">
        <v>25.114902225802481</v>
      </c>
      <c r="D72">
        <v>272</v>
      </c>
      <c r="E72" s="155">
        <v>-273.75305814302345</v>
      </c>
      <c r="F72">
        <v>272</v>
      </c>
      <c r="G72" s="155">
        <v>2027.1197418569766</v>
      </c>
      <c r="I72" s="155"/>
      <c r="K72" s="155"/>
      <c r="L72">
        <v>270</v>
      </c>
      <c r="M72" s="155">
        <v>179.97524116178533</v>
      </c>
      <c r="N72" s="138">
        <f t="shared" si="1"/>
        <v>72</v>
      </c>
      <c r="AB72" s="167" t="str">
        <f>IFERROR(VALUE(RIGHT(AA72,LEN(AA72)-MIN(FIND({0;1;2;3;4;5;6;7;8;9},AA72&amp;"0123456789"))+1)),"")</f>
        <v/>
      </c>
    </row>
    <row r="73" spans="2:28" x14ac:dyDescent="0.2">
      <c r="B73" s="125">
        <v>276</v>
      </c>
      <c r="C73" s="155">
        <v>25.11664423660665</v>
      </c>
      <c r="D73">
        <v>276</v>
      </c>
      <c r="E73" s="155">
        <v>-277.77636781819575</v>
      </c>
      <c r="F73">
        <v>276</v>
      </c>
      <c r="G73" s="155">
        <v>2023.0964321818042</v>
      </c>
      <c r="I73" s="155"/>
      <c r="K73" s="155"/>
      <c r="L73">
        <v>274</v>
      </c>
      <c r="M73" s="155">
        <v>179.97519210084079</v>
      </c>
      <c r="N73" s="138">
        <f t="shared" si="1"/>
        <v>73</v>
      </c>
      <c r="AB73" s="167" t="str">
        <f>IFERROR(VALUE(RIGHT(AA73,LEN(AA73)-MIN(FIND({0;1;2;3;4;5;6;7;8;9},AA73&amp;"0123456789"))+1)),"")</f>
        <v/>
      </c>
    </row>
    <row r="74" spans="2:28" x14ac:dyDescent="0.2">
      <c r="B74" s="125">
        <v>280</v>
      </c>
      <c r="C74" s="155">
        <v>25.118389686111552</v>
      </c>
      <c r="D74">
        <v>280</v>
      </c>
      <c r="E74" s="155">
        <v>-281.79963130178004</v>
      </c>
      <c r="F74">
        <v>280</v>
      </c>
      <c r="G74" s="155">
        <v>2019.0731686982199</v>
      </c>
      <c r="I74" s="155"/>
      <c r="K74" s="155"/>
      <c r="L74">
        <v>278</v>
      </c>
      <c r="M74" s="155">
        <v>179.97514284507642</v>
      </c>
      <c r="N74" s="138">
        <f t="shared" si="1"/>
        <v>74</v>
      </c>
      <c r="AB74" s="167" t="str">
        <f>IFERROR(VALUE(RIGHT(AA74,LEN(AA74)-MIN(FIND({0;1;2;3;4;5;6;7;8;9},AA74&amp;"0123456789"))+1)),"")</f>
        <v/>
      </c>
    </row>
    <row r="75" spans="2:28" x14ac:dyDescent="0.2">
      <c r="B75" s="125">
        <v>284</v>
      </c>
      <c r="C75" s="155">
        <v>25.120138587999339</v>
      </c>
      <c r="D75">
        <v>284</v>
      </c>
      <c r="E75" s="155">
        <v>-285.82284859376745</v>
      </c>
      <c r="F75">
        <v>284</v>
      </c>
      <c r="G75" s="155">
        <v>2015.0499514062326</v>
      </c>
      <c r="I75" s="155"/>
      <c r="K75" s="155"/>
      <c r="L75">
        <v>282</v>
      </c>
      <c r="M75" s="155">
        <v>179.97509339332967</v>
      </c>
      <c r="N75" s="138">
        <f t="shared" si="1"/>
        <v>75</v>
      </c>
      <c r="AB75" s="167" t="str">
        <f>IFERROR(VALUE(RIGHT(AA75,LEN(AA75)-MIN(FIND({0;1;2;3;4;5;6;7;8;9},AA75&amp;"0123456789"))+1)),"")</f>
        <v/>
      </c>
    </row>
    <row r="76" spans="2:28" x14ac:dyDescent="0.2">
      <c r="B76" s="125">
        <v>288</v>
      </c>
      <c r="C76" s="155">
        <v>25.121890956033983</v>
      </c>
      <c r="D76">
        <v>288</v>
      </c>
      <c r="E76" s="155">
        <v>-289.84601969414894</v>
      </c>
      <c r="F76">
        <v>288</v>
      </c>
      <c r="G76" s="155">
        <v>2011.0267803058509</v>
      </c>
      <c r="I76" s="155"/>
      <c r="K76" s="155"/>
      <c r="L76">
        <v>286</v>
      </c>
      <c r="M76" s="155">
        <v>179.97504374442843</v>
      </c>
      <c r="N76" s="138">
        <f t="shared" si="1"/>
        <v>76</v>
      </c>
      <c r="AB76" s="167" t="str">
        <f>IFERROR(VALUE(RIGHT(AA76,LEN(AA76)-MIN(FIND({0;1;2;3;4;5;6;7;8;9},AA76&amp;"0123456789"))+1)),"")</f>
        <v/>
      </c>
    </row>
    <row r="77" spans="2:28" x14ac:dyDescent="0.2">
      <c r="B77" s="125">
        <v>292</v>
      </c>
      <c r="C77" s="155">
        <v>25.123646804061949</v>
      </c>
      <c r="D77">
        <v>292</v>
      </c>
      <c r="E77" s="155">
        <v>-293.86914460291558</v>
      </c>
      <c r="F77">
        <v>292</v>
      </c>
      <c r="G77" s="155">
        <v>2007.0036553970845</v>
      </c>
      <c r="I77" s="155"/>
      <c r="K77" s="155"/>
      <c r="L77">
        <v>290</v>
      </c>
      <c r="M77" s="155">
        <v>179.97499389719121</v>
      </c>
      <c r="N77" s="138">
        <f t="shared" si="1"/>
        <v>77</v>
      </c>
      <c r="AB77" s="167" t="str">
        <f>IFERROR(VALUE(RIGHT(AA77,LEN(AA77)-MIN(FIND({0;1;2;3;4;5;6;7;8;9},AA77&amp;"0123456789"))+1)),"")</f>
        <v/>
      </c>
    </row>
    <row r="78" spans="2:28" x14ac:dyDescent="0.2">
      <c r="B78" s="125">
        <v>296</v>
      </c>
      <c r="C78" s="155">
        <v>25.125406146012825</v>
      </c>
      <c r="D78">
        <v>296</v>
      </c>
      <c r="E78" s="155">
        <v>-297.89222332005818</v>
      </c>
      <c r="F78">
        <v>296</v>
      </c>
      <c r="G78" s="155">
        <v>2002.9805766799418</v>
      </c>
      <c r="I78" s="155"/>
      <c r="K78" s="155"/>
      <c r="L78">
        <v>294</v>
      </c>
      <c r="M78" s="155">
        <v>179.97494385042728</v>
      </c>
      <c r="N78" s="138">
        <f t="shared" si="1"/>
        <v>78</v>
      </c>
      <c r="AB78" s="167" t="str">
        <f>IFERROR(VALUE(RIGHT(AA78,LEN(AA78)-MIN(FIND({0;1;2;3;4;5;6;7;8;9},AA78&amp;"0123456789"))+1)),"")</f>
        <v/>
      </c>
    </row>
    <row r="79" spans="2:28" x14ac:dyDescent="0.2">
      <c r="B79" s="125">
        <v>300</v>
      </c>
      <c r="C79" s="155">
        <v>25.1271689959</v>
      </c>
      <c r="D79">
        <v>300</v>
      </c>
      <c r="E79" s="155">
        <v>-301.91525584556757</v>
      </c>
      <c r="F79">
        <v>300</v>
      </c>
      <c r="G79" s="155">
        <v>1998.9575441544325</v>
      </c>
      <c r="I79" s="155"/>
      <c r="K79" s="155"/>
      <c r="L79">
        <v>298</v>
      </c>
      <c r="M79" s="155">
        <v>179.97489360293628</v>
      </c>
      <c r="N79" s="138">
        <f t="shared" si="1"/>
        <v>79</v>
      </c>
      <c r="AB79" s="167" t="str">
        <f>IFERROR(VALUE(RIGHT(AA79,LEN(AA79)-MIN(FIND({0;1;2;3;4;5;6;7;8;9},AA79&amp;"0123456789"))+1)),"")</f>
        <v/>
      </c>
    </row>
    <row r="80" spans="2:28" x14ac:dyDescent="0.2">
      <c r="B80" s="125">
        <v>304</v>
      </c>
      <c r="C80" s="155">
        <v>25.128935367821349</v>
      </c>
      <c r="D80">
        <v>304</v>
      </c>
      <c r="E80" s="155">
        <v>-305.9382421794345</v>
      </c>
      <c r="F80">
        <v>304</v>
      </c>
      <c r="G80" s="155">
        <v>1994.9345578205655</v>
      </c>
      <c r="I80" s="155"/>
      <c r="K80" s="155"/>
      <c r="L80">
        <v>302</v>
      </c>
      <c r="M80" s="155">
        <v>179.97484315350809</v>
      </c>
      <c r="N80" s="138">
        <f t="shared" si="1"/>
        <v>80</v>
      </c>
      <c r="AB80" s="167" t="str">
        <f>IFERROR(VALUE(RIGHT(AA80,LEN(AA80)-MIN(FIND({0;1;2;3;4;5;6;7;8;9},AA80&amp;"0123456789"))+1)),"")</f>
        <v/>
      </c>
    </row>
    <row r="81" spans="2:28" x14ac:dyDescent="0.2">
      <c r="B81" s="125">
        <v>308</v>
      </c>
      <c r="C81" s="155">
        <v>25.130705275959897</v>
      </c>
      <c r="D81">
        <v>308</v>
      </c>
      <c r="E81" s="155">
        <v>-309.96118232164963</v>
      </c>
      <c r="F81">
        <v>308</v>
      </c>
      <c r="G81" s="155">
        <v>1990.9116176783505</v>
      </c>
      <c r="I81" s="155"/>
      <c r="K81" s="155"/>
      <c r="L81">
        <v>306</v>
      </c>
      <c r="M81" s="155">
        <v>179.97479250092297</v>
      </c>
      <c r="N81" s="138">
        <f t="shared" si="1"/>
        <v>81</v>
      </c>
      <c r="AB81" s="167" t="str">
        <f>IFERROR(VALUE(RIGHT(AA81,LEN(AA81)-MIN(FIND({0;1;2;3;4;5;6;7;8;9},AA81&amp;"0123456789"))+1)),"")</f>
        <v/>
      </c>
    </row>
    <row r="82" spans="2:28" x14ac:dyDescent="0.2">
      <c r="B82" s="125">
        <v>312</v>
      </c>
      <c r="C82" s="155">
        <v>25.132478734584517</v>
      </c>
      <c r="D82">
        <v>312</v>
      </c>
      <c r="E82" s="155">
        <v>-313.98407627220342</v>
      </c>
      <c r="F82">
        <v>312</v>
      </c>
      <c r="G82" s="155">
        <v>1986.8887237277966</v>
      </c>
      <c r="I82" s="155"/>
      <c r="K82" s="155"/>
      <c r="L82">
        <v>310</v>
      </c>
      <c r="M82" s="155">
        <v>179.97474164395129</v>
      </c>
      <c r="N82" s="138">
        <f t="shared" si="1"/>
        <v>82</v>
      </c>
      <c r="AB82" s="167" t="str">
        <f>IFERROR(VALUE(RIGHT(AA82,LEN(AA82)-MIN(FIND({0;1;2;3;4;5;6;7;8;9},AA82&amp;"0123456789"))+1)),"")</f>
        <v/>
      </c>
    </row>
    <row r="83" spans="2:28" x14ac:dyDescent="0.2">
      <c r="B83" s="125">
        <v>316</v>
      </c>
      <c r="C83" s="155">
        <v>25.134255758050614</v>
      </c>
      <c r="D83">
        <v>316</v>
      </c>
      <c r="E83" s="155">
        <v>-318.00692403108656</v>
      </c>
      <c r="F83">
        <v>316</v>
      </c>
      <c r="G83" s="155">
        <v>1982.8658759689133</v>
      </c>
      <c r="I83" s="155"/>
      <c r="K83" s="155"/>
      <c r="L83">
        <v>314</v>
      </c>
      <c r="M83" s="155">
        <v>179.97469058135351</v>
      </c>
      <c r="N83" s="138">
        <f t="shared" si="1"/>
        <v>83</v>
      </c>
      <c r="AB83" s="167" t="str">
        <f>IFERROR(VALUE(RIGHT(AA83,LEN(AA83)-MIN(FIND({0;1;2;3;4;5;6;7;8;9},AA83&amp;"0123456789"))+1)),"")</f>
        <v/>
      </c>
    </row>
    <row r="84" spans="2:28" x14ac:dyDescent="0.2">
      <c r="B84" s="125">
        <v>320</v>
      </c>
      <c r="C84" s="155">
        <v>25.136036360800844</v>
      </c>
      <c r="D84">
        <v>320</v>
      </c>
      <c r="E84" s="155">
        <v>-322.02972559828936</v>
      </c>
      <c r="F84">
        <v>320</v>
      </c>
      <c r="G84" s="155">
        <v>1978.8430744017105</v>
      </c>
      <c r="I84" s="155"/>
      <c r="K84" s="155"/>
      <c r="L84">
        <v>318</v>
      </c>
      <c r="M84" s="155">
        <v>179.97463931187988</v>
      </c>
      <c r="N84" s="138">
        <f t="shared" si="1"/>
        <v>84</v>
      </c>
      <c r="AB84" s="167" t="str">
        <f>IFERROR(VALUE(RIGHT(AA84,LEN(AA84)-MIN(FIND({0;1;2;3;4;5;6;7;8;9},AA84&amp;"0123456789"))+1)),"")</f>
        <v/>
      </c>
    </row>
    <row r="85" spans="2:28" x14ac:dyDescent="0.2">
      <c r="B85" s="125">
        <v>324</v>
      </c>
      <c r="C85" s="155">
        <v>25.137820557365796</v>
      </c>
      <c r="D85">
        <v>324</v>
      </c>
      <c r="E85" s="155">
        <v>-326.05248097380218</v>
      </c>
      <c r="F85">
        <v>324</v>
      </c>
      <c r="G85" s="155">
        <v>1974.8203190261979</v>
      </c>
      <c r="I85" s="155"/>
      <c r="K85" s="155"/>
      <c r="L85">
        <v>322</v>
      </c>
      <c r="M85" s="155">
        <v>179.97458783427089</v>
      </c>
      <c r="N85" s="138">
        <f t="shared" si="1"/>
        <v>85</v>
      </c>
      <c r="AB85" s="167" t="str">
        <f>IFERROR(VALUE(RIGHT(AA85,LEN(AA85)-MIN(FIND({0;1;2;3;4;5;6;7;8;9},AA85&amp;"0123456789"))+1)),"")</f>
        <v/>
      </c>
    </row>
    <row r="86" spans="2:28" x14ac:dyDescent="0.2">
      <c r="B86" s="125">
        <v>328</v>
      </c>
      <c r="C86" s="155">
        <v>25.13960836236474</v>
      </c>
      <c r="D86">
        <v>328</v>
      </c>
      <c r="E86" s="155">
        <v>-330.07519015761534</v>
      </c>
      <c r="F86">
        <v>328</v>
      </c>
      <c r="G86" s="155">
        <v>1970.7976098423846</v>
      </c>
      <c r="I86" s="155"/>
      <c r="K86" s="155"/>
      <c r="L86">
        <v>326</v>
      </c>
      <c r="M86" s="155">
        <v>179.97453614725617</v>
      </c>
      <c r="N86" s="138">
        <f t="shared" si="1"/>
        <v>86</v>
      </c>
      <c r="AB86" s="167" t="str">
        <f>IFERROR(VALUE(RIGHT(AA86,LEN(AA86)-MIN(FIND({0;1;2;3;4;5;6;7;8;9},AA86&amp;"0123456789"))+1)),"")</f>
        <v/>
      </c>
    </row>
    <row r="87" spans="2:28" x14ac:dyDescent="0.2">
      <c r="B87" s="125">
        <v>332</v>
      </c>
      <c r="C87" s="155">
        <v>25.141399790506313</v>
      </c>
      <c r="D87">
        <v>332</v>
      </c>
      <c r="E87" s="155">
        <v>-334.09785314971901</v>
      </c>
      <c r="F87">
        <v>332</v>
      </c>
      <c r="G87" s="155">
        <v>1966.7749468502809</v>
      </c>
      <c r="I87" s="155"/>
      <c r="K87" s="155"/>
      <c r="L87">
        <v>330</v>
      </c>
      <c r="M87" s="155">
        <v>179.97448424955579</v>
      </c>
      <c r="N87" s="138">
        <f t="shared" si="1"/>
        <v>87</v>
      </c>
      <c r="AB87" s="167" t="str">
        <f>IFERROR(VALUE(RIGHT(AA87,LEN(AA87)-MIN(FIND({0;1;2;3;4;5;6;7;8;9},AA87&amp;"0123456789"))+1)),"")</f>
        <v/>
      </c>
    </row>
    <row r="88" spans="2:28" x14ac:dyDescent="0.2">
      <c r="B88" s="125">
        <v>336</v>
      </c>
      <c r="C88" s="155">
        <v>25.14319485658929</v>
      </c>
      <c r="D88">
        <v>336</v>
      </c>
      <c r="E88" s="155">
        <v>-338.12046995010337</v>
      </c>
      <c r="F88">
        <v>336</v>
      </c>
      <c r="G88" s="155">
        <v>1962.7523300498965</v>
      </c>
      <c r="I88" s="155"/>
      <c r="K88" s="155"/>
      <c r="L88">
        <v>334</v>
      </c>
      <c r="M88" s="155">
        <v>179.97443213987847</v>
      </c>
      <c r="N88" s="138">
        <f t="shared" si="1"/>
        <v>88</v>
      </c>
      <c r="AB88" s="167" t="str">
        <f>IFERROR(VALUE(RIGHT(AA88,LEN(AA88)-MIN(FIND({0;1;2;3;4;5;6;7;8;9},AA88&amp;"0123456789"))+1)),"")</f>
        <v/>
      </c>
    </row>
    <row r="89" spans="2:28" x14ac:dyDescent="0.2">
      <c r="B89" s="125">
        <v>340</v>
      </c>
      <c r="C89" s="155">
        <v>25.144993575503271</v>
      </c>
      <c r="D89">
        <v>340</v>
      </c>
      <c r="E89" s="155">
        <v>-342.14304055875834</v>
      </c>
      <c r="F89">
        <v>340</v>
      </c>
      <c r="G89" s="155">
        <v>1958.7297594412416</v>
      </c>
      <c r="I89" s="155"/>
      <c r="K89" s="155"/>
      <c r="L89">
        <v>338</v>
      </c>
      <c r="M89" s="155">
        <v>179.97437981692332</v>
      </c>
      <c r="N89" s="138">
        <f t="shared" si="1"/>
        <v>89</v>
      </c>
      <c r="AB89" s="167" t="str">
        <f>IFERROR(VALUE(RIGHT(AA89,LEN(AA89)-MIN(FIND({0;1;2;3;4;5;6;7;8;9},AA89&amp;"0123456789"))+1)),"")</f>
        <v/>
      </c>
    </row>
    <row r="90" spans="2:28" x14ac:dyDescent="0.2">
      <c r="B90" s="125">
        <v>344</v>
      </c>
      <c r="C90" s="155">
        <v>25.14679596222949</v>
      </c>
      <c r="D90">
        <v>344</v>
      </c>
      <c r="E90" s="155">
        <v>-346.16556497567393</v>
      </c>
      <c r="F90">
        <v>344</v>
      </c>
      <c r="G90" s="155">
        <v>1954.7072350243261</v>
      </c>
      <c r="I90" s="155"/>
      <c r="K90" s="155"/>
      <c r="L90">
        <v>342</v>
      </c>
      <c r="M90" s="155">
        <v>179.97432727937777</v>
      </c>
      <c r="N90" s="138">
        <f t="shared" si="1"/>
        <v>90</v>
      </c>
      <c r="AB90" s="167" t="str">
        <f>IFERROR(VALUE(RIGHT(AA90,LEN(AA90)-MIN(FIND({0;1;2;3;4;5;6;7;8;9},AA90&amp;"0123456789"))+1)),"")</f>
        <v/>
      </c>
    </row>
    <row r="91" spans="2:28" x14ac:dyDescent="0.2">
      <c r="B91" s="125">
        <v>348</v>
      </c>
      <c r="C91" s="155">
        <v>25.148602031841506</v>
      </c>
      <c r="D91">
        <v>348</v>
      </c>
      <c r="E91" s="155">
        <v>-350.18804320084001</v>
      </c>
      <c r="F91">
        <v>348</v>
      </c>
      <c r="G91" s="155">
        <v>1950.6847567991599</v>
      </c>
      <c r="I91" s="155"/>
      <c r="K91" s="155"/>
      <c r="L91">
        <v>346</v>
      </c>
      <c r="M91" s="155">
        <v>179.97427452591933</v>
      </c>
      <c r="N91" s="138">
        <f t="shared" si="1"/>
        <v>91</v>
      </c>
      <c r="AB91" s="167" t="str">
        <f>IFERROR(VALUE(RIGHT(AA91,LEN(AA91)-MIN(FIND({0;1;2;3;4;5;6;7;8;9},AA91&amp;"0123456789"))+1)),"")</f>
        <v/>
      </c>
    </row>
    <row r="92" spans="2:28" x14ac:dyDescent="0.2">
      <c r="B92" s="125">
        <v>352</v>
      </c>
      <c r="C92" s="155">
        <v>25.150411799505999</v>
      </c>
      <c r="D92">
        <v>352</v>
      </c>
      <c r="E92" s="155">
        <v>-354.21047523424636</v>
      </c>
      <c r="F92">
        <v>352</v>
      </c>
      <c r="G92" s="155">
        <v>1946.6623247657535</v>
      </c>
      <c r="I92" s="155"/>
      <c r="K92" s="155"/>
      <c r="L92">
        <v>350</v>
      </c>
      <c r="M92" s="155">
        <v>179.97422155521414</v>
      </c>
      <c r="N92" s="138">
        <f t="shared" si="1"/>
        <v>92</v>
      </c>
      <c r="AB92" s="167" t="str">
        <f>IFERROR(VALUE(RIGHT(AA92,LEN(AA92)-MIN(FIND({0;1;2;3;4;5;6;7;8;9},AA92&amp;"0123456789"))+1)),"")</f>
        <v/>
      </c>
    </row>
    <row r="93" spans="2:28" x14ac:dyDescent="0.2">
      <c r="B93" s="125">
        <v>356</v>
      </c>
      <c r="C93" s="155">
        <v>25.152225280483542</v>
      </c>
      <c r="D93">
        <v>356</v>
      </c>
      <c r="E93" s="155">
        <v>-358.23286107588268</v>
      </c>
      <c r="F93">
        <v>356</v>
      </c>
      <c r="G93" s="155">
        <v>1942.6399389241174</v>
      </c>
      <c r="I93" s="155"/>
      <c r="K93" s="155"/>
      <c r="L93">
        <v>354</v>
      </c>
      <c r="M93" s="155">
        <v>179.97416836591734</v>
      </c>
      <c r="N93" s="138">
        <f t="shared" si="1"/>
        <v>93</v>
      </c>
      <c r="AB93" s="167" t="str">
        <f>IFERROR(VALUE(RIGHT(AA93,LEN(AA93)-MIN(FIND({0;1;2;3;4;5;6;7;8;9},AA93&amp;"0123456789"))+1)),"")</f>
        <v/>
      </c>
    </row>
    <row r="94" spans="2:28" x14ac:dyDescent="0.2">
      <c r="B94" s="125">
        <v>360</v>
      </c>
      <c r="C94" s="155">
        <v>25.154042490129349</v>
      </c>
      <c r="D94">
        <v>360</v>
      </c>
      <c r="E94" s="155">
        <v>-362.25520072573863</v>
      </c>
      <c r="F94">
        <v>360</v>
      </c>
      <c r="G94" s="155">
        <v>1938.6175992742615</v>
      </c>
      <c r="I94" s="155"/>
      <c r="K94" s="155"/>
      <c r="L94">
        <v>358</v>
      </c>
      <c r="M94" s="155">
        <v>179.97411495667322</v>
      </c>
      <c r="N94" s="138">
        <f t="shared" si="1"/>
        <v>94</v>
      </c>
      <c r="AB94" s="167" t="str">
        <f>IFERROR(VALUE(RIGHT(AA94,LEN(AA94)-MIN(FIND({0;1;2;3;4;5;6;7;8;9},AA94&amp;"0123456789"))+1)),"")</f>
        <v/>
      </c>
    </row>
    <row r="95" spans="2:28" x14ac:dyDescent="0.2">
      <c r="B95" s="125">
        <v>364</v>
      </c>
      <c r="C95" s="155">
        <v>25.155863443894081</v>
      </c>
      <c r="D95">
        <v>364</v>
      </c>
      <c r="E95" s="155">
        <v>-366.27749418380364</v>
      </c>
      <c r="F95">
        <v>364</v>
      </c>
      <c r="G95" s="155">
        <v>1934.5953058161963</v>
      </c>
      <c r="I95" s="155"/>
      <c r="K95" s="155"/>
      <c r="L95">
        <v>362</v>
      </c>
      <c r="M95" s="155">
        <v>179.97406132611465</v>
      </c>
      <c r="N95" s="138">
        <f t="shared" si="1"/>
        <v>95</v>
      </c>
      <c r="AB95" s="167" t="str">
        <f>IFERROR(VALUE(RIGHT(AA95,LEN(AA95)-MIN(FIND({0;1;2;3;4;5;6;7;8;9},AA95&amp;"0123456789"))+1)),"")</f>
        <v/>
      </c>
    </row>
    <row r="96" spans="2:28" x14ac:dyDescent="0.2">
      <c r="B96" s="125">
        <v>368</v>
      </c>
      <c r="C96" s="155">
        <v>25.157688157324642</v>
      </c>
      <c r="D96">
        <v>368</v>
      </c>
      <c r="E96" s="155">
        <v>-370.29974145006724</v>
      </c>
      <c r="F96">
        <v>368</v>
      </c>
      <c r="G96" s="155">
        <v>1930.5730585499327</v>
      </c>
      <c r="I96" s="155"/>
      <c r="K96" s="155"/>
      <c r="L96">
        <v>366</v>
      </c>
      <c r="M96" s="155">
        <v>179.97400747286306</v>
      </c>
      <c r="N96" s="138">
        <f t="shared" si="1"/>
        <v>96</v>
      </c>
      <c r="AB96" s="167" t="str">
        <f>IFERROR(VALUE(RIGHT(AA96,LEN(AA96)-MIN(FIND({0;1;2;3;4;5;6;7;8;9},AA96&amp;"0123456789"))+1)),"")</f>
        <v/>
      </c>
    </row>
    <row r="97" spans="2:28" x14ac:dyDescent="0.2">
      <c r="B97" s="125">
        <v>372</v>
      </c>
      <c r="C97" s="155">
        <v>25.159516646064962</v>
      </c>
      <c r="D97">
        <v>372</v>
      </c>
      <c r="E97" s="155">
        <v>-374.32194252451876</v>
      </c>
      <c r="F97">
        <v>372</v>
      </c>
      <c r="G97" s="155">
        <v>1926.5508574754813</v>
      </c>
      <c r="I97" s="155"/>
      <c r="K97" s="155"/>
      <c r="L97">
        <v>370</v>
      </c>
      <c r="M97" s="155">
        <v>179.97395339552861</v>
      </c>
      <c r="N97" s="138">
        <f t="shared" si="1"/>
        <v>97</v>
      </c>
      <c r="AB97" s="167" t="str">
        <f>IFERROR(VALUE(RIGHT(AA97,LEN(AA97)-MIN(FIND({0;1;2;3;4;5;6;7;8;9},AA97&amp;"0123456789"))+1)),"")</f>
        <v/>
      </c>
    </row>
    <row r="98" spans="2:28" x14ac:dyDescent="0.2">
      <c r="B98" s="125">
        <v>376</v>
      </c>
      <c r="C98" s="155">
        <v>25.161348925856817</v>
      </c>
      <c r="D98">
        <v>376</v>
      </c>
      <c r="E98" s="155">
        <v>-378.34409740714744</v>
      </c>
      <c r="F98">
        <v>376</v>
      </c>
      <c r="G98" s="155">
        <v>1922.5287025928526</v>
      </c>
      <c r="I98" s="155"/>
      <c r="K98" s="155"/>
      <c r="L98">
        <v>374</v>
      </c>
      <c r="M98" s="155">
        <v>179.97389909270979</v>
      </c>
      <c r="N98" s="138">
        <f t="shared" si="1"/>
        <v>98</v>
      </c>
      <c r="AB98" s="167" t="str">
        <f>IFERROR(VALUE(RIGHT(AA98,LEN(AA98)-MIN(FIND({0;1;2;3;4;5;6;7;8;9},AA98&amp;"0123456789"))+1)),"")</f>
        <v/>
      </c>
    </row>
    <row r="99" spans="2:28" x14ac:dyDescent="0.2">
      <c r="B99" s="125">
        <v>380</v>
      </c>
      <c r="C99" s="155">
        <v>25.163185012540655</v>
      </c>
      <c r="D99">
        <v>380</v>
      </c>
      <c r="E99" s="155">
        <v>-382.36620609794244</v>
      </c>
      <c r="F99">
        <v>380</v>
      </c>
      <c r="G99" s="155">
        <v>1918.5065939020576</v>
      </c>
      <c r="I99" s="155"/>
      <c r="K99" s="155"/>
      <c r="L99">
        <v>378</v>
      </c>
      <c r="M99" s="155">
        <v>179.97384456299321</v>
      </c>
      <c r="N99" s="138">
        <f t="shared" si="1"/>
        <v>99</v>
      </c>
      <c r="AB99" s="167" t="str">
        <f>IFERROR(VALUE(RIGHT(AA99,LEN(AA99)-MIN(FIND({0;1;2;3;4;5;6;7;8;9},AA99&amp;"0123456789"))+1)),"")</f>
        <v/>
      </c>
    </row>
    <row r="100" spans="2:28" x14ac:dyDescent="0.2">
      <c r="B100" s="125">
        <v>384</v>
      </c>
      <c r="C100" s="155">
        <v>25.165024922056396</v>
      </c>
      <c r="D100">
        <v>384</v>
      </c>
      <c r="E100" s="155">
        <v>-386.38826859689289</v>
      </c>
      <c r="F100">
        <v>384</v>
      </c>
      <c r="G100" s="155">
        <v>1914.4845314031072</v>
      </c>
      <c r="I100" s="155"/>
      <c r="K100" s="155"/>
      <c r="L100">
        <v>382</v>
      </c>
      <c r="M100" s="155">
        <v>179.97378980495407</v>
      </c>
      <c r="N100" s="138">
        <f t="shared" si="1"/>
        <v>100</v>
      </c>
      <c r="AB100" s="167" t="str">
        <f>IFERROR(VALUE(RIGHT(AA100,LEN(AA100)-MIN(FIND({0;1;2;3;4;5;6;7;8;9},AA100&amp;"0123456789"))+1)),"")</f>
        <v/>
      </c>
    </row>
    <row r="101" spans="2:28" x14ac:dyDescent="0.2">
      <c r="B101" s="125">
        <v>388</v>
      </c>
      <c r="C101" s="155">
        <v>25.166868670444305</v>
      </c>
      <c r="D101">
        <v>388</v>
      </c>
      <c r="E101" s="155">
        <v>-390.41028490398787</v>
      </c>
      <c r="F101">
        <v>388</v>
      </c>
      <c r="G101" s="155">
        <v>1910.4625150960121</v>
      </c>
      <c r="I101" s="155"/>
      <c r="K101" s="155"/>
      <c r="L101">
        <v>386</v>
      </c>
      <c r="M101" s="155">
        <v>179.97373481715499</v>
      </c>
      <c r="N101" s="138">
        <f t="shared" si="1"/>
        <v>101</v>
      </c>
      <c r="AB101" s="167" t="str">
        <f>IFERROR(VALUE(RIGHT(AA101,LEN(AA101)-MIN(FIND({0;1;2;3;4;5;6;7;8;9},AA101&amp;"0123456789"))+1)),"")</f>
        <v/>
      </c>
    </row>
    <row r="102" spans="2:28" x14ac:dyDescent="0.2">
      <c r="B102" s="125">
        <v>392</v>
      </c>
      <c r="C102" s="155">
        <v>25.168716273845799</v>
      </c>
      <c r="D102">
        <v>392</v>
      </c>
      <c r="E102" s="155">
        <v>-394.43225501921609</v>
      </c>
      <c r="F102">
        <v>392</v>
      </c>
      <c r="G102" s="155">
        <v>1906.4405449807839</v>
      </c>
      <c r="I102" s="155"/>
      <c r="K102" s="155"/>
      <c r="L102">
        <v>390</v>
      </c>
      <c r="M102" s="155">
        <v>179.9736795981471</v>
      </c>
      <c r="N102" s="138">
        <f t="shared" si="1"/>
        <v>102</v>
      </c>
      <c r="AB102" s="167" t="str">
        <f>IFERROR(VALUE(RIGHT(AA102,LEN(AA102)-MIN(FIND({0;1;2;3;4;5;6;7;8;9},AA102&amp;"0123456789"))+1)),"")</f>
        <v/>
      </c>
    </row>
    <row r="103" spans="2:28" x14ac:dyDescent="0.2">
      <c r="B103" s="125">
        <v>396</v>
      </c>
      <c r="C103" s="155">
        <v>25.170567748504318</v>
      </c>
      <c r="D103">
        <v>396</v>
      </c>
      <c r="E103" s="155">
        <v>-398.45417894256644</v>
      </c>
      <c r="F103">
        <v>396</v>
      </c>
      <c r="G103" s="155">
        <v>1902.4186210574335</v>
      </c>
      <c r="I103" s="155"/>
      <c r="K103" s="155"/>
      <c r="L103">
        <v>394</v>
      </c>
      <c r="M103" s="155">
        <v>179.97362414646901</v>
      </c>
      <c r="N103" s="138">
        <f t="shared" si="1"/>
        <v>103</v>
      </c>
      <c r="AB103" s="167" t="str">
        <f>IFERROR(VALUE(RIGHT(AA103,LEN(AA103)-MIN(FIND({0;1;2;3;4;5;6;7;8;9},AA103&amp;"0123456789"))+1)),"")</f>
        <v/>
      </c>
    </row>
    <row r="104" spans="2:28" x14ac:dyDescent="0.2">
      <c r="B104" s="125">
        <v>400</v>
      </c>
      <c r="C104" s="155">
        <v>25.172423110766186</v>
      </c>
      <c r="D104">
        <v>400</v>
      </c>
      <c r="E104" s="155">
        <v>-402.47605667402769</v>
      </c>
      <c r="F104">
        <v>400</v>
      </c>
      <c r="G104" s="155">
        <v>1898.3967433259722</v>
      </c>
      <c r="I104" s="155"/>
      <c r="K104" s="155"/>
      <c r="L104">
        <v>398</v>
      </c>
      <c r="M104" s="155">
        <v>179.97356846064707</v>
      </c>
      <c r="N104" s="138">
        <f t="shared" si="1"/>
        <v>104</v>
      </c>
      <c r="AB104" s="167" t="str">
        <f>IFERROR(VALUE(RIGHT(AA104,LEN(AA104)-MIN(FIND({0;1;2;3;4;5;6;7;8;9},AA104&amp;"0123456789"))+1)),"")</f>
        <v/>
      </c>
    </row>
    <row r="105" spans="2:28" x14ac:dyDescent="0.2">
      <c r="B105" s="125">
        <v>404</v>
      </c>
      <c r="C105" s="155">
        <v>25.174282377081472</v>
      </c>
      <c r="D105">
        <v>404</v>
      </c>
      <c r="E105" s="155">
        <v>-406.4978882135884</v>
      </c>
      <c r="F105">
        <v>404</v>
      </c>
      <c r="G105" s="155">
        <v>1894.3749117864115</v>
      </c>
      <c r="I105" s="155"/>
      <c r="K105" s="155"/>
      <c r="L105">
        <v>402</v>
      </c>
      <c r="M105" s="155">
        <v>179.97351253919516</v>
      </c>
      <c r="N105" s="138">
        <f t="shared" si="1"/>
        <v>105</v>
      </c>
      <c r="AB105" s="167" t="str">
        <f>IFERROR(VALUE(RIGHT(AA105,LEN(AA105)-MIN(FIND({0;1;2;3;4;5;6;7;8;9},AA105&amp;"0123456789"))+1)),"")</f>
        <v/>
      </c>
    </row>
    <row r="106" spans="2:28" x14ac:dyDescent="0.2">
      <c r="B106" s="125">
        <v>408</v>
      </c>
      <c r="C106" s="155">
        <v>25.176145564004887</v>
      </c>
      <c r="D106">
        <v>408</v>
      </c>
      <c r="E106" s="155">
        <v>-410.51967356123708</v>
      </c>
      <c r="F106">
        <v>408</v>
      </c>
      <c r="G106" s="155">
        <v>1890.353126438763</v>
      </c>
      <c r="I106" s="155"/>
      <c r="K106" s="155"/>
      <c r="L106">
        <v>406</v>
      </c>
      <c r="M106" s="155">
        <v>179.97345638061441</v>
      </c>
      <c r="N106" s="138">
        <f t="shared" si="1"/>
        <v>106</v>
      </c>
      <c r="AB106" s="167" t="str">
        <f>IFERROR(VALUE(RIGHT(AA106,LEN(AA106)-MIN(FIND({0;1;2;3;4;5;6;7;8;9},AA106&amp;"0123456789"))+1)),"")</f>
        <v/>
      </c>
    </row>
    <row r="107" spans="2:28" x14ac:dyDescent="0.2">
      <c r="B107" s="125">
        <v>412</v>
      </c>
      <c r="C107" s="155">
        <v>25.178012688196667</v>
      </c>
      <c r="D107">
        <v>412</v>
      </c>
      <c r="E107" s="155">
        <v>-414.54141271696227</v>
      </c>
      <c r="F107">
        <v>412</v>
      </c>
      <c r="G107" s="155">
        <v>1886.3313872830377</v>
      </c>
      <c r="I107" s="155"/>
      <c r="K107" s="155"/>
      <c r="L107">
        <v>410</v>
      </c>
      <c r="M107" s="155">
        <v>179.97339998339336</v>
      </c>
      <c r="N107" s="138">
        <f t="shared" si="1"/>
        <v>107</v>
      </c>
      <c r="AB107" s="167" t="str">
        <f>IFERROR(VALUE(RIGHT(AA107,LEN(AA107)-MIN(FIND({0;1;2;3;4;5;6;7;8;9},AA107&amp;"0123456789"))+1)),"")</f>
        <v/>
      </c>
    </row>
    <row r="108" spans="2:28" x14ac:dyDescent="0.2">
      <c r="B108" s="125">
        <v>416</v>
      </c>
      <c r="C108" s="155">
        <v>25.179883766423448</v>
      </c>
      <c r="D108">
        <v>416</v>
      </c>
      <c r="E108" s="155">
        <v>-418.56310568075207</v>
      </c>
      <c r="F108">
        <v>416</v>
      </c>
      <c r="G108" s="155">
        <v>1882.3096943192479</v>
      </c>
      <c r="I108" s="155"/>
      <c r="K108" s="155"/>
      <c r="L108">
        <v>414</v>
      </c>
      <c r="M108" s="155">
        <v>179.97334334600785</v>
      </c>
      <c r="N108" s="138">
        <f t="shared" si="1"/>
        <v>108</v>
      </c>
      <c r="AB108" s="167" t="str">
        <f>IFERROR(VALUE(RIGHT(AA108,LEN(AA108)-MIN(FIND({0;1;2;3;4;5;6;7;8;9},AA108&amp;"0123456789"))+1)),"")</f>
        <v/>
      </c>
    </row>
    <row r="109" spans="2:28" x14ac:dyDescent="0.2">
      <c r="B109" s="125">
        <v>420</v>
      </c>
      <c r="C109" s="155">
        <v>25.181758815559217</v>
      </c>
      <c r="D109">
        <v>420</v>
      </c>
      <c r="E109" s="155">
        <v>-422.5847524525949</v>
      </c>
      <c r="F109">
        <v>420</v>
      </c>
      <c r="G109" s="155">
        <v>1878.2880475474051</v>
      </c>
      <c r="I109" s="155"/>
      <c r="K109" s="155"/>
      <c r="L109">
        <v>418</v>
      </c>
      <c r="M109" s="155">
        <v>179.97328646692026</v>
      </c>
      <c r="N109" s="138">
        <f t="shared" si="1"/>
        <v>109</v>
      </c>
      <c r="AB109" s="167" t="str">
        <f>IFERROR(VALUE(RIGHT(AA109,LEN(AA109)-MIN(FIND({0;1;2;3;4;5;6;7;8;9},AA109&amp;"0123456789"))+1)),"")</f>
        <v/>
      </c>
    </row>
    <row r="110" spans="2:28" x14ac:dyDescent="0.2">
      <c r="B110" s="125">
        <v>424</v>
      </c>
      <c r="C110" s="155">
        <v>25.183637852586184</v>
      </c>
      <c r="D110">
        <v>424</v>
      </c>
      <c r="E110" s="155">
        <v>-426.60635303247875</v>
      </c>
      <c r="F110">
        <v>424</v>
      </c>
      <c r="G110" s="155">
        <v>1874.2664469675212</v>
      </c>
      <c r="I110" s="155"/>
      <c r="K110" s="155"/>
      <c r="L110">
        <v>422</v>
      </c>
      <c r="M110" s="155">
        <v>179.97322934458035</v>
      </c>
      <c r="N110" s="138">
        <f t="shared" si="1"/>
        <v>110</v>
      </c>
      <c r="AB110" s="167" t="str">
        <f>IFERROR(VALUE(RIGHT(AA110,LEN(AA110)-MIN(FIND({0;1;2;3;4;5;6;7;8;9},AA110&amp;"0123456789"))+1)),"")</f>
        <v/>
      </c>
    </row>
    <row r="111" spans="2:28" x14ac:dyDescent="0.2">
      <c r="B111" s="125">
        <v>428</v>
      </c>
      <c r="C111" s="155">
        <v>25.185520894595761</v>
      </c>
      <c r="D111">
        <v>428</v>
      </c>
      <c r="E111" s="155">
        <v>-430.62790742039175</v>
      </c>
      <c r="F111">
        <v>428</v>
      </c>
      <c r="G111" s="155">
        <v>1870.2448925796082</v>
      </c>
      <c r="I111" s="155"/>
      <c r="K111" s="155"/>
      <c r="L111">
        <v>426</v>
      </c>
      <c r="M111" s="155">
        <v>179.97317197742393</v>
      </c>
      <c r="N111" s="138">
        <f t="shared" si="1"/>
        <v>111</v>
      </c>
      <c r="AB111" s="167" t="str">
        <f>IFERROR(VALUE(RIGHT(AA111,LEN(AA111)-MIN(FIND({0;1;2;3;4;5;6;7;8;9},AA111&amp;"0123456789"))+1)),"")</f>
        <v/>
      </c>
    </row>
    <row r="112" spans="2:28" x14ac:dyDescent="0.2">
      <c r="B112" s="125">
        <v>432</v>
      </c>
      <c r="C112" s="155">
        <v>25.18740795878945</v>
      </c>
      <c r="D112">
        <v>432</v>
      </c>
      <c r="E112" s="155">
        <v>-434.64941561632185</v>
      </c>
      <c r="F112">
        <v>432</v>
      </c>
      <c r="G112" s="155">
        <v>1866.2233843836782</v>
      </c>
      <c r="I112" s="155"/>
      <c r="K112" s="155"/>
      <c r="L112">
        <v>430</v>
      </c>
      <c r="M112" s="155">
        <v>179.97311436387415</v>
      </c>
      <c r="N112" s="138">
        <f t="shared" si="1"/>
        <v>112</v>
      </c>
      <c r="AB112" s="167" t="str">
        <f>IFERROR(VALUE(RIGHT(AA112,LEN(AA112)-MIN(FIND({0;1;2;3;4;5;6;7;8;9},AA112&amp;"0123456789"))+1)),"")</f>
        <v/>
      </c>
    </row>
    <row r="113" spans="2:28" x14ac:dyDescent="0.2">
      <c r="B113" s="125">
        <v>436</v>
      </c>
      <c r="C113" s="155">
        <v>25.189299062479819</v>
      </c>
      <c r="D113">
        <v>436</v>
      </c>
      <c r="E113" s="155">
        <v>-438.67087762025665</v>
      </c>
      <c r="F113">
        <v>436</v>
      </c>
      <c r="G113" s="155">
        <v>1862.2019223797433</v>
      </c>
      <c r="I113" s="155"/>
      <c r="K113" s="155"/>
      <c r="L113">
        <v>434</v>
      </c>
      <c r="M113" s="155">
        <v>179.97305650234</v>
      </c>
      <c r="N113" s="138">
        <f t="shared" si="1"/>
        <v>113</v>
      </c>
      <c r="AB113" s="167" t="str">
        <f>IFERROR(VALUE(RIGHT(AA113,LEN(AA113)-MIN(FIND({0;1;2;3;4;5;6;7;8;9},AA113&amp;"0123456789"))+1)),"")</f>
        <v/>
      </c>
    </row>
    <row r="114" spans="2:28" x14ac:dyDescent="0.2">
      <c r="B114" s="125">
        <v>440</v>
      </c>
      <c r="C114" s="155">
        <v>25.191194223091458</v>
      </c>
      <c r="D114">
        <v>440</v>
      </c>
      <c r="E114" s="155">
        <v>-442.6922934321841</v>
      </c>
      <c r="F114">
        <v>440</v>
      </c>
      <c r="G114" s="155">
        <v>1858.1805065678159</v>
      </c>
      <c r="I114" s="155"/>
      <c r="K114" s="155"/>
      <c r="L114">
        <v>438</v>
      </c>
      <c r="M114" s="155">
        <v>179.97299839121692</v>
      </c>
      <c r="N114" s="138">
        <f t="shared" si="1"/>
        <v>114</v>
      </c>
      <c r="AB114" s="167" t="str">
        <f>IFERROR(VALUE(RIGHT(AA114,LEN(AA114)-MIN(FIND({0;1;2;3;4;5;6;7;8;9},AA114&amp;"0123456789"))+1)),"")</f>
        <v/>
      </c>
    </row>
    <row r="115" spans="2:28" x14ac:dyDescent="0.2">
      <c r="B115" s="125">
        <v>444</v>
      </c>
      <c r="C115" s="155">
        <v>25.193093458161936</v>
      </c>
      <c r="D115">
        <v>444</v>
      </c>
      <c r="E115" s="155">
        <v>-446.71366305209165</v>
      </c>
      <c r="F115">
        <v>444</v>
      </c>
      <c r="G115" s="155">
        <v>1854.1591369479083</v>
      </c>
      <c r="I115" s="155"/>
      <c r="K115" s="155"/>
      <c r="L115">
        <v>442</v>
      </c>
      <c r="M115" s="155">
        <v>179.97294002888663</v>
      </c>
      <c r="N115" s="138">
        <f t="shared" si="1"/>
        <v>115</v>
      </c>
      <c r="AB115" s="167" t="str">
        <f>IFERROR(VALUE(RIGHT(AA115,LEN(AA115)-MIN(FIND({0;1;2;3;4;5;6;7;8;9},AA115&amp;"0123456789"))+1)),"")</f>
        <v/>
      </c>
    </row>
    <row r="116" spans="2:28" x14ac:dyDescent="0.2">
      <c r="B116" s="125">
        <v>448</v>
      </c>
      <c r="C116" s="155">
        <v>25.194996785342799</v>
      </c>
      <c r="D116">
        <v>448</v>
      </c>
      <c r="E116" s="155">
        <v>-450.73498647996684</v>
      </c>
      <c r="F116">
        <v>448</v>
      </c>
      <c r="G116" s="155">
        <v>1850.1378135200332</v>
      </c>
      <c r="I116" s="155"/>
      <c r="K116" s="155"/>
      <c r="L116">
        <v>446</v>
      </c>
      <c r="M116" s="155">
        <v>179.97288141371652</v>
      </c>
      <c r="N116" s="138">
        <f t="shared" si="1"/>
        <v>116</v>
      </c>
      <c r="AB116" s="167" t="str">
        <f>IFERROR(VALUE(RIGHT(AA116,LEN(AA116)-MIN(FIND({0;1;2;3;4;5;6;7;8;9},AA116&amp;"0123456789"))+1)),"")</f>
        <v/>
      </c>
    </row>
    <row r="117" spans="2:28" x14ac:dyDescent="0.2">
      <c r="B117" s="125">
        <v>452</v>
      </c>
      <c r="C117" s="155">
        <v>25.196904222400541</v>
      </c>
      <c r="D117">
        <v>452</v>
      </c>
      <c r="E117" s="155">
        <v>-454.7562637157971</v>
      </c>
      <c r="F117">
        <v>452</v>
      </c>
      <c r="G117" s="155">
        <v>1846.116536284203</v>
      </c>
      <c r="I117" s="155"/>
      <c r="K117" s="155"/>
      <c r="L117">
        <v>450</v>
      </c>
      <c r="M117" s="155">
        <v>179.97282254406008</v>
      </c>
      <c r="N117" s="138">
        <f t="shared" si="1"/>
        <v>117</v>
      </c>
      <c r="AB117" s="167" t="str">
        <f>IFERROR(VALUE(RIGHT(AA117,LEN(AA117)-MIN(FIND({0;1;2;3;4;5;6;7;8;9},AA117&amp;"0123456789"))+1)),"")</f>
        <v/>
      </c>
    </row>
    <row r="118" spans="2:28" x14ac:dyDescent="0.2">
      <c r="B118" s="125">
        <v>456</v>
      </c>
      <c r="C118" s="155">
        <v>25.198815787217605</v>
      </c>
      <c r="D118">
        <v>456</v>
      </c>
      <c r="E118" s="155">
        <v>-458.77749475956972</v>
      </c>
      <c r="F118">
        <v>456</v>
      </c>
      <c r="G118" s="155">
        <v>1842.0953052404302</v>
      </c>
      <c r="I118" s="155"/>
      <c r="K118" s="155"/>
      <c r="L118">
        <v>454</v>
      </c>
      <c r="M118" s="155">
        <v>179.97276341825642</v>
      </c>
      <c r="N118" s="138">
        <f t="shared" si="1"/>
        <v>118</v>
      </c>
      <c r="AB118" s="167" t="str">
        <f>IFERROR(VALUE(RIGHT(AA118,LEN(AA118)-MIN(FIND({0;1;2;3;4;5;6;7;8;9},AA118&amp;"0123456789"))+1)),"")</f>
        <v/>
      </c>
    </row>
    <row r="119" spans="2:28" x14ac:dyDescent="0.2">
      <c r="B119" s="125">
        <v>460</v>
      </c>
      <c r="C119" s="155">
        <v>25.200731497793413</v>
      </c>
      <c r="D119">
        <v>460</v>
      </c>
      <c r="E119" s="155">
        <v>-462.79867961127172</v>
      </c>
      <c r="F119">
        <v>460</v>
      </c>
      <c r="G119" s="155">
        <v>1838.0741203887283</v>
      </c>
      <c r="I119" s="155"/>
      <c r="K119" s="155"/>
      <c r="L119">
        <v>458</v>
      </c>
      <c r="M119" s="155">
        <v>179.97270403462997</v>
      </c>
      <c r="N119" s="138">
        <f t="shared" si="1"/>
        <v>119</v>
      </c>
      <c r="AB119" s="167" t="str">
        <f>IFERROR(VALUE(RIGHT(AA119,LEN(AA119)-MIN(FIND({0;1;2;3;4;5;6;7;8;9},AA119&amp;"0123456789"))+1)),"")</f>
        <v/>
      </c>
    </row>
    <row r="120" spans="2:28" x14ac:dyDescent="0.2">
      <c r="B120" s="125">
        <v>464</v>
      </c>
      <c r="C120" s="155">
        <v>25.20265137224537</v>
      </c>
      <c r="D120">
        <v>464</v>
      </c>
      <c r="E120" s="155">
        <v>-466.81981827089027</v>
      </c>
      <c r="F120">
        <v>464</v>
      </c>
      <c r="G120" s="155">
        <v>1834.0529817291097</v>
      </c>
      <c r="I120" s="155"/>
      <c r="K120" s="155"/>
      <c r="L120">
        <v>462</v>
      </c>
      <c r="M120" s="155">
        <v>179.9726443914908</v>
      </c>
      <c r="N120" s="138">
        <f t="shared" si="1"/>
        <v>120</v>
      </c>
      <c r="AB120" s="167" t="str">
        <f>IFERROR(VALUE(RIGHT(AA120,LEN(AA120)-MIN(FIND({0;1;2;3;4;5;6;7;8;9},AA120&amp;"0123456789"))+1)),"")</f>
        <v/>
      </c>
    </row>
    <row r="121" spans="2:28" x14ac:dyDescent="0.2">
      <c r="B121" s="125">
        <v>468</v>
      </c>
      <c r="C121" s="155">
        <v>25.204575428809903</v>
      </c>
      <c r="D121">
        <v>468</v>
      </c>
      <c r="E121" s="155">
        <v>-470.84091073841233</v>
      </c>
      <c r="F121">
        <v>468</v>
      </c>
      <c r="G121" s="155">
        <v>1830.0318892615876</v>
      </c>
      <c r="I121" s="155"/>
      <c r="K121" s="155"/>
      <c r="L121">
        <v>466</v>
      </c>
      <c r="M121" s="155">
        <v>179.97258448713396</v>
      </c>
      <c r="N121" s="138">
        <f t="shared" si="1"/>
        <v>121</v>
      </c>
      <c r="AB121" s="167" t="str">
        <f>IFERROR(VALUE(RIGHT(AA121,LEN(AA121)-MIN(FIND({0;1;2;3;4;5;6;7;8;9},AA121&amp;"0123456789"))+1)),"")</f>
        <v/>
      </c>
    </row>
    <row r="122" spans="2:28" x14ac:dyDescent="0.2">
      <c r="B122" s="125">
        <v>472</v>
      </c>
      <c r="C122" s="155">
        <v>25.206503685843508</v>
      </c>
      <c r="D122">
        <v>472</v>
      </c>
      <c r="E122" s="155">
        <v>-474.86195701382456</v>
      </c>
      <c r="F122">
        <v>472</v>
      </c>
      <c r="G122" s="155">
        <v>1826.0108429861755</v>
      </c>
      <c r="I122" s="155"/>
      <c r="K122" s="155"/>
      <c r="L122">
        <v>470</v>
      </c>
      <c r="M122" s="155">
        <v>179.97252431983964</v>
      </c>
      <c r="N122" s="138">
        <f t="shared" si="1"/>
        <v>122</v>
      </c>
      <c r="AB122" s="167" t="str">
        <f>IFERROR(VALUE(RIGHT(AA122,LEN(AA122)-MIN(FIND({0;1;2;3;4;5;6;7;8;9},AA122&amp;"0123456789"))+1)),"")</f>
        <v/>
      </c>
    </row>
    <row r="123" spans="2:28" x14ac:dyDescent="0.2">
      <c r="B123" s="125">
        <v>476</v>
      </c>
      <c r="C123" s="155">
        <v>25.208436161823801</v>
      </c>
      <c r="D123">
        <v>476</v>
      </c>
      <c r="E123" s="155">
        <v>-478.88295709711389</v>
      </c>
      <c r="F123">
        <v>476</v>
      </c>
      <c r="G123" s="155">
        <v>1821.989842902886</v>
      </c>
      <c r="I123" s="155"/>
      <c r="K123" s="155"/>
      <c r="L123">
        <v>474</v>
      </c>
      <c r="M123" s="155">
        <v>179.97246388787289</v>
      </c>
      <c r="N123" s="138">
        <f t="shared" si="1"/>
        <v>123</v>
      </c>
      <c r="AB123" s="167" t="str">
        <f>IFERROR(VALUE(RIGHT(AA123,LEN(AA123)-MIN(FIND({0;1;2;3;4;5;6;7;8;9},AA123&amp;"0123456789"))+1)),"")</f>
        <v/>
      </c>
    </row>
    <row r="124" spans="2:28" x14ac:dyDescent="0.2">
      <c r="B124" s="125">
        <v>480</v>
      </c>
      <c r="C124" s="155">
        <v>25.210372875350604</v>
      </c>
      <c r="D124">
        <v>480</v>
      </c>
      <c r="E124" s="155">
        <v>-482.90391098826677</v>
      </c>
      <c r="F124">
        <v>480</v>
      </c>
      <c r="G124" s="155">
        <v>1817.9688890117332</v>
      </c>
      <c r="I124" s="155"/>
      <c r="K124" s="155"/>
      <c r="L124">
        <v>478</v>
      </c>
      <c r="M124" s="155">
        <v>179.97240318948326</v>
      </c>
      <c r="N124" s="138">
        <f t="shared" si="1"/>
        <v>124</v>
      </c>
      <c r="AB124" s="167" t="str">
        <f>IFERROR(VALUE(RIGHT(AA124,LEN(AA124)-MIN(FIND({0;1;2;3;4;5;6;7;8;9},AA124&amp;"0123456789"))+1)),"")</f>
        <v/>
      </c>
    </row>
    <row r="125" spans="2:28" x14ac:dyDescent="0.2">
      <c r="B125" s="125">
        <v>484</v>
      </c>
      <c r="C125" s="155">
        <v>25.212313845146983</v>
      </c>
      <c r="D125">
        <v>484</v>
      </c>
      <c r="E125" s="155">
        <v>-486.92481868726975</v>
      </c>
      <c r="F125">
        <v>484</v>
      </c>
      <c r="G125" s="155">
        <v>1813.9479813127302</v>
      </c>
      <c r="I125" s="155"/>
      <c r="K125" s="155"/>
      <c r="L125">
        <v>482</v>
      </c>
      <c r="M125" s="155">
        <v>179.97234222290541</v>
      </c>
      <c r="N125" s="138">
        <f t="shared" si="1"/>
        <v>125</v>
      </c>
      <c r="AB125" s="167" t="str">
        <f>IFERROR(VALUE(RIGHT(AA125,LEN(AA125)-MIN(FIND({0;1;2;3;4;5;6;7;8;9},AA125&amp;"0123456789"))+1)),"")</f>
        <v/>
      </c>
    </row>
    <row r="126" spans="2:28" x14ac:dyDescent="0.2">
      <c r="B126" s="125">
        <v>488</v>
      </c>
      <c r="C126" s="155">
        <v>25.214259090060398</v>
      </c>
      <c r="D126">
        <v>488</v>
      </c>
      <c r="E126" s="155">
        <v>-490.94568019410917</v>
      </c>
      <c r="F126">
        <v>488</v>
      </c>
      <c r="G126" s="155">
        <v>1809.9271198058909</v>
      </c>
      <c r="I126" s="155"/>
      <c r="K126" s="155"/>
      <c r="L126">
        <v>486</v>
      </c>
      <c r="M126" s="155">
        <v>179.9722809863575</v>
      </c>
      <c r="N126" s="138">
        <f t="shared" si="1"/>
        <v>126</v>
      </c>
      <c r="AB126" s="167" t="str">
        <f>IFERROR(VALUE(RIGHT(AA126,LEN(AA126)-MIN(FIND({0;1;2;3;4;5;6;7;8;9},AA126&amp;"0123456789"))+1)),"")</f>
        <v/>
      </c>
    </row>
    <row r="127" spans="2:28" x14ac:dyDescent="0.2">
      <c r="B127" s="125">
        <v>492</v>
      </c>
      <c r="C127" s="155">
        <v>25.216208629063754</v>
      </c>
      <c r="D127">
        <v>492</v>
      </c>
      <c r="E127" s="155">
        <v>-494.96649550877123</v>
      </c>
      <c r="F127">
        <v>492</v>
      </c>
      <c r="G127" s="155">
        <v>1805.9063044912286</v>
      </c>
      <c r="I127" s="155"/>
      <c r="K127" s="155"/>
      <c r="L127">
        <v>490</v>
      </c>
      <c r="M127" s="155">
        <v>179.97221947804269</v>
      </c>
      <c r="N127" s="138">
        <f t="shared" si="1"/>
        <v>127</v>
      </c>
      <c r="AB127" s="167" t="str">
        <f>IFERROR(VALUE(RIGHT(AA127,LEN(AA127)-MIN(FIND({0;1;2;3;4;5;6;7;8;9},AA127&amp;"0123456789"))+1)),"")</f>
        <v/>
      </c>
    </row>
    <row r="128" spans="2:28" x14ac:dyDescent="0.2">
      <c r="B128" s="125">
        <v>496</v>
      </c>
      <c r="C128" s="155">
        <v>25.218162481256549</v>
      </c>
      <c r="D128">
        <v>496</v>
      </c>
      <c r="E128" s="155">
        <v>-498.98726463124206</v>
      </c>
      <c r="F128">
        <v>496</v>
      </c>
      <c r="G128" s="155">
        <v>1801.8855353687579</v>
      </c>
      <c r="I128" s="155"/>
      <c r="K128" s="155"/>
      <c r="L128">
        <v>494</v>
      </c>
      <c r="M128" s="155">
        <v>179.97215769614766</v>
      </c>
      <c r="N128" s="138">
        <f t="shared" si="1"/>
        <v>128</v>
      </c>
      <c r="AB128" s="167" t="str">
        <f>IFERROR(VALUE(RIGHT(AA128,LEN(AA128)-MIN(FIND({0;1;2;3;4;5;6;7;8;9},AA128&amp;"0123456789"))+1)),"")</f>
        <v/>
      </c>
    </row>
    <row r="129" spans="2:28" x14ac:dyDescent="0.2">
      <c r="B129" s="125">
        <v>500</v>
      </c>
      <c r="C129" s="155">
        <v>25.220120665865991</v>
      </c>
      <c r="D129">
        <v>500</v>
      </c>
      <c r="E129" s="155">
        <v>-503.00798756150755</v>
      </c>
      <c r="F129">
        <v>500</v>
      </c>
      <c r="G129" s="155">
        <v>1797.8648124384924</v>
      </c>
      <c r="I129" s="155"/>
      <c r="K129" s="155"/>
      <c r="L129">
        <v>498</v>
      </c>
      <c r="M129" s="155">
        <v>179.97209563884311</v>
      </c>
      <c r="N129" s="138">
        <f t="shared" si="1"/>
        <v>129</v>
      </c>
      <c r="AB129" s="167" t="str">
        <f>IFERROR(VALUE(RIGHT(AA129,LEN(AA129)-MIN(FIND({0;1;2;3;4;5;6;7;8;9},AA129&amp;"0123456789"))+1)),"")</f>
        <v/>
      </c>
    </row>
    <row r="130" spans="2:28" x14ac:dyDescent="0.2">
      <c r="B130" s="125">
        <v>504</v>
      </c>
      <c r="C130" s="155">
        <v>25.22208320224814</v>
      </c>
      <c r="D130">
        <v>504</v>
      </c>
      <c r="E130" s="155">
        <v>-507.02866429955372</v>
      </c>
      <c r="F130">
        <v>504</v>
      </c>
      <c r="G130" s="155">
        <v>1793.8441357004463</v>
      </c>
      <c r="I130" s="155"/>
      <c r="K130" s="155"/>
      <c r="L130">
        <v>502</v>
      </c>
      <c r="M130" s="155">
        <v>179.97203330428337</v>
      </c>
      <c r="N130" s="138">
        <f t="shared" si="1"/>
        <v>130</v>
      </c>
      <c r="AB130" s="167" t="str">
        <f>IFERROR(VALUE(RIGHT(AA130,LEN(AA130)-MIN(FIND({0;1;2;3;4;5;6;7;8;9},AA130&amp;"0123456789"))+1)),"")</f>
        <v/>
      </c>
    </row>
    <row r="131" spans="2:28" x14ac:dyDescent="0.2">
      <c r="B131" s="125">
        <v>508</v>
      </c>
      <c r="C131" s="155">
        <v>25.224050109889067</v>
      </c>
      <c r="D131">
        <v>508</v>
      </c>
      <c r="E131" s="155">
        <v>-511.04929484536615</v>
      </c>
      <c r="F131">
        <v>508</v>
      </c>
      <c r="G131" s="155">
        <v>1789.8235051546339</v>
      </c>
      <c r="I131" s="155"/>
      <c r="K131" s="155"/>
      <c r="L131">
        <v>506</v>
      </c>
      <c r="M131" s="155">
        <v>179.97197069060613</v>
      </c>
      <c r="N131" s="138">
        <f t="shared" si="1"/>
        <v>131</v>
      </c>
      <c r="AB131" s="167" t="str">
        <f>IFERROR(VALUE(RIGHT(AA131,LEN(AA131)-MIN(FIND({0;1;2;3;4;5;6;7;8;9},AA131&amp;"0123456789"))+1)),"")</f>
        <v/>
      </c>
    </row>
    <row r="132" spans="2:28" x14ac:dyDescent="0.2">
      <c r="B132" s="125">
        <v>512</v>
      </c>
      <c r="C132" s="155">
        <v>25.226021408406009</v>
      </c>
      <c r="D132">
        <v>512</v>
      </c>
      <c r="E132" s="155">
        <v>-515.06987919893061</v>
      </c>
      <c r="F132">
        <v>512</v>
      </c>
      <c r="G132" s="155">
        <v>1785.8029208010694</v>
      </c>
      <c r="I132" s="155"/>
      <c r="K132" s="155"/>
      <c r="L132">
        <v>510</v>
      </c>
      <c r="M132" s="155">
        <v>179.97190779593259</v>
      </c>
      <c r="N132" s="138">
        <f t="shared" si="1"/>
        <v>132</v>
      </c>
      <c r="AB132" s="167" t="str">
        <f>IFERROR(VALUE(RIGHT(AA132,LEN(AA132)-MIN(FIND({0;1;2;3;4;5;6;7;8;9},AA132&amp;"0123456789"))+1)),"")</f>
        <v/>
      </c>
    </row>
    <row r="133" spans="2:28" x14ac:dyDescent="0.2">
      <c r="B133" s="125">
        <v>516</v>
      </c>
      <c r="C133" s="155">
        <v>25.227997117548561</v>
      </c>
      <c r="D133">
        <v>516</v>
      </c>
      <c r="E133" s="155">
        <v>-519.09041736023244</v>
      </c>
      <c r="F133">
        <v>516</v>
      </c>
      <c r="G133" s="155">
        <v>1781.7823826397675</v>
      </c>
      <c r="I133" s="155"/>
      <c r="K133" s="155"/>
      <c r="L133">
        <v>514</v>
      </c>
      <c r="M133" s="155">
        <v>179.97184461836687</v>
      </c>
      <c r="N133" s="138">
        <f t="shared" si="1"/>
        <v>133</v>
      </c>
      <c r="AB133" s="167" t="str">
        <f>IFERROR(VALUE(RIGHT(AA133,LEN(AA133)-MIN(FIND({0;1;2;3;4;5;6;7;8;9},AA133&amp;"0123456789"))+1)),"")</f>
        <v/>
      </c>
    </row>
    <row r="134" spans="2:28" x14ac:dyDescent="0.2">
      <c r="B134" s="125">
        <v>520</v>
      </c>
      <c r="C134" s="155">
        <v>25.229977257199863</v>
      </c>
      <c r="D134">
        <v>520</v>
      </c>
      <c r="E134" s="155">
        <v>-523.11090932925708</v>
      </c>
      <c r="F134">
        <v>520</v>
      </c>
      <c r="G134" s="155">
        <v>1777.761890670743</v>
      </c>
      <c r="I134" s="155"/>
      <c r="K134" s="155"/>
      <c r="L134">
        <v>518</v>
      </c>
      <c r="M134" s="155">
        <v>179.97178115599615</v>
      </c>
      <c r="N134" s="138">
        <f t="shared" ref="N134:N197" si="2">N133+1</f>
        <v>134</v>
      </c>
      <c r="AB134" s="167" t="str">
        <f>IFERROR(VALUE(RIGHT(AA134,LEN(AA134)-MIN(FIND({0;1;2;3;4;5;6;7;8;9},AA134&amp;"0123456789"))+1)),"")</f>
        <v/>
      </c>
    </row>
    <row r="135" spans="2:28" x14ac:dyDescent="0.2">
      <c r="B135" s="125">
        <v>524</v>
      </c>
      <c r="C135" s="155">
        <v>25.231961847377818</v>
      </c>
      <c r="D135">
        <v>524</v>
      </c>
      <c r="E135" s="155">
        <v>-527.13135510598954</v>
      </c>
      <c r="F135">
        <v>524</v>
      </c>
      <c r="G135" s="155">
        <v>1773.7414448940103</v>
      </c>
      <c r="I135" s="155"/>
      <c r="K135" s="155"/>
      <c r="L135">
        <v>522</v>
      </c>
      <c r="M135" s="155">
        <v>179.97171740688995</v>
      </c>
      <c r="N135" s="138">
        <f t="shared" si="2"/>
        <v>135</v>
      </c>
      <c r="AB135" s="167" t="str">
        <f>IFERROR(VALUE(RIGHT(AA135,LEN(AA135)-MIN(FIND({0;1;2;3;4;5;6;7;8;9},AA135&amp;"0123456789"))+1)),"")</f>
        <v/>
      </c>
    </row>
    <row r="136" spans="2:28" x14ac:dyDescent="0.2">
      <c r="B136" s="125">
        <v>528</v>
      </c>
      <c r="C136" s="155">
        <v>25.233950908236295</v>
      </c>
      <c r="D136">
        <v>528</v>
      </c>
      <c r="E136" s="155">
        <v>-531.15175469041526</v>
      </c>
      <c r="F136">
        <v>528</v>
      </c>
      <c r="G136" s="155">
        <v>1769.7210453095847</v>
      </c>
      <c r="I136" s="155"/>
      <c r="K136" s="155"/>
      <c r="L136">
        <v>526</v>
      </c>
      <c r="M136" s="155">
        <v>179.97165336910081</v>
      </c>
      <c r="N136" s="138">
        <f t="shared" si="2"/>
        <v>136</v>
      </c>
      <c r="AB136" s="167" t="str">
        <f>IFERROR(VALUE(RIGHT(AA136,LEN(AA136)-MIN(FIND({0;1;2;3;4;5;6;7;8;9},AA136&amp;"0123456789"))+1)),"")</f>
        <v/>
      </c>
    </row>
    <row r="137" spans="2:28" x14ac:dyDescent="0.2">
      <c r="B137" s="125">
        <v>532</v>
      </c>
      <c r="C137" s="155">
        <v>25.235944460066364</v>
      </c>
      <c r="D137">
        <v>532</v>
      </c>
      <c r="E137" s="155">
        <v>-535.17210808251878</v>
      </c>
      <c r="F137">
        <v>532</v>
      </c>
      <c r="G137" s="155">
        <v>1765.7006919174812</v>
      </c>
      <c r="I137" s="155"/>
      <c r="K137" s="155"/>
      <c r="L137">
        <v>530</v>
      </c>
      <c r="M137" s="155">
        <v>179.97158904066342</v>
      </c>
      <c r="N137" s="138">
        <f t="shared" si="2"/>
        <v>137</v>
      </c>
      <c r="AB137" s="167" t="str">
        <f>IFERROR(VALUE(RIGHT(AA137,LEN(AA137)-MIN(FIND({0;1;2;3;4;5;6;7;8;9},AA137&amp;"0123456789"))+1)),"")</f>
        <v/>
      </c>
    </row>
    <row r="138" spans="2:28" x14ac:dyDescent="0.2">
      <c r="B138" s="125">
        <v>536</v>
      </c>
      <c r="C138" s="155">
        <v>25.237942523297566</v>
      </c>
      <c r="D138">
        <v>536</v>
      </c>
      <c r="E138" s="155">
        <v>-539.1924152822852</v>
      </c>
      <c r="F138">
        <v>536</v>
      </c>
      <c r="G138" s="155">
        <v>1761.6803847177148</v>
      </c>
      <c r="I138" s="155"/>
      <c r="K138" s="155"/>
      <c r="L138">
        <v>534</v>
      </c>
      <c r="M138" s="155">
        <v>179.97152441959432</v>
      </c>
      <c r="N138" s="138">
        <f t="shared" si="2"/>
        <v>138</v>
      </c>
      <c r="AB138" s="167" t="str">
        <f>IFERROR(VALUE(RIGHT(AA138,LEN(AA138)-MIN(FIND({0;1;2;3;4;5;6;7;8;9},AA138&amp;"0123456789"))+1)),"")</f>
        <v/>
      </c>
    </row>
    <row r="139" spans="2:28" x14ac:dyDescent="0.2">
      <c r="B139" s="125">
        <v>540</v>
      </c>
      <c r="C139" s="155">
        <v>25.239945118499158</v>
      </c>
      <c r="D139">
        <v>540</v>
      </c>
      <c r="E139" s="155">
        <v>-543.21267628969895</v>
      </c>
      <c r="F139">
        <v>540</v>
      </c>
      <c r="G139" s="155">
        <v>1757.6601237103009</v>
      </c>
      <c r="I139" s="155"/>
      <c r="K139" s="155"/>
      <c r="L139">
        <v>538</v>
      </c>
      <c r="M139" s="155">
        <v>179.97145950389225</v>
      </c>
      <c r="N139" s="138">
        <f t="shared" si="2"/>
        <v>139</v>
      </c>
      <c r="AB139" s="167" t="str">
        <f>IFERROR(VALUE(RIGHT(AA139,LEN(AA139)-MIN(FIND({0;1;2;3;4;5;6;7;8;9},AA139&amp;"0123456789"))+1)),"")</f>
        <v/>
      </c>
    </row>
    <row r="140" spans="2:28" x14ac:dyDescent="0.2">
      <c r="B140" s="125">
        <v>544</v>
      </c>
      <c r="C140" s="155">
        <v>25.241952266381386</v>
      </c>
      <c r="D140">
        <v>544</v>
      </c>
      <c r="E140" s="155">
        <v>-547.23289110474491</v>
      </c>
      <c r="F140">
        <v>544</v>
      </c>
      <c r="G140" s="155">
        <v>1753.6399088952551</v>
      </c>
      <c r="I140" s="155"/>
      <c r="K140" s="155"/>
      <c r="L140">
        <v>542</v>
      </c>
      <c r="M140" s="155">
        <v>179.97139429153771</v>
      </c>
      <c r="N140" s="138">
        <f t="shared" si="2"/>
        <v>140</v>
      </c>
      <c r="AB140" s="167" t="str">
        <f>IFERROR(VALUE(RIGHT(AA140,LEN(AA140)-MIN(FIND({0;1;2;3;4;5;6;7;8;9},AA140&amp;"0123456789"))+1)),"")</f>
        <v/>
      </c>
    </row>
    <row r="141" spans="2:28" x14ac:dyDescent="0.2">
      <c r="B141" s="125">
        <v>548</v>
      </c>
      <c r="C141" s="155">
        <v>25.243963987796796</v>
      </c>
      <c r="D141">
        <v>548</v>
      </c>
      <c r="E141" s="155">
        <v>-551.25305972740716</v>
      </c>
      <c r="F141">
        <v>548</v>
      </c>
      <c r="G141" s="155">
        <v>1749.6197402725929</v>
      </c>
      <c r="I141" s="155"/>
      <c r="K141" s="155"/>
      <c r="L141">
        <v>546</v>
      </c>
      <c r="M141" s="155">
        <v>179.97132878049231</v>
      </c>
      <c r="N141" s="138">
        <f t="shared" si="2"/>
        <v>141</v>
      </c>
      <c r="AB141" s="167" t="str">
        <f>IFERROR(VALUE(RIGHT(AA141,LEN(AA141)-MIN(FIND({0;1;2;3;4;5;6;7;8;9},AA141&amp;"0123456789"))+1)),"")</f>
        <v/>
      </c>
    </row>
    <row r="142" spans="2:28" x14ac:dyDescent="0.2">
      <c r="B142" s="125">
        <v>552</v>
      </c>
      <c r="C142" s="155">
        <v>25.245980303741518</v>
      </c>
      <c r="D142">
        <v>552</v>
      </c>
      <c r="E142" s="155">
        <v>-555.27318215767002</v>
      </c>
      <c r="F142">
        <v>552</v>
      </c>
      <c r="G142" s="155">
        <v>1745.59961784233</v>
      </c>
      <c r="I142" s="155"/>
      <c r="K142" s="155"/>
      <c r="L142">
        <v>550</v>
      </c>
      <c r="M142" s="155">
        <v>179.97126296869951</v>
      </c>
      <c r="N142" s="138">
        <f t="shared" si="2"/>
        <v>142</v>
      </c>
      <c r="AB142" s="167" t="str">
        <f>IFERROR(VALUE(RIGHT(AA142,LEN(AA142)-MIN(FIND({0;1;2;3;4;5;6;7;8;9},AA142&amp;"0123456789"))+1)),"")</f>
        <v/>
      </c>
    </row>
    <row r="143" spans="2:28" x14ac:dyDescent="0.2">
      <c r="B143" s="125">
        <v>556</v>
      </c>
      <c r="C143" s="155">
        <v>25.248001235356604</v>
      </c>
      <c r="D143">
        <v>556</v>
      </c>
      <c r="E143" s="155">
        <v>-559.29325839551757</v>
      </c>
      <c r="F143">
        <v>556</v>
      </c>
      <c r="G143" s="155">
        <v>1741.5795416044825</v>
      </c>
      <c r="I143" s="155"/>
      <c r="K143" s="155"/>
      <c r="L143">
        <v>554</v>
      </c>
      <c r="M143" s="155">
        <v>179.97119685408333</v>
      </c>
      <c r="N143" s="138">
        <f t="shared" si="2"/>
        <v>143</v>
      </c>
      <c r="AB143" s="167" t="str">
        <f>IFERROR(VALUE(RIGHT(AA143,LEN(AA143)-MIN(FIND({0;1;2;3;4;5;6;7;8;9},AA143&amp;"0123456789"))+1)),"")</f>
        <v/>
      </c>
    </row>
    <row r="144" spans="2:28" x14ac:dyDescent="0.2">
      <c r="B144" s="125">
        <v>560</v>
      </c>
      <c r="C144" s="155">
        <v>25.250026803929352</v>
      </c>
      <c r="D144">
        <v>560</v>
      </c>
      <c r="E144" s="155">
        <v>-563.31328844093355</v>
      </c>
      <c r="F144">
        <v>560</v>
      </c>
      <c r="G144" s="155">
        <v>1737.5595115590663</v>
      </c>
      <c r="I144" s="155"/>
      <c r="K144" s="155"/>
      <c r="L144">
        <v>558</v>
      </c>
      <c r="M144" s="155">
        <v>179.971130434549</v>
      </c>
      <c r="N144" s="138">
        <f t="shared" si="2"/>
        <v>144</v>
      </c>
      <c r="AB144" s="167" t="str">
        <f>IFERROR(VALUE(RIGHT(AA144,LEN(AA144)-MIN(FIND({0;1;2;3;4;5;6;7;8;9},AA144&amp;"0123456789"))+1)),"")</f>
        <v/>
      </c>
    </row>
    <row r="145" spans="2:28" x14ac:dyDescent="0.2">
      <c r="B145" s="125">
        <v>564</v>
      </c>
      <c r="C145" s="155">
        <v>25.252057030894672</v>
      </c>
      <c r="D145">
        <v>564</v>
      </c>
      <c r="E145" s="155">
        <v>-567.33327229390238</v>
      </c>
      <c r="F145">
        <v>564</v>
      </c>
      <c r="G145" s="155">
        <v>1733.5395277060975</v>
      </c>
      <c r="I145" s="155"/>
      <c r="K145" s="155"/>
      <c r="L145">
        <v>562</v>
      </c>
      <c r="M145" s="155">
        <v>179.9710637079821</v>
      </c>
      <c r="N145" s="138">
        <f t="shared" si="2"/>
        <v>145</v>
      </c>
      <c r="AB145" s="167" t="str">
        <f>IFERROR(VALUE(RIGHT(AA145,LEN(AA145)-MIN(FIND({0;1;2;3;4;5;6;7;8;9},AA145&amp;"0123456789"))+1)),"")</f>
        <v/>
      </c>
    </row>
    <row r="146" spans="2:28" x14ac:dyDescent="0.2">
      <c r="B146" s="125">
        <v>568</v>
      </c>
      <c r="C146" s="155">
        <v>25.254091937836446</v>
      </c>
      <c r="D146">
        <v>568</v>
      </c>
      <c r="E146" s="155">
        <v>-571.35320995440702</v>
      </c>
      <c r="F146">
        <v>568</v>
      </c>
      <c r="G146" s="155">
        <v>1729.5195900455928</v>
      </c>
      <c r="I146" s="155"/>
      <c r="K146" s="155"/>
      <c r="L146">
        <v>566</v>
      </c>
      <c r="M146" s="155">
        <v>179.97099667224882</v>
      </c>
      <c r="N146" s="138">
        <f t="shared" si="2"/>
        <v>146</v>
      </c>
      <c r="AB146" s="167" t="str">
        <f>IFERROR(VALUE(RIGHT(AA146,LEN(AA146)-MIN(FIND({0;1;2;3;4;5;6;7;8;9},AA146&amp;"0123456789"))+1)),"")</f>
        <v/>
      </c>
    </row>
    <row r="147" spans="2:28" x14ac:dyDescent="0.2">
      <c r="B147" s="125">
        <v>572</v>
      </c>
      <c r="C147" s="155">
        <v>25.256131546488909</v>
      </c>
      <c r="D147">
        <v>572</v>
      </c>
      <c r="E147" s="155">
        <v>-575.37310142243143</v>
      </c>
      <c r="F147">
        <v>572</v>
      </c>
      <c r="G147" s="155">
        <v>1725.4996985775686</v>
      </c>
      <c r="I147" s="155"/>
      <c r="K147" s="155"/>
      <c r="L147">
        <v>570</v>
      </c>
      <c r="M147" s="155">
        <v>179.97092932519544</v>
      </c>
      <c r="N147" s="138">
        <f t="shared" si="2"/>
        <v>147</v>
      </c>
      <c r="AB147" s="167" t="str">
        <f>IFERROR(VALUE(RIGHT(AA147,LEN(AA147)-MIN(FIND({0;1;2;3;4;5;6;7;8;9},AA147&amp;"0123456789"))+1)),"")</f>
        <v/>
      </c>
    </row>
    <row r="148" spans="2:28" x14ac:dyDescent="0.2">
      <c r="B148" s="125">
        <v>576</v>
      </c>
      <c r="C148" s="155">
        <v>25.258175878738047</v>
      </c>
      <c r="D148">
        <v>576</v>
      </c>
      <c r="E148" s="155">
        <v>-579.39294669795868</v>
      </c>
      <c r="F148">
        <v>576</v>
      </c>
      <c r="G148" s="155">
        <v>1721.4798533020412</v>
      </c>
      <c r="I148" s="155"/>
      <c r="K148" s="155"/>
      <c r="L148">
        <v>574</v>
      </c>
      <c r="M148" s="155">
        <v>179.97086166464834</v>
      </c>
      <c r="N148" s="138">
        <f t="shared" si="2"/>
        <v>148</v>
      </c>
      <c r="AB148" s="167" t="str">
        <f>IFERROR(VALUE(RIGHT(AA148,LEN(AA148)-MIN(FIND({0;1;2;3;4;5;6;7;8;9},AA148&amp;"0123456789"))+1)),"")</f>
        <v/>
      </c>
    </row>
    <row r="149" spans="2:28" x14ac:dyDescent="0.2">
      <c r="B149" s="125">
        <v>580</v>
      </c>
      <c r="C149" s="155">
        <v>25.260224956623034</v>
      </c>
      <c r="D149">
        <v>580</v>
      </c>
      <c r="E149" s="155">
        <v>-583.41274578097205</v>
      </c>
      <c r="F149">
        <v>580</v>
      </c>
      <c r="G149" s="155">
        <v>1717.4600542190278</v>
      </c>
      <c r="I149" s="155"/>
      <c r="K149" s="155"/>
      <c r="L149">
        <v>578</v>
      </c>
      <c r="M149" s="155">
        <v>179.97079368841324</v>
      </c>
      <c r="N149" s="138">
        <f t="shared" si="2"/>
        <v>149</v>
      </c>
      <c r="AB149" s="167" t="str">
        <f>IFERROR(VALUE(RIGHT(AA149,LEN(AA149)-MIN(FIND({0;1;2;3;4;5;6;7;8;9},AA149&amp;"0123456789"))+1)),"")</f>
        <v/>
      </c>
    </row>
    <row r="150" spans="2:28" x14ac:dyDescent="0.2">
      <c r="B150" s="125">
        <v>584</v>
      </c>
      <c r="C150" s="155">
        <v>25.262278802337633</v>
      </c>
      <c r="D150">
        <v>584</v>
      </c>
      <c r="E150" s="155">
        <v>-587.4324986714546</v>
      </c>
      <c r="F150">
        <v>584</v>
      </c>
      <c r="G150" s="155">
        <v>1713.4403013285455</v>
      </c>
      <c r="I150" s="155"/>
      <c r="K150" s="155"/>
      <c r="L150">
        <v>582</v>
      </c>
      <c r="M150" s="155">
        <v>179.97072539427583</v>
      </c>
      <c r="N150" s="138">
        <f t="shared" si="2"/>
        <v>150</v>
      </c>
      <c r="AB150" s="167" t="str">
        <f>IFERROR(VALUE(RIGHT(AA150,LEN(AA150)-MIN(FIND({0;1;2;3;4;5;6;7;8;9},AA150&amp;"0123456789"))+1)),"")</f>
        <v/>
      </c>
    </row>
    <row r="151" spans="2:28" x14ac:dyDescent="0.2">
      <c r="B151" s="125">
        <v>588</v>
      </c>
      <c r="C151" s="155">
        <v>25.264337438231671</v>
      </c>
      <c r="D151">
        <v>588</v>
      </c>
      <c r="E151" s="155">
        <v>-591.45220536938928</v>
      </c>
      <c r="F151">
        <v>588</v>
      </c>
      <c r="G151" s="155">
        <v>1709.4205946306106</v>
      </c>
      <c r="I151" s="155"/>
      <c r="K151" s="155"/>
      <c r="L151">
        <v>586</v>
      </c>
      <c r="M151" s="155">
        <v>179.97065678000067</v>
      </c>
      <c r="N151" s="138">
        <f t="shared" si="2"/>
        <v>151</v>
      </c>
      <c r="AB151" s="167" t="str">
        <f>IFERROR(VALUE(RIGHT(AA151,LEN(AA151)-MIN(FIND({0;1;2;3;4;5;6;7;8;9},AA151&amp;"0123456789"))+1)),"")</f>
        <v/>
      </c>
    </row>
    <row r="152" spans="2:28" x14ac:dyDescent="0.2">
      <c r="B152" s="125">
        <v>592</v>
      </c>
      <c r="C152" s="155">
        <v>25.266400886812484</v>
      </c>
      <c r="D152">
        <v>592</v>
      </c>
      <c r="E152" s="155">
        <v>-595.47186587475858</v>
      </c>
      <c r="F152">
        <v>592</v>
      </c>
      <c r="G152" s="155">
        <v>1705.4009341252413</v>
      </c>
      <c r="I152" s="155"/>
      <c r="K152" s="155"/>
      <c r="L152">
        <v>590</v>
      </c>
      <c r="M152" s="155">
        <v>179.97058784333154</v>
      </c>
      <c r="N152" s="138">
        <f t="shared" si="2"/>
        <v>152</v>
      </c>
      <c r="AB152" s="167" t="str">
        <f>IFERROR(VALUE(RIGHT(AA152,LEN(AA152)-MIN(FIND({0;1;2;3;4;5;6;7;8;9},AA152&amp;"0123456789"))+1)),"")</f>
        <v/>
      </c>
    </row>
    <row r="153" spans="2:28" x14ac:dyDescent="0.2">
      <c r="B153" s="125">
        <v>596</v>
      </c>
      <c r="C153" s="155">
        <v>25.268469170746428</v>
      </c>
      <c r="D153">
        <v>596</v>
      </c>
      <c r="E153" s="155">
        <v>-599.49148018754522</v>
      </c>
      <c r="F153">
        <v>596</v>
      </c>
      <c r="G153" s="155">
        <v>1701.3813198124549</v>
      </c>
      <c r="I153" s="155"/>
      <c r="K153" s="155"/>
      <c r="L153">
        <v>594</v>
      </c>
      <c r="M153" s="155">
        <v>179.97051858199069</v>
      </c>
      <c r="N153" s="138">
        <f t="shared" si="2"/>
        <v>153</v>
      </c>
      <c r="AB153" s="167" t="str">
        <f>IFERROR(VALUE(RIGHT(AA153,LEN(AA153)-MIN(FIND({0;1;2;3;4;5;6;7;8;9},AA153&amp;"0123456789"))+1)),"")</f>
        <v/>
      </c>
    </row>
    <row r="154" spans="2:28" x14ac:dyDescent="0.2">
      <c r="B154" s="125">
        <v>600</v>
      </c>
      <c r="C154" s="155">
        <v>25.270542312860357</v>
      </c>
      <c r="D154">
        <v>600</v>
      </c>
      <c r="E154" s="155">
        <v>-603.51104830773147</v>
      </c>
      <c r="F154">
        <v>600</v>
      </c>
      <c r="G154" s="155">
        <v>1697.3617516922686</v>
      </c>
      <c r="I154" s="155"/>
      <c r="K154" s="155"/>
      <c r="L154">
        <v>598</v>
      </c>
      <c r="M154" s="155">
        <v>179.97044899367921</v>
      </c>
      <c r="N154" s="138">
        <f t="shared" si="2"/>
        <v>154</v>
      </c>
      <c r="AB154" s="167" t="str">
        <f>IFERROR(VALUE(RIGHT(AA154,LEN(AA154)-MIN(FIND({0;1;2;3;4;5;6;7;8;9},AA154&amp;"0123456789"))+1)),"")</f>
        <v/>
      </c>
    </row>
    <row r="155" spans="2:28" x14ac:dyDescent="0.2">
      <c r="B155" s="125">
        <v>604</v>
      </c>
      <c r="C155" s="155">
        <v>25.272620336143149</v>
      </c>
      <c r="D155">
        <v>604</v>
      </c>
      <c r="E155" s="155">
        <v>-607.53057023529959</v>
      </c>
      <c r="F155">
        <v>604</v>
      </c>
      <c r="G155" s="155">
        <v>1693.3422297647003</v>
      </c>
      <c r="I155" s="155"/>
      <c r="K155" s="155"/>
      <c r="L155">
        <v>602</v>
      </c>
      <c r="M155" s="155">
        <v>179.9703790760762</v>
      </c>
      <c r="N155" s="138">
        <f t="shared" si="2"/>
        <v>155</v>
      </c>
      <c r="AB155" s="167" t="str">
        <f>IFERROR(VALUE(RIGHT(AA155,LEN(AA155)-MIN(FIND({0;1;2;3;4;5;6;7;8;9},AA155&amp;"0123456789"))+1)),"")</f>
        <v/>
      </c>
    </row>
    <row r="156" spans="2:28" x14ac:dyDescent="0.2">
      <c r="B156" s="125">
        <v>608</v>
      </c>
      <c r="C156" s="155">
        <v>25.274703263747245</v>
      </c>
      <c r="D156">
        <v>608</v>
      </c>
      <c r="E156" s="155">
        <v>-611.55004597023162</v>
      </c>
      <c r="F156">
        <v>608</v>
      </c>
      <c r="G156" s="155">
        <v>1689.3227540297685</v>
      </c>
      <c r="I156" s="155"/>
      <c r="K156" s="155"/>
      <c r="L156">
        <v>606</v>
      </c>
      <c r="M156" s="155">
        <v>179.97030882683876</v>
      </c>
      <c r="N156" s="138">
        <f t="shared" si="2"/>
        <v>156</v>
      </c>
      <c r="AB156" s="167" t="str">
        <f>IFERROR(VALUE(RIGHT(AA156,LEN(AA156)-MIN(FIND({0;1;2;3;4;5;6;7;8;9},AA156&amp;"0123456789"))+1)),"")</f>
        <v/>
      </c>
    </row>
    <row r="157" spans="2:28" x14ac:dyDescent="0.2">
      <c r="B157" s="125">
        <v>612</v>
      </c>
      <c r="C157" s="155">
        <v>25.2767911189902</v>
      </c>
      <c r="D157">
        <v>612</v>
      </c>
      <c r="E157" s="155">
        <v>-615.56947551250971</v>
      </c>
      <c r="F157">
        <v>612</v>
      </c>
      <c r="G157" s="155">
        <v>1685.3033244874903</v>
      </c>
      <c r="I157" s="155"/>
      <c r="K157" s="155"/>
      <c r="L157">
        <v>610</v>
      </c>
      <c r="M157" s="155">
        <v>179.9702382436019</v>
      </c>
      <c r="N157" s="138">
        <f t="shared" si="2"/>
        <v>157</v>
      </c>
      <c r="AB157" s="167" t="str">
        <f>IFERROR(VALUE(RIGHT(AA157,LEN(AA157)-MIN(FIND({0;1;2;3;4;5;6;7;8;9},AA157&amp;"0123456789"))+1)),"")</f>
        <v/>
      </c>
    </row>
    <row r="158" spans="2:28" x14ac:dyDescent="0.2">
      <c r="B158" s="125">
        <v>616</v>
      </c>
      <c r="C158" s="155">
        <v>25.278883925356265</v>
      </c>
      <c r="D158">
        <v>616</v>
      </c>
      <c r="E158" s="155">
        <v>-619.58885886211499</v>
      </c>
      <c r="F158">
        <v>616</v>
      </c>
      <c r="G158" s="155">
        <v>1681.283941137885</v>
      </c>
      <c r="I158" s="155"/>
      <c r="K158" s="155"/>
      <c r="L158">
        <v>614</v>
      </c>
      <c r="M158" s="155">
        <v>179.97016732397785</v>
      </c>
      <c r="N158" s="138">
        <f t="shared" si="2"/>
        <v>158</v>
      </c>
      <c r="AB158" s="167" t="str">
        <f>IFERROR(VALUE(RIGHT(AA158,LEN(AA158)-MIN(FIND({0;1;2;3;4;5;6;7;8;9},AA158&amp;"0123456789"))+1)),"")</f>
        <v/>
      </c>
    </row>
    <row r="159" spans="2:28" x14ac:dyDescent="0.2">
      <c r="B159" s="125">
        <v>620</v>
      </c>
      <c r="C159" s="155">
        <v>25.280981706497979</v>
      </c>
      <c r="D159">
        <v>620</v>
      </c>
      <c r="E159" s="155">
        <v>-623.60819601902938</v>
      </c>
      <c r="F159">
        <v>620</v>
      </c>
      <c r="G159" s="155">
        <v>1677.2646039809706</v>
      </c>
      <c r="I159" s="155"/>
      <c r="K159" s="155"/>
      <c r="L159">
        <v>618</v>
      </c>
      <c r="M159" s="155">
        <v>179.97009606555602</v>
      </c>
      <c r="N159" s="138">
        <f t="shared" si="2"/>
        <v>159</v>
      </c>
      <c r="AB159" s="167" t="str">
        <f>IFERROR(VALUE(RIGHT(AA159,LEN(AA159)-MIN(FIND({0;1;2;3;4;5;6;7;8;9},AA159&amp;"0123456789"))+1)),"")</f>
        <v/>
      </c>
    </row>
    <row r="160" spans="2:28" x14ac:dyDescent="0.2">
      <c r="B160" s="125">
        <v>624</v>
      </c>
      <c r="C160" s="155">
        <v>25.283084486237762</v>
      </c>
      <c r="D160">
        <v>624</v>
      </c>
      <c r="E160" s="155">
        <v>-627.62748698323435</v>
      </c>
      <c r="F160">
        <v>624</v>
      </c>
      <c r="G160" s="155">
        <v>1673.2453130167655</v>
      </c>
      <c r="I160" s="155"/>
      <c r="K160" s="155"/>
      <c r="L160">
        <v>622</v>
      </c>
      <c r="M160" s="155">
        <v>179.97002446590309</v>
      </c>
      <c r="N160" s="138">
        <f t="shared" si="2"/>
        <v>160</v>
      </c>
      <c r="AB160" s="167" t="str">
        <f>IFERROR(VALUE(RIGHT(AA160,LEN(AA160)-MIN(FIND({0;1;2;3;4;5;6;7;8;9},AA160&amp;"0123456789"))+1)),"")</f>
        <v/>
      </c>
    </row>
    <row r="161" spans="2:28" x14ac:dyDescent="0.2">
      <c r="B161" s="125">
        <v>628</v>
      </c>
      <c r="C161" s="155">
        <v>25.285192288569572</v>
      </c>
      <c r="D161">
        <v>628</v>
      </c>
      <c r="E161" s="155">
        <v>-631.64673175471069</v>
      </c>
      <c r="F161">
        <v>628</v>
      </c>
      <c r="G161" s="155">
        <v>1669.2260682452893</v>
      </c>
      <c r="I161" s="155"/>
      <c r="K161" s="155"/>
      <c r="L161">
        <v>626</v>
      </c>
      <c r="M161" s="155">
        <v>179.9699525225619</v>
      </c>
      <c r="N161" s="138">
        <f t="shared" si="2"/>
        <v>161</v>
      </c>
      <c r="AB161" s="167" t="str">
        <f>IFERROR(VALUE(RIGHT(AA161,LEN(AA161)-MIN(FIND({0;1;2;3;4;5;6;7;8;9},AA161&amp;"0123456789"))+1)),"")</f>
        <v/>
      </c>
    </row>
    <row r="162" spans="2:28" x14ac:dyDescent="0.2">
      <c r="B162" s="125">
        <v>632</v>
      </c>
      <c r="C162" s="155">
        <v>25.287305137660542</v>
      </c>
      <c r="D162">
        <v>632</v>
      </c>
      <c r="E162" s="155">
        <v>-635.66593033343952</v>
      </c>
      <c r="F162">
        <v>632</v>
      </c>
      <c r="G162" s="155">
        <v>1665.2068696665606</v>
      </c>
      <c r="I162" s="155"/>
      <c r="K162" s="155"/>
      <c r="L162">
        <v>630</v>
      </c>
      <c r="M162" s="155">
        <v>179.96988023305195</v>
      </c>
      <c r="N162" s="138">
        <f t="shared" si="2"/>
        <v>162</v>
      </c>
      <c r="AB162" s="167" t="str">
        <f>IFERROR(VALUE(RIGHT(AA162,LEN(AA162)-MIN(FIND({0;1;2;3;4;5;6;7;8;9},AA162&amp;"0123456789"))+1)),"")</f>
        <v/>
      </c>
    </row>
    <row r="163" spans="2:28" x14ac:dyDescent="0.2">
      <c r="B163" s="125">
        <v>636</v>
      </c>
      <c r="C163" s="155">
        <v>25.289423057852645</v>
      </c>
      <c r="D163">
        <v>636</v>
      </c>
      <c r="E163" s="155">
        <v>-639.68508271940175</v>
      </c>
      <c r="F163">
        <v>636</v>
      </c>
      <c r="G163" s="155">
        <v>1661.1877172805982</v>
      </c>
      <c r="I163" s="155"/>
      <c r="K163" s="155"/>
      <c r="L163">
        <v>634</v>
      </c>
      <c r="M163" s="155">
        <v>179.96980759486883</v>
      </c>
      <c r="N163" s="138">
        <f t="shared" si="2"/>
        <v>163</v>
      </c>
      <c r="AB163" s="167" t="str">
        <f>IFERROR(VALUE(RIGHT(AA163,LEN(AA163)-MIN(FIND({0;1;2;3;4;5;6;7;8;9},AA163&amp;"0123456789"))+1)),"")</f>
        <v/>
      </c>
    </row>
    <row r="164" spans="2:28" x14ac:dyDescent="0.2">
      <c r="B164" s="125">
        <v>640</v>
      </c>
      <c r="C164" s="155">
        <v>25.291546073664406</v>
      </c>
      <c r="D164">
        <v>640</v>
      </c>
      <c r="E164" s="155">
        <v>-643.70418891257793</v>
      </c>
      <c r="F164">
        <v>640</v>
      </c>
      <c r="G164" s="155">
        <v>1657.1686110874221</v>
      </c>
      <c r="I164" s="155"/>
      <c r="K164" s="155"/>
      <c r="L164">
        <v>638</v>
      </c>
      <c r="M164" s="155">
        <v>179.96973460548358</v>
      </c>
      <c r="N164" s="138">
        <f t="shared" si="2"/>
        <v>164</v>
      </c>
      <c r="AB164" s="167" t="str">
        <f>IFERROR(VALUE(RIGHT(AA164,LEN(AA164)-MIN(FIND({0;1;2;3;4;5;6;7;8;9},AA164&amp;"0123456789"))+1)),"")</f>
        <v/>
      </c>
    </row>
    <row r="165" spans="2:28" x14ac:dyDescent="0.2">
      <c r="B165" s="125">
        <v>644</v>
      </c>
      <c r="C165" s="155">
        <v>25.293674209792588</v>
      </c>
      <c r="D165">
        <v>644</v>
      </c>
      <c r="E165" s="155">
        <v>-647.72324891294875</v>
      </c>
      <c r="F165">
        <v>644</v>
      </c>
      <c r="G165" s="155">
        <v>1653.1495510870513</v>
      </c>
      <c r="I165" s="155"/>
      <c r="K165" s="155"/>
      <c r="L165">
        <v>642</v>
      </c>
      <c r="M165" s="155">
        <v>179.96966126234321</v>
      </c>
      <c r="N165" s="138">
        <f t="shared" si="2"/>
        <v>165</v>
      </c>
      <c r="AB165" s="167" t="str">
        <f>IFERROR(VALUE(RIGHT(AA165,LEN(AA165)-MIN(FIND({0;1;2;3;4;5;6;7;8;9},AA165&amp;"0123456789"))+1)),"")</f>
        <v/>
      </c>
    </row>
    <row r="166" spans="2:28" x14ac:dyDescent="0.2">
      <c r="B166" s="125">
        <v>648</v>
      </c>
      <c r="C166" s="155">
        <v>25.295807491113941</v>
      </c>
      <c r="D166">
        <v>648</v>
      </c>
      <c r="E166" s="155">
        <v>-651.74226272049384</v>
      </c>
      <c r="F166">
        <v>648</v>
      </c>
      <c r="G166" s="155">
        <v>1649.1305372795061</v>
      </c>
      <c r="I166" s="155"/>
      <c r="K166" s="155"/>
      <c r="L166">
        <v>646</v>
      </c>
      <c r="M166" s="155">
        <v>179.96958756286952</v>
      </c>
      <c r="N166" s="138">
        <f t="shared" si="2"/>
        <v>166</v>
      </c>
      <c r="AB166" s="167" t="str">
        <f>IFERROR(VALUE(RIGHT(AA166,LEN(AA166)-MIN(FIND({0;1;2;3;4;5;6;7;8;9},AA166&amp;"0123456789"))+1)),"")</f>
        <v/>
      </c>
    </row>
    <row r="167" spans="2:28" x14ac:dyDescent="0.2">
      <c r="B167" s="125">
        <v>652</v>
      </c>
      <c r="C167" s="155">
        <v>25.297945942686944</v>
      </c>
      <c r="D167">
        <v>652</v>
      </c>
      <c r="E167" s="155">
        <v>-655.76123033519389</v>
      </c>
      <c r="F167">
        <v>652</v>
      </c>
      <c r="G167" s="155">
        <v>1645.1115696648062</v>
      </c>
      <c r="I167" s="155"/>
      <c r="K167" s="155"/>
      <c r="L167">
        <v>650</v>
      </c>
      <c r="M167" s="155">
        <v>179.96951350445943</v>
      </c>
      <c r="N167" s="138">
        <f t="shared" si="2"/>
        <v>167</v>
      </c>
      <c r="AB167" s="167" t="str">
        <f>IFERROR(VALUE(RIGHT(AA167,LEN(AA167)-MIN(FIND({0;1;2;3;4;5;6;7;8;9},AA167&amp;"0123456789"))+1)),"")</f>
        <v/>
      </c>
    </row>
    <row r="168" spans="2:28" x14ac:dyDescent="0.2">
      <c r="B168" s="125">
        <v>656</v>
      </c>
      <c r="C168" s="155">
        <v>25.3000895897536</v>
      </c>
      <c r="D168">
        <v>656</v>
      </c>
      <c r="E168" s="155">
        <v>-659.78015175702842</v>
      </c>
      <c r="F168">
        <v>656</v>
      </c>
      <c r="G168" s="155">
        <v>1641.0926482429716</v>
      </c>
      <c r="I168" s="155"/>
      <c r="K168" s="155"/>
      <c r="L168">
        <v>654</v>
      </c>
      <c r="M168" s="155">
        <v>179.96943908448424</v>
      </c>
      <c r="N168" s="138">
        <f t="shared" si="2"/>
        <v>168</v>
      </c>
      <c r="AB168" s="167" t="str">
        <f>IFERROR(VALUE(RIGHT(AA168,LEN(AA168)-MIN(FIND({0;1;2;3;4;5;6;7;8;9},AA168&amp;"0123456789"))+1)),"")</f>
        <v/>
      </c>
    </row>
    <row r="169" spans="2:28" x14ac:dyDescent="0.2">
      <c r="B169" s="125">
        <v>660</v>
      </c>
      <c r="C169" s="155">
        <v>25.302238457741197</v>
      </c>
      <c r="D169">
        <v>660</v>
      </c>
      <c r="E169" s="155">
        <v>-663.79902698597698</v>
      </c>
      <c r="F169">
        <v>660</v>
      </c>
      <c r="G169" s="155">
        <v>1637.0737730140231</v>
      </c>
      <c r="I169" s="155"/>
      <c r="K169" s="155"/>
      <c r="L169">
        <v>658</v>
      </c>
      <c r="M169" s="155">
        <v>179.96936430028984</v>
      </c>
      <c r="N169" s="138">
        <f t="shared" si="2"/>
        <v>169</v>
      </c>
      <c r="AB169" s="167" t="str">
        <f>IFERROR(VALUE(RIGHT(AA169,LEN(AA169)-MIN(FIND({0;1;2;3;4;5;6;7;8;9},AA169&amp;"0123456789"))+1)),"")</f>
        <v/>
      </c>
    </row>
    <row r="170" spans="2:28" x14ac:dyDescent="0.2">
      <c r="B170" s="125">
        <v>664</v>
      </c>
      <c r="C170" s="155">
        <v>25.304392572264163</v>
      </c>
      <c r="D170">
        <v>664</v>
      </c>
      <c r="E170" s="155">
        <v>-667.81785602201933</v>
      </c>
      <c r="F170">
        <v>664</v>
      </c>
      <c r="G170" s="155">
        <v>1633.0549439779807</v>
      </c>
      <c r="I170" s="155"/>
      <c r="K170" s="155"/>
      <c r="L170">
        <v>662</v>
      </c>
      <c r="M170" s="155">
        <v>179.96928914919565</v>
      </c>
      <c r="N170" s="138">
        <f t="shared" si="2"/>
        <v>170</v>
      </c>
      <c r="AB170" s="167" t="str">
        <f>IFERROR(VALUE(RIGHT(AA170,LEN(AA170)-MIN(FIND({0;1;2;3;4;5;6;7;8;9},AA170&amp;"0123456789"))+1)),"")</f>
        <v/>
      </c>
    </row>
    <row r="171" spans="2:28" x14ac:dyDescent="0.2">
      <c r="B171" s="125">
        <v>668</v>
      </c>
      <c r="C171" s="155">
        <v>25.30655195912588</v>
      </c>
      <c r="D171">
        <v>668</v>
      </c>
      <c r="E171" s="155">
        <v>-671.83663886513455</v>
      </c>
      <c r="F171">
        <v>668</v>
      </c>
      <c r="G171" s="155">
        <v>1629.0361611348653</v>
      </c>
      <c r="I171" s="155"/>
      <c r="K171" s="155"/>
      <c r="L171">
        <v>666</v>
      </c>
      <c r="M171" s="155">
        <v>179.96921362849517</v>
      </c>
      <c r="N171" s="138">
        <f t="shared" si="2"/>
        <v>171</v>
      </c>
      <c r="AB171" s="167" t="str">
        <f>IFERROR(VALUE(RIGHT(AA171,LEN(AA171)-MIN(FIND({0;1;2;3;4;5;6;7;8;9},AA171&amp;"0123456789"))+1)),"")</f>
        <v/>
      </c>
    </row>
    <row r="172" spans="2:28" x14ac:dyDescent="0.2">
      <c r="B172" s="125">
        <v>672</v>
      </c>
      <c r="C172" s="155">
        <v>25.308716644320565</v>
      </c>
      <c r="D172">
        <v>672</v>
      </c>
      <c r="E172" s="155">
        <v>-675.85537551530172</v>
      </c>
      <c r="F172">
        <v>672</v>
      </c>
      <c r="G172" s="155">
        <v>1625.0174244846983</v>
      </c>
      <c r="I172" s="155"/>
      <c r="K172" s="155"/>
      <c r="L172">
        <v>670</v>
      </c>
      <c r="M172" s="155">
        <v>179.96913773545484</v>
      </c>
      <c r="N172" s="138">
        <f t="shared" si="2"/>
        <v>172</v>
      </c>
      <c r="AB172" s="167" t="str">
        <f>IFERROR(VALUE(RIGHT(AA172,LEN(AA172)-MIN(FIND({0;1;2;3;4;5;6;7;8;9},AA172&amp;"0123456789"))+1)),"")</f>
        <v/>
      </c>
    </row>
    <row r="173" spans="2:28" x14ac:dyDescent="0.2">
      <c r="B173" s="125">
        <v>676</v>
      </c>
      <c r="C173" s="155">
        <v>25.310886654035148</v>
      </c>
      <c r="D173">
        <v>676</v>
      </c>
      <c r="E173" s="155">
        <v>-679.87406597249981</v>
      </c>
      <c r="F173">
        <v>676</v>
      </c>
      <c r="G173" s="155">
        <v>1620.9987340275002</v>
      </c>
      <c r="I173" s="155"/>
      <c r="K173" s="155"/>
      <c r="L173">
        <v>674</v>
      </c>
      <c r="M173" s="155">
        <v>179.9690614673143</v>
      </c>
      <c r="N173" s="138">
        <f t="shared" si="2"/>
        <v>173</v>
      </c>
      <c r="AB173" s="167" t="str">
        <f>IFERROR(VALUE(RIGHT(AA173,LEN(AA173)-MIN(FIND({0;1;2;3;4;5;6;7;8;9},AA173&amp;"0123456789"))+1)),"")</f>
        <v/>
      </c>
    </row>
    <row r="174" spans="2:28" x14ac:dyDescent="0.2">
      <c r="B174" s="125">
        <v>680</v>
      </c>
      <c r="C174" s="155">
        <v>25.313062014651173</v>
      </c>
      <c r="D174">
        <v>680</v>
      </c>
      <c r="E174" s="155">
        <v>-683.89271023670722</v>
      </c>
      <c r="F174">
        <v>680</v>
      </c>
      <c r="G174" s="155">
        <v>1616.9800897632927</v>
      </c>
      <c r="I174" s="155"/>
      <c r="K174" s="155"/>
      <c r="L174">
        <v>678</v>
      </c>
      <c r="M174" s="155">
        <v>179.9689848212858</v>
      </c>
      <c r="N174" s="138">
        <f t="shared" si="2"/>
        <v>174</v>
      </c>
      <c r="AB174" s="167" t="str">
        <f>IFERROR(VALUE(RIGHT(AA174,LEN(AA174)-MIN(FIND({0;1;2;3;4;5;6;7;8;9},AA174&amp;"0123456789"))+1)),"")</f>
        <v/>
      </c>
    </row>
    <row r="175" spans="2:28" x14ac:dyDescent="0.2">
      <c r="B175" s="125">
        <v>684</v>
      </c>
      <c r="C175" s="155">
        <v>25.315242752746759</v>
      </c>
      <c r="D175">
        <v>684</v>
      </c>
      <c r="E175" s="155">
        <v>-687.91130830790257</v>
      </c>
      <c r="F175">
        <v>684</v>
      </c>
      <c r="G175" s="155">
        <v>1612.9614916920973</v>
      </c>
      <c r="I175" s="155"/>
      <c r="K175" s="155"/>
      <c r="L175">
        <v>682</v>
      </c>
      <c r="M175" s="155">
        <v>179.96890779455373</v>
      </c>
      <c r="N175" s="138">
        <f t="shared" si="2"/>
        <v>175</v>
      </c>
      <c r="AB175" s="167" t="str">
        <f>IFERROR(VALUE(RIGHT(AA175,LEN(AA175)-MIN(FIND({0;1;2;3;4;5;6;7;8;9},AA175&amp;"0123456789"))+1)),"")</f>
        <v/>
      </c>
    </row>
    <row r="176" spans="2:28" x14ac:dyDescent="0.2">
      <c r="B176" s="125">
        <v>688</v>
      </c>
      <c r="C176" s="155">
        <v>25.317428895098519</v>
      </c>
      <c r="D176">
        <v>688</v>
      </c>
      <c r="E176" s="155">
        <v>-691.92986018606382</v>
      </c>
      <c r="F176">
        <v>688</v>
      </c>
      <c r="G176" s="155">
        <v>1608.9429398139362</v>
      </c>
      <c r="I176" s="155"/>
      <c r="K176" s="155"/>
      <c r="L176">
        <v>686</v>
      </c>
      <c r="M176" s="155">
        <v>179.96883038427478</v>
      </c>
      <c r="N176" s="138">
        <f t="shared" si="2"/>
        <v>176</v>
      </c>
      <c r="AB176" s="167" t="str">
        <f>IFERROR(VALUE(RIGHT(AA176,LEN(AA176)-MIN(FIND({0;1;2;3;4;5;6;7;8;9},AA176&amp;"0123456789"))+1)),"")</f>
        <v/>
      </c>
    </row>
    <row r="177" spans="2:28" x14ac:dyDescent="0.2">
      <c r="B177" s="125">
        <v>692</v>
      </c>
      <c r="C177" s="155">
        <v>25.319620468683585</v>
      </c>
      <c r="D177">
        <v>692</v>
      </c>
      <c r="E177" s="155">
        <v>-695.94836587116913</v>
      </c>
      <c r="F177">
        <v>692</v>
      </c>
      <c r="G177" s="155">
        <v>1604.9244341288309</v>
      </c>
      <c r="I177" s="155"/>
      <c r="K177" s="155"/>
      <c r="L177">
        <v>690</v>
      </c>
      <c r="M177" s="155">
        <v>179.9687525875768</v>
      </c>
      <c r="N177" s="138">
        <f t="shared" si="2"/>
        <v>177</v>
      </c>
      <c r="AB177" s="167" t="str">
        <f>IFERROR(VALUE(RIGHT(AA177,LEN(AA177)-MIN(FIND({0;1;2;3;4;5;6;7;8;9},AA177&amp;"0123456789"))+1)),"")</f>
        <v/>
      </c>
    </row>
    <row r="178" spans="2:28" x14ac:dyDescent="0.2">
      <c r="B178" s="125">
        <v>696</v>
      </c>
      <c r="C178" s="155">
        <v>25.321817500681565</v>
      </c>
      <c r="D178">
        <v>696</v>
      </c>
      <c r="E178" s="155">
        <v>-699.96682536319634</v>
      </c>
      <c r="F178">
        <v>696</v>
      </c>
      <c r="G178" s="155">
        <v>1600.9059746368036</v>
      </c>
      <c r="I178" s="155"/>
      <c r="K178" s="155"/>
      <c r="L178">
        <v>694</v>
      </c>
      <c r="M178" s="155">
        <v>179.96867440155947</v>
      </c>
      <c r="N178" s="138">
        <f t="shared" si="2"/>
        <v>178</v>
      </c>
      <c r="AB178" s="167" t="str">
        <f>IFERROR(VALUE(RIGHT(AA178,LEN(AA178)-MIN(FIND({0;1;2;3;4;5;6;7;8;9},AA178&amp;"0123456789"))+1)),"")</f>
        <v/>
      </c>
    </row>
    <row r="179" spans="2:28" x14ac:dyDescent="0.2">
      <c r="B179" s="125">
        <v>700</v>
      </c>
      <c r="C179" s="155">
        <v>25.324020018476634</v>
      </c>
      <c r="D179">
        <v>700</v>
      </c>
      <c r="E179" s="155">
        <v>-703.98523866212292</v>
      </c>
      <c r="F179">
        <v>700</v>
      </c>
      <c r="G179" s="155">
        <v>1596.8875613378771</v>
      </c>
      <c r="I179" s="155"/>
      <c r="K179" s="155"/>
      <c r="L179">
        <v>698</v>
      </c>
      <c r="M179" s="155">
        <v>179.96859582329262</v>
      </c>
      <c r="N179" s="138">
        <f t="shared" si="2"/>
        <v>179</v>
      </c>
      <c r="AB179" s="167" t="str">
        <f>IFERROR(VALUE(RIGHT(AA179,LEN(AA179)-MIN(FIND({0;1;2;3;4;5;6;7;8;9},AA179&amp;"0123456789"))+1)),"")</f>
        <v/>
      </c>
    </row>
    <row r="180" spans="2:28" x14ac:dyDescent="0.2">
      <c r="B180" s="125">
        <v>704</v>
      </c>
      <c r="C180" s="155">
        <v>25.326228049659523</v>
      </c>
      <c r="D180">
        <v>704</v>
      </c>
      <c r="E180" s="155">
        <v>-708.00360576792605</v>
      </c>
      <c r="F180">
        <v>704</v>
      </c>
      <c r="G180" s="155">
        <v>1592.8691942320738</v>
      </c>
      <c r="I180" s="155"/>
      <c r="K180" s="155"/>
      <c r="L180">
        <v>702</v>
      </c>
      <c r="M180" s="155">
        <v>179.96851684981755</v>
      </c>
      <c r="N180" s="138">
        <f t="shared" si="2"/>
        <v>180</v>
      </c>
      <c r="AB180" s="167" t="str">
        <f>IFERROR(VALUE(RIGHT(AA180,LEN(AA180)-MIN(FIND({0;1;2;3;4;5;6;7;8;9},AA180&amp;"0123456789"))+1)),"")</f>
        <v/>
      </c>
    </row>
    <row r="181" spans="2:28" x14ac:dyDescent="0.2">
      <c r="B181" s="125">
        <v>708</v>
      </c>
      <c r="C181" s="155">
        <v>25.328441622029679</v>
      </c>
      <c r="D181">
        <v>708</v>
      </c>
      <c r="E181" s="155">
        <v>-712.02192668058296</v>
      </c>
      <c r="F181">
        <v>708</v>
      </c>
      <c r="G181" s="155">
        <v>1588.8508733194171</v>
      </c>
      <c r="I181" s="155"/>
      <c r="K181" s="155"/>
      <c r="L181">
        <v>706</v>
      </c>
      <c r="M181" s="155">
        <v>179.96843747814461</v>
      </c>
      <c r="N181" s="138">
        <f t="shared" si="2"/>
        <v>181</v>
      </c>
      <c r="AB181" s="167" t="str">
        <f>IFERROR(VALUE(RIGHT(AA181,LEN(AA181)-MIN(FIND({0;1;2;3;4;5;6;7;8;9},AA181&amp;"0123456789"))+1)),"")</f>
        <v/>
      </c>
    </row>
    <row r="182" spans="2:28" x14ac:dyDescent="0.2">
      <c r="B182" s="125">
        <v>712</v>
      </c>
      <c r="C182" s="155">
        <v>25.330660763597297</v>
      </c>
      <c r="D182">
        <v>712</v>
      </c>
      <c r="E182" s="155">
        <v>-716.04020140007049</v>
      </c>
      <c r="F182">
        <v>712</v>
      </c>
      <c r="G182" s="155">
        <v>1584.8325985999295</v>
      </c>
      <c r="I182" s="155"/>
      <c r="K182" s="155"/>
      <c r="L182">
        <v>710</v>
      </c>
      <c r="M182" s="155">
        <v>179.96835770525507</v>
      </c>
      <c r="N182" s="138">
        <f t="shared" si="2"/>
        <v>182</v>
      </c>
      <c r="AB182" s="167" t="str">
        <f>IFERROR(VALUE(RIGHT(AA182,LEN(AA182)-MIN(FIND({0;1;2;3;4;5;6;7;8;9},AA182&amp;"0123456789"))+1)),"")</f>
        <v/>
      </c>
    </row>
    <row r="183" spans="2:28" x14ac:dyDescent="0.2">
      <c r="B183" s="125">
        <v>716</v>
      </c>
      <c r="C183" s="155">
        <v>25.332885502585523</v>
      </c>
      <c r="D183">
        <v>716</v>
      </c>
      <c r="E183" s="155">
        <v>-720.05842992636519</v>
      </c>
      <c r="F183">
        <v>716</v>
      </c>
      <c r="G183" s="155">
        <v>1580.8143700736348</v>
      </c>
      <c r="I183" s="155"/>
      <c r="K183" s="155"/>
      <c r="L183">
        <v>714</v>
      </c>
      <c r="M183" s="155">
        <v>179.96827752809861</v>
      </c>
      <c r="N183" s="138">
        <f t="shared" si="2"/>
        <v>183</v>
      </c>
      <c r="AB183" s="167" t="str">
        <f>IFERROR(VALUE(RIGHT(AA183,LEN(AA183)-MIN(FIND({0;1;2;3;4;5;6;7;8;9},AA183&amp;"0123456789"))+1)),"")</f>
        <v/>
      </c>
    </row>
    <row r="184" spans="2:28" x14ac:dyDescent="0.2">
      <c r="B184" s="125">
        <v>720</v>
      </c>
      <c r="C184" s="155">
        <v>25.335115867432563</v>
      </c>
      <c r="D184">
        <v>720</v>
      </c>
      <c r="E184" s="155">
        <v>-724.07661225944355</v>
      </c>
      <c r="F184">
        <v>720</v>
      </c>
      <c r="G184" s="155">
        <v>1576.7961877405564</v>
      </c>
      <c r="I184" s="155"/>
      <c r="K184" s="155"/>
      <c r="L184">
        <v>718</v>
      </c>
      <c r="M184" s="155">
        <v>179.96819694359471</v>
      </c>
      <c r="N184" s="138">
        <f t="shared" si="2"/>
        <v>184</v>
      </c>
      <c r="AB184" s="167" t="str">
        <f>IFERROR(VALUE(RIGHT(AA184,LEN(AA184)-MIN(FIND({0;1;2;3;4;5;6;7;8;9},AA184&amp;"0123456789"))+1)),"")</f>
        <v/>
      </c>
    </row>
    <row r="185" spans="2:28" x14ac:dyDescent="0.2">
      <c r="B185" s="125">
        <v>724</v>
      </c>
      <c r="C185" s="155">
        <v>25.337351886793922</v>
      </c>
      <c r="D185">
        <v>724</v>
      </c>
      <c r="E185" s="155">
        <v>-728.09474839928168</v>
      </c>
      <c r="F185">
        <v>724</v>
      </c>
      <c r="G185" s="155">
        <v>1572.7780516007183</v>
      </c>
      <c r="I185" s="155"/>
      <c r="K185" s="155"/>
      <c r="L185">
        <v>722</v>
      </c>
      <c r="M185" s="155">
        <v>179.96811594863084</v>
      </c>
      <c r="N185" s="138">
        <f t="shared" si="2"/>
        <v>185</v>
      </c>
      <c r="AB185" s="167" t="str">
        <f>IFERROR(VALUE(RIGHT(AA185,LEN(AA185)-MIN(FIND({0;1;2;3;4;5;6;7;8;9},AA185&amp;"0123456789"))+1)),"")</f>
        <v/>
      </c>
    </row>
    <row r="186" spans="2:28" x14ac:dyDescent="0.2">
      <c r="B186" s="125">
        <v>728</v>
      </c>
      <c r="C186" s="155">
        <v>25.339593589544588</v>
      </c>
      <c r="D186">
        <v>728</v>
      </c>
      <c r="E186" s="155">
        <v>-732.11283834585538</v>
      </c>
      <c r="F186">
        <v>728</v>
      </c>
      <c r="G186" s="155">
        <v>1568.7599616541447</v>
      </c>
      <c r="I186" s="155"/>
      <c r="K186" s="155"/>
      <c r="L186">
        <v>726</v>
      </c>
      <c r="M186" s="155">
        <v>179.96803454006309</v>
      </c>
      <c r="N186" s="138">
        <f t="shared" si="2"/>
        <v>186</v>
      </c>
      <c r="AB186" s="167" t="str">
        <f>IFERROR(VALUE(RIGHT(AA186,LEN(AA186)-MIN(FIND({0;1;2;3;4;5;6;7;8;9},AA186&amp;"0123456789"))+1)),"")</f>
        <v/>
      </c>
    </row>
    <row r="187" spans="2:28" x14ac:dyDescent="0.2">
      <c r="B187" s="125">
        <v>732</v>
      </c>
      <c r="C187" s="155">
        <v>25.341841004781301</v>
      </c>
      <c r="D187">
        <v>732</v>
      </c>
      <c r="E187" s="155">
        <v>-736.13088209914042</v>
      </c>
      <c r="F187">
        <v>732</v>
      </c>
      <c r="G187" s="155">
        <v>1564.7419179008596</v>
      </c>
      <c r="I187" s="155"/>
      <c r="K187" s="155"/>
      <c r="L187">
        <v>730</v>
      </c>
      <c r="M187" s="155">
        <v>179.9679527147151</v>
      </c>
      <c r="N187" s="138">
        <f t="shared" si="2"/>
        <v>187</v>
      </c>
      <c r="AB187" s="167" t="str">
        <f>IFERROR(VALUE(RIGHT(AA187,LEN(AA187)-MIN(FIND({0;1;2;3;4;5;6;7;8;9},AA187&amp;"0123456789"))+1)),"")</f>
        <v/>
      </c>
    </row>
    <row r="188" spans="2:28" x14ac:dyDescent="0.2">
      <c r="B188" s="125">
        <v>736</v>
      </c>
      <c r="C188" s="155">
        <v>25.344094161824806</v>
      </c>
      <c r="D188">
        <v>736</v>
      </c>
      <c r="E188" s="155">
        <v>-740.14887965911214</v>
      </c>
      <c r="F188">
        <v>736</v>
      </c>
      <c r="G188" s="155">
        <v>1560.7239203408878</v>
      </c>
      <c r="I188" s="155"/>
      <c r="K188" s="155"/>
      <c r="L188">
        <v>734</v>
      </c>
      <c r="M188" s="155">
        <v>179.96787046937825</v>
      </c>
      <c r="N188" s="138">
        <f t="shared" si="2"/>
        <v>188</v>
      </c>
      <c r="AB188" s="167" t="str">
        <f>IFERROR(VALUE(RIGHT(AA188,LEN(AA188)-MIN(FIND({0;1;2;3;4;5;6;7;8;9},AA188&amp;"0123456789"))+1)),"")</f>
        <v/>
      </c>
    </row>
    <row r="189" spans="2:28" x14ac:dyDescent="0.2">
      <c r="B189" s="125">
        <v>740</v>
      </c>
      <c r="C189" s="155">
        <v>25.346353090222181</v>
      </c>
      <c r="D189">
        <v>740</v>
      </c>
      <c r="E189" s="155">
        <v>-744.16683102574575</v>
      </c>
      <c r="F189">
        <v>740</v>
      </c>
      <c r="G189" s="155">
        <v>1556.7059689742541</v>
      </c>
      <c r="I189" s="155"/>
      <c r="K189" s="155"/>
      <c r="L189">
        <v>738</v>
      </c>
      <c r="M189" s="155">
        <v>179.96778780081058</v>
      </c>
      <c r="N189" s="138">
        <f t="shared" si="2"/>
        <v>189</v>
      </c>
      <c r="AB189" s="167" t="str">
        <f>IFERROR(VALUE(RIGHT(AA189,LEN(AA189)-MIN(FIND({0;1;2;3;4;5;6;7;8;9},AA189&amp;"0123456789"))+1)),"")</f>
        <v/>
      </c>
    </row>
    <row r="190" spans="2:28" x14ac:dyDescent="0.2">
      <c r="B190" s="125">
        <v>744</v>
      </c>
      <c r="C190" s="155">
        <v>25.348617819749172</v>
      </c>
      <c r="D190">
        <v>744</v>
      </c>
      <c r="E190" s="155">
        <v>-748.18473619901613</v>
      </c>
      <c r="F190">
        <v>744</v>
      </c>
      <c r="G190" s="155">
        <v>1552.6880638009839</v>
      </c>
      <c r="I190" s="155"/>
      <c r="K190" s="155"/>
      <c r="L190">
        <v>742</v>
      </c>
      <c r="M190" s="155">
        <v>179.96770470573659</v>
      </c>
      <c r="N190" s="138">
        <f t="shared" si="2"/>
        <v>190</v>
      </c>
      <c r="AB190" s="167" t="str">
        <f>IFERROR(VALUE(RIGHT(AA190,LEN(AA190)-MIN(FIND({0;1;2;3;4;5;6;7;8;9},AA190&amp;"0123456789"))+1)),"")</f>
        <v/>
      </c>
    </row>
    <row r="191" spans="2:28" x14ac:dyDescent="0.2">
      <c r="B191" s="125">
        <v>748</v>
      </c>
      <c r="C191" s="155">
        <v>25.350888380412538</v>
      </c>
      <c r="D191">
        <v>748</v>
      </c>
      <c r="E191" s="155">
        <v>-752.2025951788977</v>
      </c>
      <c r="F191">
        <v>748</v>
      </c>
      <c r="G191" s="155">
        <v>1548.6702048211023</v>
      </c>
      <c r="I191" s="155"/>
      <c r="K191" s="155"/>
      <c r="L191">
        <v>746</v>
      </c>
      <c r="M191" s="155">
        <v>179.96762118084735</v>
      </c>
      <c r="N191" s="138">
        <f t="shared" si="2"/>
        <v>191</v>
      </c>
      <c r="AB191" s="167" t="str">
        <f>IFERROR(VALUE(RIGHT(AA191,LEN(AA191)-MIN(FIND({0;1;2;3;4;5;6;7;8;9},AA191&amp;"0123456789"))+1)),"")</f>
        <v/>
      </c>
    </row>
    <row r="192" spans="2:28" x14ac:dyDescent="0.2">
      <c r="B192" s="125">
        <v>752</v>
      </c>
      <c r="C192" s="155">
        <v>25.353164802452465</v>
      </c>
      <c r="D192">
        <v>752</v>
      </c>
      <c r="E192" s="155">
        <v>-756.2204079653651</v>
      </c>
      <c r="F192">
        <v>752</v>
      </c>
      <c r="G192" s="155">
        <v>1544.6523920346349</v>
      </c>
      <c r="I192" s="155"/>
      <c r="K192" s="155"/>
      <c r="L192">
        <v>750</v>
      </c>
      <c r="M192" s="155">
        <v>179.96753722279917</v>
      </c>
      <c r="N192" s="138">
        <f t="shared" si="2"/>
        <v>192</v>
      </c>
      <c r="AB192" s="167" t="str">
        <f>IFERROR(VALUE(RIGHT(AA192,LEN(AA192)-MIN(FIND({0;1;2;3;4;5;6;7;8;9},AA192&amp;"0123456789"))+1)),"")</f>
        <v/>
      </c>
    </row>
    <row r="193" spans="2:28" x14ac:dyDescent="0.2">
      <c r="B193" s="125">
        <v>756</v>
      </c>
      <c r="C193" s="155">
        <v>25.355447116344994</v>
      </c>
      <c r="D193">
        <v>756</v>
      </c>
      <c r="E193" s="155">
        <v>-760.2381745583923</v>
      </c>
      <c r="F193">
        <v>756</v>
      </c>
      <c r="G193" s="155">
        <v>1540.6346254416076</v>
      </c>
      <c r="I193" s="155"/>
      <c r="K193" s="155"/>
      <c r="L193">
        <v>754</v>
      </c>
      <c r="M193" s="155">
        <v>179.96745282821374</v>
      </c>
      <c r="N193" s="138">
        <f t="shared" si="2"/>
        <v>193</v>
      </c>
      <c r="AB193" s="167" t="str">
        <f>IFERROR(VALUE(RIGHT(AA193,LEN(AA193)-MIN(FIND({0;1;2;3;4;5;6;7;8;9},AA193&amp;"0123456789"))+1)),"")</f>
        <v/>
      </c>
    </row>
    <row r="194" spans="2:28" x14ac:dyDescent="0.2">
      <c r="B194" s="125">
        <v>760</v>
      </c>
      <c r="C194" s="155">
        <v>25.357735352804465</v>
      </c>
      <c r="D194">
        <v>760</v>
      </c>
      <c r="E194" s="155">
        <v>-764.25589495795316</v>
      </c>
      <c r="F194">
        <v>760</v>
      </c>
      <c r="G194" s="155">
        <v>1536.6169050420467</v>
      </c>
      <c r="I194" s="155"/>
      <c r="K194" s="155"/>
      <c r="L194">
        <v>758</v>
      </c>
      <c r="M194" s="155">
        <v>179.96736799367764</v>
      </c>
      <c r="N194" s="138">
        <f t="shared" si="2"/>
        <v>194</v>
      </c>
      <c r="AB194" s="167" t="str">
        <f>IFERROR(VALUE(RIGHT(AA194,LEN(AA194)-MIN(FIND({0;1;2;3;4;5;6;7;8;9},AA194&amp;"0123456789"))+1)),"")</f>
        <v/>
      </c>
    </row>
    <row r="195" spans="2:28" x14ac:dyDescent="0.2">
      <c r="B195" s="125">
        <v>764</v>
      </c>
      <c r="C195" s="155">
        <v>25.360029542786013</v>
      </c>
      <c r="D195">
        <v>764</v>
      </c>
      <c r="E195" s="155">
        <v>-768.2735691640213</v>
      </c>
      <c r="F195">
        <v>764</v>
      </c>
      <c r="G195" s="155">
        <v>1532.5992308359787</v>
      </c>
      <c r="I195" s="155"/>
      <c r="K195" s="155"/>
      <c r="L195">
        <v>762</v>
      </c>
      <c r="M195" s="155">
        <v>179.96728271574176</v>
      </c>
      <c r="N195" s="138">
        <f t="shared" si="2"/>
        <v>195</v>
      </c>
      <c r="AB195" s="167" t="str">
        <f>IFERROR(VALUE(RIGHT(AA195,LEN(AA195)-MIN(FIND({0;1;2;3;4;5;6;7;8;9},AA195&amp;"0123456789"))+1)),"")</f>
        <v/>
      </c>
    </row>
    <row r="196" spans="2:28" x14ac:dyDescent="0.2">
      <c r="B196" s="125">
        <v>768</v>
      </c>
      <c r="C196" s="155">
        <v>25.362329717488119</v>
      </c>
      <c r="D196">
        <v>768</v>
      </c>
      <c r="E196" s="155">
        <v>-772.29119717656988</v>
      </c>
      <c r="F196">
        <v>768</v>
      </c>
      <c r="G196" s="155">
        <v>1528.5816028234301</v>
      </c>
      <c r="I196" s="155"/>
      <c r="K196" s="155"/>
      <c r="L196">
        <v>766</v>
      </c>
      <c r="M196" s="155">
        <v>179.9671969909204</v>
      </c>
      <c r="N196" s="138">
        <f t="shared" si="2"/>
        <v>196</v>
      </c>
      <c r="AB196" s="167" t="str">
        <f>IFERROR(VALUE(RIGHT(AA196,LEN(AA196)-MIN(FIND({0;1;2;3;4;5;6;7;8;9},AA196&amp;"0123456789"))+1)),"")</f>
        <v/>
      </c>
    </row>
    <row r="197" spans="2:28" x14ac:dyDescent="0.2">
      <c r="B197" s="125">
        <v>772</v>
      </c>
      <c r="C197" s="155">
        <v>25.364635908355122</v>
      </c>
      <c r="D197">
        <v>772</v>
      </c>
      <c r="E197" s="155">
        <v>-776.30877899557186</v>
      </c>
      <c r="F197">
        <v>772</v>
      </c>
      <c r="G197" s="155">
        <v>1524.564021004428</v>
      </c>
      <c r="I197" s="155"/>
      <c r="K197" s="155"/>
      <c r="L197">
        <v>770</v>
      </c>
      <c r="M197" s="155">
        <v>179.96711081569194</v>
      </c>
      <c r="N197" s="138">
        <f t="shared" si="2"/>
        <v>197</v>
      </c>
      <c r="AB197" s="167" t="str">
        <f>IFERROR(VALUE(RIGHT(AA197,LEN(AA197)-MIN(FIND({0;1;2;3;4;5;6;7;8;9},AA197&amp;"0123456789"))+1)),"")</f>
        <v/>
      </c>
    </row>
    <row r="198" spans="2:28" x14ac:dyDescent="0.2">
      <c r="B198" s="125">
        <v>776</v>
      </c>
      <c r="C198" s="155">
        <v>25.366948147079839</v>
      </c>
      <c r="D198">
        <v>776</v>
      </c>
      <c r="E198" s="155">
        <v>-780.32631462100005</v>
      </c>
      <c r="F198">
        <v>776</v>
      </c>
      <c r="G198" s="155">
        <v>1520.5464853789999</v>
      </c>
      <c r="I198" s="155"/>
      <c r="K198" s="155"/>
      <c r="L198">
        <v>774</v>
      </c>
      <c r="M198" s="155">
        <v>179.96702418649716</v>
      </c>
      <c r="N198" s="138">
        <f t="shared" ref="N198:N261" si="3">N197+1</f>
        <v>198</v>
      </c>
      <c r="AB198" s="167" t="str">
        <f>IFERROR(VALUE(RIGHT(AA198,LEN(AA198)-MIN(FIND({0;1;2;3;4;5;6;7;8;9},AA198&amp;"0123456789"))+1)),"")</f>
        <v/>
      </c>
    </row>
    <row r="199" spans="2:28" x14ac:dyDescent="0.2">
      <c r="B199" s="125">
        <v>780</v>
      </c>
      <c r="C199" s="155">
        <v>25.369266465606181</v>
      </c>
      <c r="D199">
        <v>780</v>
      </c>
      <c r="E199" s="155">
        <v>-784.34380405282695</v>
      </c>
      <c r="F199">
        <v>780</v>
      </c>
      <c r="G199" s="155">
        <v>1516.5289959471729</v>
      </c>
      <c r="I199" s="155"/>
      <c r="K199" s="155"/>
      <c r="L199">
        <v>778</v>
      </c>
      <c r="M199" s="155">
        <v>179.9669370997394</v>
      </c>
      <c r="N199" s="138">
        <f t="shared" si="3"/>
        <v>199</v>
      </c>
      <c r="AB199" s="167" t="str">
        <f>IFERROR(VALUE(RIGHT(AA199,LEN(AA199)-MIN(FIND({0;1;2;3;4;5;6;7;8;9},AA199&amp;"0123456789"))+1)),"")</f>
        <v/>
      </c>
    </row>
    <row r="200" spans="2:28" x14ac:dyDescent="0.2">
      <c r="B200" s="125">
        <v>784</v>
      </c>
      <c r="C200" s="155">
        <v>25.371590896131817</v>
      </c>
      <c r="D200">
        <v>784</v>
      </c>
      <c r="E200" s="155">
        <v>-788.36124729102448</v>
      </c>
      <c r="F200">
        <v>784</v>
      </c>
      <c r="G200" s="155">
        <v>1512.5115527089756</v>
      </c>
      <c r="I200" s="155"/>
      <c r="K200" s="155"/>
      <c r="L200">
        <v>782</v>
      </c>
      <c r="M200" s="155">
        <v>179.96684955178384</v>
      </c>
      <c r="N200" s="138">
        <f t="shared" si="3"/>
        <v>200</v>
      </c>
      <c r="AB200" s="167" t="str">
        <f>IFERROR(VALUE(RIGHT(AA200,LEN(AA200)-MIN(FIND({0;1;2;3;4;5;6;7;8;9},AA200&amp;"0123456789"))+1)),"")</f>
        <v/>
      </c>
    </row>
    <row r="201" spans="2:28" x14ac:dyDescent="0.2">
      <c r="B201" s="125">
        <v>788</v>
      </c>
      <c r="C201" s="155">
        <v>25.373921471110865</v>
      </c>
      <c r="D201">
        <v>788</v>
      </c>
      <c r="E201" s="155">
        <v>-792.37864433556456</v>
      </c>
      <c r="F201">
        <v>788</v>
      </c>
      <c r="G201" s="155">
        <v>1508.4941556644353</v>
      </c>
      <c r="I201" s="155"/>
      <c r="K201" s="155"/>
      <c r="L201">
        <v>786</v>
      </c>
      <c r="M201" s="155">
        <v>179.96676153895714</v>
      </c>
      <c r="N201" s="138">
        <f t="shared" si="3"/>
        <v>201</v>
      </c>
      <c r="AB201" s="167" t="str">
        <f>IFERROR(VALUE(RIGHT(AA201,LEN(AA201)-MIN(FIND({0;1;2;3;4;5;6;7;8;9},AA201&amp;"0123456789"))+1)),"")</f>
        <v/>
      </c>
    </row>
    <row r="202" spans="2:28" x14ac:dyDescent="0.2">
      <c r="B202" s="125">
        <v>792</v>
      </c>
      <c r="C202" s="155">
        <v>25.37625822325662</v>
      </c>
      <c r="D202">
        <v>792</v>
      </c>
      <c r="E202" s="155">
        <v>-796.39599518641887</v>
      </c>
      <c r="F202">
        <v>792</v>
      </c>
      <c r="G202" s="155">
        <v>1504.4768048135811</v>
      </c>
      <c r="I202" s="155"/>
      <c r="K202" s="155"/>
      <c r="L202">
        <v>790</v>
      </c>
      <c r="M202" s="155">
        <v>179.96667305754687</v>
      </c>
      <c r="N202" s="138">
        <f t="shared" si="3"/>
        <v>202</v>
      </c>
      <c r="AB202" s="167" t="str">
        <f>IFERROR(VALUE(RIGHT(AA202,LEN(AA202)-MIN(FIND({0;1;2;3;4;5;6;7;8;9},AA202&amp;"0123456789"))+1)),"")</f>
        <v/>
      </c>
    </row>
    <row r="203" spans="2:28" x14ac:dyDescent="0.2">
      <c r="B203" s="125">
        <v>796</v>
      </c>
      <c r="C203" s="155">
        <v>25.378601185544326</v>
      </c>
      <c r="D203">
        <v>796</v>
      </c>
      <c r="E203" s="155">
        <v>-800.41329984355855</v>
      </c>
      <c r="F203">
        <v>796</v>
      </c>
      <c r="G203" s="155">
        <v>1500.4595001564414</v>
      </c>
      <c r="I203" s="155"/>
      <c r="K203" s="155"/>
      <c r="L203">
        <v>794</v>
      </c>
      <c r="M203" s="155">
        <v>179.96658410380084</v>
      </c>
      <c r="N203" s="138">
        <f t="shared" si="3"/>
        <v>203</v>
      </c>
      <c r="AB203" s="167" t="str">
        <f>IFERROR(VALUE(RIGHT(AA203,LEN(AA203)-MIN(FIND({0;1;2;3;4;5;6;7;8;9},AA203&amp;"0123456789"))+1)),"")</f>
        <v/>
      </c>
    </row>
    <row r="204" spans="2:28" x14ac:dyDescent="0.2">
      <c r="B204" s="125">
        <v>800</v>
      </c>
      <c r="C204" s="155">
        <v>25.380950391213979</v>
      </c>
      <c r="D204">
        <v>800</v>
      </c>
      <c r="E204" s="155">
        <v>-804.43055830695448</v>
      </c>
      <c r="F204">
        <v>800</v>
      </c>
      <c r="G204" s="155">
        <v>1496.4422416930456</v>
      </c>
      <c r="I204" s="155"/>
      <c r="K204" s="155"/>
      <c r="L204">
        <v>798</v>
      </c>
      <c r="M204" s="155">
        <v>179.9664946739268</v>
      </c>
      <c r="N204" s="138">
        <f t="shared" si="3"/>
        <v>204</v>
      </c>
      <c r="AB204" s="167" t="str">
        <f>IFERROR(VALUE(RIGHT(AA204,LEN(AA204)-MIN(FIND({0;1;2;3;4;5;6;7;8;9},AA204&amp;"0123456789"))+1)),"")</f>
        <v/>
      </c>
    </row>
    <row r="205" spans="2:28" x14ac:dyDescent="0.2">
      <c r="B205" s="125">
        <v>804</v>
      </c>
      <c r="C205" s="155">
        <v>25.383305873773175</v>
      </c>
      <c r="D205">
        <v>804</v>
      </c>
      <c r="E205" s="155">
        <v>-808.44777057657723</v>
      </c>
      <c r="F205">
        <v>804</v>
      </c>
      <c r="G205" s="155">
        <v>1492.4250294234228</v>
      </c>
      <c r="I205" s="155"/>
      <c r="K205" s="155"/>
      <c r="L205">
        <v>802</v>
      </c>
      <c r="M205" s="155">
        <v>179.96640476409161</v>
      </c>
      <c r="N205" s="138">
        <f t="shared" si="3"/>
        <v>205</v>
      </c>
      <c r="AB205" s="167" t="str">
        <f>IFERROR(VALUE(RIGHT(AA205,LEN(AA205)-MIN(FIND({0;1;2;3;4;5;6;7;8;9},AA205&amp;"0123456789"))+1)),"")</f>
        <v/>
      </c>
    </row>
    <row r="206" spans="2:28" x14ac:dyDescent="0.2">
      <c r="B206" s="125">
        <v>808</v>
      </c>
      <c r="C206" s="155">
        <v>25.385667666999964</v>
      </c>
      <c r="D206">
        <v>808</v>
      </c>
      <c r="E206" s="155">
        <v>-812.46493665239711</v>
      </c>
      <c r="F206">
        <v>808</v>
      </c>
      <c r="G206" s="155">
        <v>1488.4078633476029</v>
      </c>
      <c r="I206" s="155"/>
      <c r="K206" s="155"/>
      <c r="L206">
        <v>806</v>
      </c>
      <c r="M206" s="155">
        <v>179.96631437042132</v>
      </c>
      <c r="N206" s="138">
        <f t="shared" si="3"/>
        <v>206</v>
      </c>
      <c r="AB206" s="167" t="str">
        <f>IFERROR(VALUE(RIGHT(AA206,LEN(AA206)-MIN(FIND({0;1;2;3;4;5;6;7;8;9},AA206&amp;"0123456789"))+1)),"")</f>
        <v/>
      </c>
    </row>
    <row r="207" spans="2:28" x14ac:dyDescent="0.2">
      <c r="B207" s="125">
        <v>812</v>
      </c>
      <c r="C207" s="155">
        <v>25.388035804945819</v>
      </c>
      <c r="D207">
        <v>812</v>
      </c>
      <c r="E207" s="155">
        <v>-816.48205653438413</v>
      </c>
      <c r="F207">
        <v>812</v>
      </c>
      <c r="G207" s="155">
        <v>1484.3907434656157</v>
      </c>
      <c r="I207" s="155"/>
      <c r="K207" s="155"/>
      <c r="L207">
        <v>810</v>
      </c>
      <c r="M207" s="155">
        <v>179.96622348899947</v>
      </c>
      <c r="N207" s="138">
        <f t="shared" si="3"/>
        <v>207</v>
      </c>
      <c r="AB207" s="167" t="str">
        <f>IFERROR(VALUE(RIGHT(AA207,LEN(AA207)-MIN(FIND({0;1;2;3;4;5;6;7;8;9},AA207&amp;"0123456789"))+1)),"")</f>
        <v/>
      </c>
    </row>
    <row r="208" spans="2:28" x14ac:dyDescent="0.2">
      <c r="B208" s="125">
        <v>816</v>
      </c>
      <c r="C208" s="155">
        <v>25.390410321938532</v>
      </c>
      <c r="D208">
        <v>816</v>
      </c>
      <c r="E208" s="155">
        <v>-820.49913022250803</v>
      </c>
      <c r="F208">
        <v>816</v>
      </c>
      <c r="G208" s="155">
        <v>1480.3736697774921</v>
      </c>
      <c r="I208" s="155"/>
      <c r="K208" s="155"/>
      <c r="L208">
        <v>814</v>
      </c>
      <c r="M208" s="155">
        <v>179.96613211586802</v>
      </c>
      <c r="N208" s="138">
        <f t="shared" si="3"/>
        <v>208</v>
      </c>
      <c r="AB208" s="167" t="str">
        <f>IFERROR(VALUE(RIGHT(AA208,LEN(AA208)-MIN(FIND({0;1;2;3;4;5;6;7;8;9},AA208&amp;"0123456789"))+1)),"")</f>
        <v/>
      </c>
    </row>
    <row r="209" spans="2:28" x14ac:dyDescent="0.2">
      <c r="B209" s="125">
        <v>820</v>
      </c>
      <c r="C209" s="155">
        <v>25.392791252585269</v>
      </c>
      <c r="D209">
        <v>820</v>
      </c>
      <c r="E209" s="155">
        <v>-824.51615771673801</v>
      </c>
      <c r="F209">
        <v>820</v>
      </c>
      <c r="G209" s="155">
        <v>1476.3566422832619</v>
      </c>
      <c r="I209" s="155"/>
      <c r="K209" s="155"/>
      <c r="L209">
        <v>818</v>
      </c>
      <c r="M209" s="155">
        <v>179.96604024702526</v>
      </c>
      <c r="N209" s="138">
        <f t="shared" si="3"/>
        <v>209</v>
      </c>
      <c r="AB209" s="167" t="str">
        <f>IFERROR(VALUE(RIGHT(AA209,LEN(AA209)-MIN(FIND({0;1;2;3;4;5;6;7;8;9},AA209&amp;"0123456789"))+1)),"")</f>
        <v/>
      </c>
    </row>
    <row r="210" spans="2:28" x14ac:dyDescent="0.2">
      <c r="B210" s="125">
        <v>824</v>
      </c>
      <c r="C210" s="155">
        <v>25.395178631775565</v>
      </c>
      <c r="D210">
        <v>824</v>
      </c>
      <c r="E210" s="155">
        <v>-828.53313901704291</v>
      </c>
      <c r="F210">
        <v>824</v>
      </c>
      <c r="G210" s="155">
        <v>1472.339660982957</v>
      </c>
      <c r="I210" s="155"/>
      <c r="K210" s="155"/>
      <c r="L210">
        <v>822</v>
      </c>
      <c r="M210" s="155">
        <v>179.96594787842659</v>
      </c>
      <c r="N210" s="138">
        <f t="shared" si="3"/>
        <v>210</v>
      </c>
      <c r="AB210" s="167" t="str">
        <f>IFERROR(VALUE(RIGHT(AA210,LEN(AA210)-MIN(FIND({0;1;2;3;4;5;6;7;8;9},AA210&amp;"0123456789"))+1)),"")</f>
        <v/>
      </c>
    </row>
    <row r="211" spans="2:28" x14ac:dyDescent="0.2">
      <c r="B211" s="125">
        <v>828</v>
      </c>
      <c r="C211" s="155">
        <v>25.397572494684436</v>
      </c>
      <c r="D211">
        <v>828</v>
      </c>
      <c r="E211" s="155">
        <v>-832.5500741233916</v>
      </c>
      <c r="F211">
        <v>828</v>
      </c>
      <c r="G211" s="155">
        <v>1468.3227258766083</v>
      </c>
      <c r="I211" s="155"/>
      <c r="K211" s="155"/>
      <c r="L211">
        <v>826</v>
      </c>
      <c r="M211" s="155">
        <v>179.96585500598272</v>
      </c>
      <c r="N211" s="138">
        <f t="shared" si="3"/>
        <v>211</v>
      </c>
      <c r="AB211" s="167" t="str">
        <f>IFERROR(VALUE(RIGHT(AA211,LEN(AA211)-MIN(FIND({0;1;2;3;4;5;6;7;8;9},AA211&amp;"0123456789"))+1)),"")</f>
        <v/>
      </c>
    </row>
    <row r="212" spans="2:28" x14ac:dyDescent="0.2">
      <c r="B212" s="125">
        <v>832</v>
      </c>
      <c r="C212" s="155">
        <v>25.39997287677549</v>
      </c>
      <c r="D212">
        <v>832</v>
      </c>
      <c r="E212" s="155">
        <v>-836.56696303575234</v>
      </c>
      <c r="F212">
        <v>832</v>
      </c>
      <c r="G212" s="155">
        <v>1464.3058369642476</v>
      </c>
      <c r="I212" s="155"/>
      <c r="K212" s="155"/>
      <c r="L212">
        <v>830</v>
      </c>
      <c r="M212" s="155">
        <v>179.96576162555991</v>
      </c>
      <c r="N212" s="138">
        <f t="shared" si="3"/>
        <v>212</v>
      </c>
      <c r="AB212" s="167" t="str">
        <f>IFERROR(VALUE(RIGHT(AA212,LEN(AA212)-MIN(FIND({0;1;2;3;4;5;6;7;8;9},AA212&amp;"0123456789"))+1)),"")</f>
        <v/>
      </c>
    </row>
    <row r="213" spans="2:28" x14ac:dyDescent="0.2">
      <c r="B213" s="125">
        <v>836</v>
      </c>
      <c r="C213" s="155">
        <v>25.402379813804085</v>
      </c>
      <c r="D213">
        <v>836</v>
      </c>
      <c r="E213" s="155">
        <v>-840.58380575409296</v>
      </c>
      <c r="F213">
        <v>836</v>
      </c>
      <c r="G213" s="155">
        <v>1460.2889942459069</v>
      </c>
      <c r="I213" s="155"/>
      <c r="K213" s="155"/>
      <c r="L213">
        <v>834</v>
      </c>
      <c r="M213" s="155">
        <v>179.96566773297914</v>
      </c>
      <c r="N213" s="138">
        <f t="shared" si="3"/>
        <v>213</v>
      </c>
      <c r="AB213" s="167" t="str">
        <f>IFERROR(VALUE(RIGHT(AA213,LEN(AA213)-MIN(FIND({0;1;2;3;4;5;6;7;8;9},AA213&amp;"0123456789"))+1)),"")</f>
        <v/>
      </c>
    </row>
    <row r="214" spans="2:28" x14ac:dyDescent="0.2">
      <c r="B214" s="125">
        <v>840</v>
      </c>
      <c r="C214" s="155">
        <v>25.404793341820554</v>
      </c>
      <c r="D214">
        <v>840</v>
      </c>
      <c r="E214" s="155">
        <v>-844.6006022783813</v>
      </c>
      <c r="F214">
        <v>840</v>
      </c>
      <c r="G214" s="155">
        <v>1456.2721977216188</v>
      </c>
      <c r="I214" s="155"/>
      <c r="K214" s="155"/>
      <c r="L214">
        <v>838</v>
      </c>
      <c r="M214" s="155">
        <v>179.96557332401522</v>
      </c>
      <c r="N214" s="138">
        <f t="shared" si="3"/>
        <v>214</v>
      </c>
      <c r="AB214" s="167" t="str">
        <f>IFERROR(VALUE(RIGHT(AA214,LEN(AA214)-MIN(FIND({0;1;2;3;4;5;6;7;8;9},AA214&amp;"0123456789"))+1)),"")</f>
        <v/>
      </c>
    </row>
    <row r="215" spans="2:28" x14ac:dyDescent="0.2">
      <c r="B215" s="125">
        <v>844</v>
      </c>
      <c r="C215" s="155">
        <v>25.407213497173451</v>
      </c>
      <c r="D215">
        <v>844</v>
      </c>
      <c r="E215" s="155">
        <v>-848.61735260858438</v>
      </c>
      <c r="F215">
        <v>844</v>
      </c>
      <c r="G215" s="155">
        <v>1452.2554473914156</v>
      </c>
      <c r="I215" s="155"/>
      <c r="K215" s="155"/>
      <c r="L215">
        <v>842</v>
      </c>
      <c r="M215" s="155">
        <v>179.9654783943964</v>
      </c>
      <c r="N215" s="138">
        <f t="shared" si="3"/>
        <v>215</v>
      </c>
      <c r="AB215" s="167" t="str">
        <f>IFERROR(VALUE(RIGHT(AA215,LEN(AA215)-MIN(FIND({0;1;2;3;4;5;6;7;8;9},AA215&amp;"0123456789"))+1)),"")</f>
        <v/>
      </c>
    </row>
    <row r="216" spans="2:28" x14ac:dyDescent="0.2">
      <c r="B216" s="125">
        <v>848</v>
      </c>
      <c r="C216" s="155">
        <v>25.409640316512839</v>
      </c>
      <c r="D216">
        <v>848</v>
      </c>
      <c r="E216" s="155">
        <v>-852.63405674466901</v>
      </c>
      <c r="F216">
        <v>848</v>
      </c>
      <c r="G216" s="155">
        <v>1448.238743255331</v>
      </c>
      <c r="I216" s="155"/>
      <c r="K216" s="155"/>
      <c r="L216">
        <v>846</v>
      </c>
      <c r="M216" s="155">
        <v>179.96538293980393</v>
      </c>
      <c r="N216" s="138">
        <f t="shared" si="3"/>
        <v>216</v>
      </c>
      <c r="AB216" s="167" t="str">
        <f>IFERROR(VALUE(RIGHT(AA216,LEN(AA216)-MIN(FIND({0;1;2;3;4;5;6;7;8;9},AA216&amp;"0123456789"))+1)),"")</f>
        <v/>
      </c>
    </row>
    <row r="217" spans="2:28" x14ac:dyDescent="0.2">
      <c r="B217" s="125">
        <v>852</v>
      </c>
      <c r="C217" s="155">
        <v>25.412073836793649</v>
      </c>
      <c r="D217">
        <v>852</v>
      </c>
      <c r="E217" s="155">
        <v>-856.65071468660187</v>
      </c>
      <c r="F217">
        <v>852</v>
      </c>
      <c r="G217" s="155">
        <v>1444.2220853133981</v>
      </c>
      <c r="I217" s="155"/>
      <c r="K217" s="155"/>
      <c r="L217">
        <v>850</v>
      </c>
      <c r="M217" s="155">
        <v>179.96528695587085</v>
      </c>
      <c r="N217" s="138">
        <f t="shared" si="3"/>
        <v>217</v>
      </c>
      <c r="AB217" s="167" t="str">
        <f>IFERROR(VALUE(RIGHT(AA217,LEN(AA217)-MIN(FIND({0;1;2;3;4;5;6;7;8;9},AA217&amp;"0123456789"))+1)),"")</f>
        <v/>
      </c>
    </row>
    <row r="218" spans="2:28" x14ac:dyDescent="0.2">
      <c r="B218" s="125">
        <v>856</v>
      </c>
      <c r="C218" s="155">
        <v>25.414514095279063</v>
      </c>
      <c r="D218">
        <v>856</v>
      </c>
      <c r="E218" s="155">
        <v>-860.66732643434921</v>
      </c>
      <c r="F218">
        <v>856</v>
      </c>
      <c r="G218" s="155">
        <v>1440.2054735656507</v>
      </c>
      <c r="I218" s="155"/>
      <c r="K218" s="155"/>
      <c r="L218">
        <v>854</v>
      </c>
      <c r="M218" s="155">
        <v>179.96519043818182</v>
      </c>
      <c r="N218" s="138">
        <f t="shared" si="3"/>
        <v>218</v>
      </c>
      <c r="AB218" s="167" t="str">
        <f>IFERROR(VALUE(RIGHT(AA218,LEN(AA218)-MIN(FIND({0;1;2;3;4;5;6;7;8;9},AA218&amp;"0123456789"))+1)),"")</f>
        <v/>
      </c>
    </row>
    <row r="219" spans="2:28" x14ac:dyDescent="0.2">
      <c r="B219" s="125">
        <v>860</v>
      </c>
      <c r="C219" s="155">
        <v>25.416961129543964</v>
      </c>
      <c r="D219">
        <v>860</v>
      </c>
      <c r="E219" s="155">
        <v>-864.68389198787645</v>
      </c>
      <c r="F219">
        <v>860</v>
      </c>
      <c r="G219" s="155">
        <v>1436.1889080121236</v>
      </c>
      <c r="I219" s="155"/>
      <c r="K219" s="155"/>
      <c r="L219">
        <v>858</v>
      </c>
      <c r="M219" s="155">
        <v>179.96509338227207</v>
      </c>
      <c r="N219" s="138">
        <f t="shared" si="3"/>
        <v>219</v>
      </c>
      <c r="AB219" s="167" t="str">
        <f>IFERROR(VALUE(RIGHT(AA219,LEN(AA219)-MIN(FIND({0;1;2;3;4;5;6;7;8;9},AA219&amp;"0123456789"))+1)),"")</f>
        <v/>
      </c>
    </row>
    <row r="220" spans="2:28" x14ac:dyDescent="0.2">
      <c r="B220" s="125">
        <v>864</v>
      </c>
      <c r="C220" s="155">
        <v>25.419414977478397</v>
      </c>
      <c r="D220">
        <v>864</v>
      </c>
      <c r="E220" s="155">
        <v>-868.70041134714916</v>
      </c>
      <c r="F220">
        <v>864</v>
      </c>
      <c r="G220" s="155">
        <v>1432.1723886528507</v>
      </c>
      <c r="I220" s="155"/>
      <c r="K220" s="155"/>
      <c r="L220">
        <v>862</v>
      </c>
      <c r="M220" s="155">
        <v>179.96499578362716</v>
      </c>
      <c r="N220" s="138">
        <f t="shared" si="3"/>
        <v>220</v>
      </c>
      <c r="AB220" s="167" t="str">
        <f>IFERROR(VALUE(RIGHT(AA220,LEN(AA220)-MIN(FIND({0;1;2;3;4;5;6;7;8;9},AA220&amp;"0123456789"))+1)),"")</f>
        <v/>
      </c>
    </row>
    <row r="221" spans="2:28" x14ac:dyDescent="0.2">
      <c r="B221" s="125">
        <v>868</v>
      </c>
      <c r="C221" s="155">
        <v>25.421875677291137</v>
      </c>
      <c r="D221">
        <v>868</v>
      </c>
      <c r="E221" s="155">
        <v>-872.71688451213242</v>
      </c>
      <c r="F221">
        <v>868</v>
      </c>
      <c r="G221" s="155">
        <v>1428.1559154878676</v>
      </c>
      <c r="I221" s="155"/>
      <c r="K221" s="155"/>
      <c r="L221">
        <v>866</v>
      </c>
      <c r="M221" s="155">
        <v>179.96489763768167</v>
      </c>
      <c r="N221" s="138">
        <f t="shared" si="3"/>
        <v>221</v>
      </c>
      <c r="AB221" s="167" t="str">
        <f>IFERROR(VALUE(RIGHT(AA221,LEN(AA221)-MIN(FIND({0;1;2;3;4;5;6;7;8;9},AA221&amp;"0123456789"))+1)),"")</f>
        <v/>
      </c>
    </row>
    <row r="222" spans="2:28" x14ac:dyDescent="0.2">
      <c r="B222" s="125">
        <v>872</v>
      </c>
      <c r="C222" s="155">
        <v>25.424343267513237</v>
      </c>
      <c r="D222">
        <v>872</v>
      </c>
      <c r="E222" s="155">
        <v>-876.73331148279055</v>
      </c>
      <c r="F222">
        <v>872</v>
      </c>
      <c r="G222" s="155">
        <v>1424.1394885172094</v>
      </c>
      <c r="I222" s="155"/>
      <c r="K222" s="155"/>
      <c r="L222">
        <v>870</v>
      </c>
      <c r="M222" s="155">
        <v>179.9647989398193</v>
      </c>
      <c r="N222" s="138">
        <f t="shared" si="3"/>
        <v>222</v>
      </c>
      <c r="AB222" s="167" t="str">
        <f>IFERROR(VALUE(RIGHT(AA222,LEN(AA222)-MIN(FIND({0;1;2;3;4;5;6;7;8;9},AA222&amp;"0123456789"))+1)),"")</f>
        <v/>
      </c>
    </row>
    <row r="223" spans="2:28" x14ac:dyDescent="0.2">
      <c r="B223" s="125">
        <v>876</v>
      </c>
      <c r="C223" s="155">
        <v>25.426817787001688</v>
      </c>
      <c r="D223">
        <v>876</v>
      </c>
      <c r="E223" s="155">
        <v>-880.74969225908808</v>
      </c>
      <c r="F223">
        <v>876</v>
      </c>
      <c r="G223" s="155">
        <v>1420.123107740912</v>
      </c>
      <c r="I223" s="155"/>
      <c r="K223" s="155"/>
      <c r="L223">
        <v>874</v>
      </c>
      <c r="M223" s="155">
        <v>179.96469968537133</v>
      </c>
      <c r="N223" s="138">
        <f t="shared" si="3"/>
        <v>223</v>
      </c>
      <c r="AB223" s="167" t="str">
        <f>IFERROR(VALUE(RIGHT(AA223,LEN(AA223)-MIN(FIND({0;1;2;3;4;5;6;7;8;9},AA223&amp;"0123456789"))+1)),"")</f>
        <v/>
      </c>
    </row>
    <row r="224" spans="2:28" x14ac:dyDescent="0.2">
      <c r="B224" s="125">
        <v>880</v>
      </c>
      <c r="C224" s="155">
        <v>25.429299274943109</v>
      </c>
      <c r="D224">
        <v>880</v>
      </c>
      <c r="E224" s="155">
        <v>-884.7660268409885</v>
      </c>
      <c r="F224">
        <v>880</v>
      </c>
      <c r="G224" s="155">
        <v>1416.1067731590115</v>
      </c>
      <c r="I224" s="155"/>
      <c r="K224" s="155"/>
      <c r="L224">
        <v>878</v>
      </c>
      <c r="M224" s="155">
        <v>179.96459986961619</v>
      </c>
      <c r="N224" s="138">
        <f t="shared" si="3"/>
        <v>224</v>
      </c>
      <c r="AB224" s="167" t="str">
        <f>IFERROR(VALUE(RIGHT(AA224,LEN(AA224)-MIN(FIND({0;1;2;3;4;5;6;7;8;9},AA224&amp;"0123456789"))+1)),"")</f>
        <v/>
      </c>
    </row>
    <row r="225" spans="2:28" x14ac:dyDescent="0.2">
      <c r="B225" s="125">
        <v>884</v>
      </c>
      <c r="C225" s="155">
        <v>25.431787770857468</v>
      </c>
      <c r="D225">
        <v>884</v>
      </c>
      <c r="E225" s="155">
        <v>-888.78231522845533</v>
      </c>
      <c r="F225">
        <v>884</v>
      </c>
      <c r="G225" s="155">
        <v>1412.0904847715447</v>
      </c>
      <c r="I225" s="155"/>
      <c r="K225" s="155"/>
      <c r="L225">
        <v>882</v>
      </c>
      <c r="M225" s="155">
        <v>179.96449948777894</v>
      </c>
      <c r="N225" s="138">
        <f t="shared" si="3"/>
        <v>225</v>
      </c>
      <c r="AB225" s="167" t="str">
        <f>IFERROR(VALUE(RIGHT(AA225,LEN(AA225)-MIN(FIND({0;1;2;3;4;5;6;7;8;9},AA225&amp;"0123456789"))+1)),"")</f>
        <v/>
      </c>
    </row>
    <row r="226" spans="2:28" x14ac:dyDescent="0.2">
      <c r="B226" s="125">
        <v>888</v>
      </c>
      <c r="C226" s="155">
        <v>25.434283314601878</v>
      </c>
      <c r="D226">
        <v>888</v>
      </c>
      <c r="E226" s="155">
        <v>-892.79855742145139</v>
      </c>
      <c r="F226">
        <v>888</v>
      </c>
      <c r="G226" s="155">
        <v>1408.0742425785486</v>
      </c>
      <c r="I226" s="155"/>
      <c r="K226" s="155"/>
      <c r="L226">
        <v>886</v>
      </c>
      <c r="M226" s="155">
        <v>179.96439853503043</v>
      </c>
      <c r="N226" s="138">
        <f t="shared" si="3"/>
        <v>226</v>
      </c>
      <c r="AB226" s="167" t="str">
        <f>IFERROR(VALUE(RIGHT(AA226,LEN(AA226)-MIN(FIND({0;1;2;3;4;5;6;7;8;9},AA226&amp;"0123456789"))+1)),"")</f>
        <v/>
      </c>
    </row>
    <row r="227" spans="2:28" x14ac:dyDescent="0.2">
      <c r="B227" s="125">
        <v>892</v>
      </c>
      <c r="C227" s="155">
        <v>25.436785946374442</v>
      </c>
      <c r="D227">
        <v>892</v>
      </c>
      <c r="E227" s="155">
        <v>-896.81475341993939</v>
      </c>
      <c r="F227">
        <v>892</v>
      </c>
      <c r="G227" s="155">
        <v>1404.0580465800606</v>
      </c>
      <c r="I227" s="155"/>
      <c r="K227" s="155"/>
      <c r="L227">
        <v>890</v>
      </c>
      <c r="M227" s="155">
        <v>179.96429700648625</v>
      </c>
      <c r="N227" s="138">
        <f t="shared" si="3"/>
        <v>227</v>
      </c>
      <c r="AB227" s="167" t="str">
        <f>IFERROR(VALUE(RIGHT(AA227,LEN(AA227)-MIN(FIND({0;1;2;3;4;5;6;7;8;9},AA227&amp;"0123456789"))+1)),"")</f>
        <v/>
      </c>
    </row>
    <row r="228" spans="2:28" x14ac:dyDescent="0.2">
      <c r="B228" s="125">
        <v>896</v>
      </c>
      <c r="C228" s="155">
        <v>25.43929570671818</v>
      </c>
      <c r="D228">
        <v>896</v>
      </c>
      <c r="E228" s="155">
        <v>-900.83090322388148</v>
      </c>
      <c r="F228">
        <v>896</v>
      </c>
      <c r="G228" s="155">
        <v>1400.0418967761184</v>
      </c>
      <c r="I228" s="155"/>
      <c r="K228" s="155"/>
      <c r="L228">
        <v>894</v>
      </c>
      <c r="M228" s="155">
        <v>179.96419489720589</v>
      </c>
      <c r="N228" s="138">
        <f t="shared" si="3"/>
        <v>228</v>
      </c>
      <c r="AB228" s="167" t="str">
        <f>IFERROR(VALUE(RIGHT(AA228,LEN(AA228)-MIN(FIND({0;1;2;3;4;5;6;7;8;9},AA228&amp;"0123456789"))+1)),"")</f>
        <v/>
      </c>
    </row>
    <row r="229" spans="2:28" x14ac:dyDescent="0.2">
      <c r="B229" s="125">
        <v>900</v>
      </c>
      <c r="C229" s="155">
        <v>25.44181263652494</v>
      </c>
      <c r="D229">
        <v>900</v>
      </c>
      <c r="E229" s="155">
        <v>-904.84700683323899</v>
      </c>
      <c r="F229">
        <v>900</v>
      </c>
      <c r="G229" s="155">
        <v>1396.0257931667611</v>
      </c>
      <c r="I229" s="155"/>
      <c r="K229" s="155"/>
      <c r="L229">
        <v>898</v>
      </c>
      <c r="M229" s="155">
        <v>179.96409220219272</v>
      </c>
      <c r="N229" s="138">
        <f t="shared" si="3"/>
        <v>229</v>
      </c>
      <c r="AB229" s="167" t="str">
        <f>IFERROR(VALUE(RIGHT(AA229,LEN(AA229)-MIN(FIND({0;1;2;3;4;5;6;7;8;9},AA229&amp;"0123456789"))+1)),"")</f>
        <v/>
      </c>
    </row>
    <row r="230" spans="2:28" x14ac:dyDescent="0.2">
      <c r="B230" s="125">
        <v>904</v>
      </c>
      <c r="C230" s="155">
        <v>25.444336777039453</v>
      </c>
      <c r="D230">
        <v>904</v>
      </c>
      <c r="E230" s="155">
        <v>-908.86306424797351</v>
      </c>
      <c r="F230">
        <v>904</v>
      </c>
      <c r="G230" s="155">
        <v>1392.0097357520265</v>
      </c>
      <c r="I230" s="155"/>
      <c r="K230" s="155"/>
      <c r="L230">
        <v>902</v>
      </c>
      <c r="M230" s="155">
        <v>179.96398891639205</v>
      </c>
      <c r="N230" s="138">
        <f t="shared" si="3"/>
        <v>230</v>
      </c>
      <c r="AB230" s="167" t="str">
        <f>IFERROR(VALUE(RIGHT(AA230,LEN(AA230)-MIN(FIND({0;1;2;3;4;5;6;7;8;9},AA230&amp;"0123456789"))+1)),"")</f>
        <v/>
      </c>
    </row>
    <row r="231" spans="2:28" x14ac:dyDescent="0.2">
      <c r="B231" s="125">
        <v>908</v>
      </c>
      <c r="C231" s="155">
        <v>25.446868169863375</v>
      </c>
      <c r="D231">
        <v>908</v>
      </c>
      <c r="E231" s="155">
        <v>-912.8790754680457</v>
      </c>
      <c r="F231">
        <v>908</v>
      </c>
      <c r="G231" s="155">
        <v>1387.9937245319543</v>
      </c>
      <c r="I231" s="155"/>
      <c r="K231" s="155"/>
      <c r="L231">
        <v>906</v>
      </c>
      <c r="M231" s="155">
        <v>179.96388503469134</v>
      </c>
      <c r="N231" s="138">
        <f t="shared" si="3"/>
        <v>231</v>
      </c>
      <c r="AB231" s="167" t="str">
        <f>IFERROR(VALUE(RIGHT(AA231,LEN(AA231)-MIN(FIND({0;1;2;3;4;5;6;7;8;9},AA231&amp;"0123456789"))+1)),"")</f>
        <v/>
      </c>
    </row>
    <row r="232" spans="2:28" x14ac:dyDescent="0.2">
      <c r="B232" s="125">
        <v>912</v>
      </c>
      <c r="C232" s="155">
        <v>25.449406856959442</v>
      </c>
      <c r="D232">
        <v>912</v>
      </c>
      <c r="E232" s="155">
        <v>-916.89504049341576</v>
      </c>
      <c r="F232">
        <v>912</v>
      </c>
      <c r="G232" s="155">
        <v>1383.9777595065843</v>
      </c>
      <c r="I232" s="155"/>
      <c r="K232" s="155"/>
      <c r="L232">
        <v>910</v>
      </c>
      <c r="M232" s="155">
        <v>179.96378055191849</v>
      </c>
      <c r="N232" s="138">
        <f t="shared" si="3"/>
        <v>232</v>
      </c>
      <c r="AB232" s="167" t="str">
        <f>IFERROR(VALUE(RIGHT(AA232,LEN(AA232)-MIN(FIND({0;1;2;3;4;5;6;7;8;9},AA232&amp;"0123456789"))+1)),"")</f>
        <v/>
      </c>
    </row>
    <row r="233" spans="2:28" x14ac:dyDescent="0.2">
      <c r="B233" s="125">
        <v>916</v>
      </c>
      <c r="C233" s="155">
        <v>25.451952880655639</v>
      </c>
      <c r="D233">
        <v>916</v>
      </c>
      <c r="E233" s="155">
        <v>-920.9109593240438</v>
      </c>
      <c r="F233">
        <v>916</v>
      </c>
      <c r="G233" s="155">
        <v>1379.9618406759562</v>
      </c>
      <c r="I233" s="155"/>
      <c r="K233" s="155"/>
      <c r="L233">
        <v>914</v>
      </c>
      <c r="M233" s="155">
        <v>179.96367546284162</v>
      </c>
      <c r="N233" s="138">
        <f t="shared" si="3"/>
        <v>233</v>
      </c>
      <c r="AB233" s="167" t="str">
        <f>IFERROR(VALUE(RIGHT(AA233,LEN(AA233)-MIN(FIND({0;1;2;3;4;5;6;7;8;9},AA233&amp;"0123456789"))+1)),"")</f>
        <v/>
      </c>
    </row>
    <row r="234" spans="2:28" x14ac:dyDescent="0.2">
      <c r="B234" s="125">
        <v>920</v>
      </c>
      <c r="C234" s="155">
        <v>25.454506283649472</v>
      </c>
      <c r="D234">
        <v>920</v>
      </c>
      <c r="E234" s="155">
        <v>-924.92683195988889</v>
      </c>
      <c r="F234">
        <v>920</v>
      </c>
      <c r="G234" s="155">
        <v>1375.945968040111</v>
      </c>
      <c r="I234" s="155"/>
      <c r="K234" s="155"/>
      <c r="L234">
        <v>918</v>
      </c>
      <c r="M234" s="155">
        <v>179.96356976216782</v>
      </c>
      <c r="N234" s="138">
        <f t="shared" si="3"/>
        <v>234</v>
      </c>
      <c r="AB234" s="167" t="str">
        <f>IFERROR(VALUE(RIGHT(AA234,LEN(AA234)-MIN(FIND({0;1;2;3;4;5;6;7;8;9},AA234&amp;"0123456789"))+1)),"")</f>
        <v/>
      </c>
    </row>
    <row r="235" spans="2:28" x14ac:dyDescent="0.2">
      <c r="B235" s="125">
        <v>924</v>
      </c>
      <c r="C235" s="155">
        <v>25.457067109012264</v>
      </c>
      <c r="D235">
        <v>924</v>
      </c>
      <c r="E235" s="155">
        <v>-928.9426584009102</v>
      </c>
      <c r="F235">
        <v>924</v>
      </c>
      <c r="G235" s="155">
        <v>1371.9301415990899</v>
      </c>
      <c r="I235" s="155"/>
      <c r="K235" s="155"/>
      <c r="L235">
        <v>922</v>
      </c>
      <c r="M235" s="155">
        <v>179.96346344454253</v>
      </c>
      <c r="N235" s="138">
        <f t="shared" si="3"/>
        <v>235</v>
      </c>
      <c r="AB235" s="167" t="str">
        <f>IFERROR(VALUE(RIGHT(AA235,LEN(AA235)-MIN(FIND({0;1;2;3;4;5;6;7;8;9},AA235&amp;"0123456789"))+1)),"")</f>
        <v/>
      </c>
    </row>
    <row r="236" spans="2:28" x14ac:dyDescent="0.2">
      <c r="B236" s="125">
        <v>928</v>
      </c>
      <c r="C236" s="155">
        <v>25.45963540019353</v>
      </c>
      <c r="D236">
        <v>928</v>
      </c>
      <c r="E236" s="155">
        <v>-932.95843864706603</v>
      </c>
      <c r="F236">
        <v>928</v>
      </c>
      <c r="G236" s="155">
        <v>1367.9143613529341</v>
      </c>
      <c r="I236" s="155"/>
      <c r="K236" s="155"/>
      <c r="L236">
        <v>926</v>
      </c>
      <c r="M236" s="155">
        <v>179.9633565045485</v>
      </c>
      <c r="N236" s="138">
        <f t="shared" si="3"/>
        <v>236</v>
      </c>
      <c r="AB236" s="167" t="str">
        <f>IFERROR(VALUE(RIGHT(AA236,LEN(AA236)-MIN(FIND({0;1;2;3;4;5;6;7;8;9},AA236&amp;"0123456789"))+1)),"")</f>
        <v/>
      </c>
    </row>
    <row r="237" spans="2:28" x14ac:dyDescent="0.2">
      <c r="B237" s="125">
        <v>932</v>
      </c>
      <c r="C237" s="155">
        <v>25.46221120102544</v>
      </c>
      <c r="D237">
        <v>932</v>
      </c>
      <c r="E237" s="155">
        <v>-936.97417269831453</v>
      </c>
      <c r="F237">
        <v>932</v>
      </c>
      <c r="G237" s="155">
        <v>1363.8986273016853</v>
      </c>
      <c r="I237" s="155"/>
      <c r="K237" s="155"/>
      <c r="L237">
        <v>930</v>
      </c>
      <c r="M237" s="155">
        <v>179.96324893670464</v>
      </c>
      <c r="N237" s="138">
        <f t="shared" si="3"/>
        <v>237</v>
      </c>
      <c r="AB237" s="167" t="str">
        <f>IFERROR(VALUE(RIGHT(AA237,LEN(AA237)-MIN(FIND({0;1;2;3;4;5;6;7;8;9},AA237&amp;"0123456789"))+1)),"")</f>
        <v/>
      </c>
    </row>
    <row r="238" spans="2:28" x14ac:dyDescent="0.2">
      <c r="B238" s="125">
        <v>936</v>
      </c>
      <c r="C238" s="155">
        <v>25.464794555727313</v>
      </c>
      <c r="D238">
        <v>936</v>
      </c>
      <c r="E238" s="155">
        <v>-940.98986055461296</v>
      </c>
      <c r="F238">
        <v>936</v>
      </c>
      <c r="G238" s="155">
        <v>1359.8829394453869</v>
      </c>
      <c r="I238" s="155"/>
      <c r="K238" s="155"/>
      <c r="L238">
        <v>934</v>
      </c>
      <c r="M238" s="155">
        <v>179.9631407354654</v>
      </c>
      <c r="N238" s="138">
        <f t="shared" si="3"/>
        <v>238</v>
      </c>
      <c r="AB238" s="167" t="str">
        <f>IFERROR(VALUE(RIGHT(AA238,LEN(AA238)-MIN(FIND({0;1;2;3;4;5;6;7;8;9},AA238&amp;"0123456789"))+1)),"")</f>
        <v/>
      </c>
    </row>
    <row r="239" spans="2:28" x14ac:dyDescent="0.2">
      <c r="B239" s="125">
        <v>940</v>
      </c>
      <c r="C239" s="155">
        <v>25.467385508910169</v>
      </c>
      <c r="D239">
        <v>940</v>
      </c>
      <c r="E239" s="155">
        <v>-945.00550221591834</v>
      </c>
      <c r="F239">
        <v>940</v>
      </c>
      <c r="G239" s="155">
        <v>1355.8672977840815</v>
      </c>
      <c r="I239" s="155"/>
      <c r="K239" s="155"/>
      <c r="L239">
        <v>938</v>
      </c>
      <c r="M239" s="155">
        <v>179.96303189522013</v>
      </c>
      <c r="N239" s="138">
        <f t="shared" si="3"/>
        <v>239</v>
      </c>
      <c r="AB239" s="167" t="str">
        <f>IFERROR(VALUE(RIGHT(AA239,LEN(AA239)-MIN(FIND({0;1;2;3;4;5;6;7;8;9},AA239&amp;"0123456789"))+1)),"")</f>
        <v/>
      </c>
    </row>
    <row r="240" spans="2:28" x14ac:dyDescent="0.2">
      <c r="B240" s="125">
        <v>944</v>
      </c>
      <c r="C240" s="155">
        <v>25.469984105581414</v>
      </c>
      <c r="D240">
        <v>944</v>
      </c>
      <c r="E240" s="155">
        <v>-949.02109768218713</v>
      </c>
      <c r="F240">
        <v>944</v>
      </c>
      <c r="G240" s="155">
        <v>1351.8517023178129</v>
      </c>
      <c r="I240" s="155"/>
      <c r="K240" s="155"/>
      <c r="L240">
        <v>942</v>
      </c>
      <c r="M240" s="155">
        <v>179.96292241029101</v>
      </c>
      <c r="N240" s="138">
        <f t="shared" si="3"/>
        <v>240</v>
      </c>
      <c r="AB240" s="167" t="str">
        <f>IFERROR(VALUE(RIGHT(AA240,LEN(AA240)-MIN(FIND({0;1;2;3;4;5;6;7;8;9},AA240&amp;"0123456789"))+1)),"")</f>
        <v/>
      </c>
    </row>
    <row r="241" spans="2:28" x14ac:dyDescent="0.2">
      <c r="B241" s="125">
        <v>948</v>
      </c>
      <c r="C241" s="155">
        <v>25.472590391149502</v>
      </c>
      <c r="D241">
        <v>948</v>
      </c>
      <c r="E241" s="155">
        <v>-953.03664695337523</v>
      </c>
      <c r="F241">
        <v>948</v>
      </c>
      <c r="G241" s="155">
        <v>1347.8361530466248</v>
      </c>
      <c r="I241" s="155"/>
      <c r="K241" s="155"/>
      <c r="L241">
        <v>946</v>
      </c>
      <c r="M241" s="155">
        <v>179.96281227493341</v>
      </c>
      <c r="N241" s="138">
        <f t="shared" si="3"/>
        <v>241</v>
      </c>
      <c r="AB241" s="167" t="str">
        <f>IFERROR(VALUE(RIGHT(AA241,LEN(AA241)-MIN(FIND({0;1;2;3;4;5;6;7;8;9},AA241&amp;"0123456789"))+1)),"")</f>
        <v/>
      </c>
    </row>
    <row r="242" spans="2:28" x14ac:dyDescent="0.2">
      <c r="B242" s="125">
        <v>952</v>
      </c>
      <c r="C242" s="155">
        <v>25.475204411428756</v>
      </c>
      <c r="D242">
        <v>952</v>
      </c>
      <c r="E242" s="155">
        <v>-957.05215002943794</v>
      </c>
      <c r="F242">
        <v>952</v>
      </c>
      <c r="G242" s="155">
        <v>1343.820649970562</v>
      </c>
      <c r="I242" s="155"/>
      <c r="K242" s="155"/>
      <c r="L242">
        <v>950</v>
      </c>
      <c r="M242" s="155">
        <v>179.96270148333369</v>
      </c>
      <c r="N242" s="138">
        <f t="shared" si="3"/>
        <v>242</v>
      </c>
      <c r="AB242" s="167" t="str">
        <f>IFERROR(VALUE(RIGHT(AA242,LEN(AA242)-MIN(FIND({0;1;2;3;4;5;6;7;8;9},AA242&amp;"0123456789"))+1)),"")</f>
        <v/>
      </c>
    </row>
    <row r="243" spans="2:28" x14ac:dyDescent="0.2">
      <c r="B243" s="125">
        <v>956</v>
      </c>
      <c r="C243" s="155">
        <v>25.477826212644182</v>
      </c>
      <c r="D243">
        <v>956</v>
      </c>
      <c r="E243" s="155">
        <v>-961.06760691033026</v>
      </c>
      <c r="F243">
        <v>956</v>
      </c>
      <c r="G243" s="155">
        <v>1339.8051930896697</v>
      </c>
      <c r="I243" s="155"/>
      <c r="K243" s="155"/>
      <c r="L243">
        <v>954</v>
      </c>
      <c r="M243" s="155">
        <v>179.96259002960926</v>
      </c>
      <c r="N243" s="138">
        <f t="shared" si="3"/>
        <v>243</v>
      </c>
      <c r="AB243" s="167" t="str">
        <f>IFERROR(VALUE(RIGHT(AA243,LEN(AA243)-MIN(FIND({0;1;2;3;4;5;6;7;8;9},AA243&amp;"0123456789"))+1)),"")</f>
        <v/>
      </c>
    </row>
    <row r="244" spans="2:28" x14ac:dyDescent="0.2">
      <c r="B244" s="125">
        <v>960</v>
      </c>
      <c r="C244" s="155">
        <v>25.48045584143642</v>
      </c>
      <c r="D244">
        <v>960</v>
      </c>
      <c r="E244" s="155">
        <v>-965.08301759600658</v>
      </c>
      <c r="F244">
        <v>960</v>
      </c>
      <c r="G244" s="155">
        <v>1335.7897824039933</v>
      </c>
      <c r="I244" s="155"/>
      <c r="K244" s="155"/>
      <c r="L244">
        <v>958</v>
      </c>
      <c r="M244" s="155">
        <v>179.96247790780657</v>
      </c>
      <c r="N244" s="138">
        <f t="shared" si="3"/>
        <v>244</v>
      </c>
      <c r="AB244" s="167" t="str">
        <f>IFERROR(VALUE(RIGHT(AA244,LEN(AA244)-MIN(FIND({0;1;2;3;4;5;6;7;8;9},AA244&amp;"0123456789"))+1)),"")</f>
        <v/>
      </c>
    </row>
    <row r="245" spans="2:28" x14ac:dyDescent="0.2">
      <c r="B245" s="125">
        <v>964</v>
      </c>
      <c r="C245" s="155">
        <v>25.483093344866734</v>
      </c>
      <c r="D245">
        <v>964</v>
      </c>
      <c r="E245" s="155">
        <v>-969.09838208642043</v>
      </c>
      <c r="F245">
        <v>964</v>
      </c>
      <c r="G245" s="155">
        <v>1331.7744179135796</v>
      </c>
      <c r="I245" s="155"/>
      <c r="K245" s="155"/>
      <c r="L245">
        <v>962</v>
      </c>
      <c r="M245" s="155">
        <v>179.96236511190068</v>
      </c>
      <c r="N245" s="138">
        <f t="shared" si="3"/>
        <v>245</v>
      </c>
      <c r="AB245" s="167" t="str">
        <f>IFERROR(VALUE(RIGHT(AA245,LEN(AA245)-MIN(FIND({0;1;2;3;4;5;6;7;8;9},AA245&amp;"0123456789"))+1)),"")</f>
        <v/>
      </c>
    </row>
    <row r="246" spans="2:28" x14ac:dyDescent="0.2">
      <c r="B246" s="125">
        <v>968</v>
      </c>
      <c r="C246" s="155">
        <v>25.485738770422078</v>
      </c>
      <c r="D246">
        <v>968</v>
      </c>
      <c r="E246" s="155">
        <v>-973.11370038152518</v>
      </c>
      <c r="F246">
        <v>968</v>
      </c>
      <c r="G246" s="155">
        <v>1327.7590996184749</v>
      </c>
      <c r="I246" s="155"/>
      <c r="K246" s="155"/>
      <c r="L246">
        <v>966</v>
      </c>
      <c r="M246" s="155">
        <v>179.96225163579396</v>
      </c>
      <c r="N246" s="138">
        <f t="shared" si="3"/>
        <v>246</v>
      </c>
      <c r="AB246" s="167" t="str">
        <f>IFERROR(VALUE(RIGHT(AA246,LEN(AA246)-MIN(FIND({0;1;2;3;4;5;6;7;8;9},AA246&amp;"0123456789"))+1)),"")</f>
        <v/>
      </c>
    </row>
    <row r="247" spans="2:28" x14ac:dyDescent="0.2">
      <c r="B247" s="125">
        <v>972</v>
      </c>
      <c r="C247" s="155">
        <v>25.488392166020251</v>
      </c>
      <c r="D247">
        <v>972</v>
      </c>
      <c r="E247" s="155">
        <v>-977.12897248127331</v>
      </c>
      <c r="F247">
        <v>972</v>
      </c>
      <c r="G247" s="155">
        <v>1323.7438275187267</v>
      </c>
      <c r="I247" s="155"/>
      <c r="K247" s="155"/>
      <c r="L247">
        <v>970</v>
      </c>
      <c r="M247" s="155">
        <v>179.96213747331504</v>
      </c>
      <c r="N247" s="138">
        <f t="shared" si="3"/>
        <v>247</v>
      </c>
      <c r="AB247" s="167" t="str">
        <f>IFERROR(VALUE(RIGHT(AA247,LEN(AA247)-MIN(FIND({0;1;2;3;4;5;6;7;8;9},AA247&amp;"0123456789"))+1)),"")</f>
        <v/>
      </c>
    </row>
    <row r="248" spans="2:28" x14ac:dyDescent="0.2">
      <c r="B248" s="125">
        <v>976</v>
      </c>
      <c r="C248" s="155">
        <v>25.491053580015123</v>
      </c>
      <c r="D248">
        <v>976</v>
      </c>
      <c r="E248" s="155">
        <v>-981.14419838561719</v>
      </c>
      <c r="F248">
        <v>976</v>
      </c>
      <c r="G248" s="155">
        <v>1319.7286016143828</v>
      </c>
      <c r="I248" s="155"/>
      <c r="K248" s="155"/>
      <c r="L248">
        <v>974</v>
      </c>
      <c r="M248" s="155">
        <v>179.96202261821765</v>
      </c>
      <c r="N248" s="138">
        <f t="shared" si="3"/>
        <v>248</v>
      </c>
      <c r="AB248" s="167" t="str">
        <f>IFERROR(VALUE(RIGHT(AA248,LEN(AA248)-MIN(FIND({0;1;2;3;4;5;6;7;8;9},AA248&amp;"0123456789"))+1)),"")</f>
        <v/>
      </c>
    </row>
    <row r="249" spans="2:28" x14ac:dyDescent="0.2">
      <c r="B249" s="125">
        <v>980</v>
      </c>
      <c r="C249" s="155">
        <v>25.493723061201951</v>
      </c>
      <c r="D249">
        <v>980</v>
      </c>
      <c r="E249" s="155">
        <v>-985.15937809450827</v>
      </c>
      <c r="F249">
        <v>980</v>
      </c>
      <c r="G249" s="155">
        <v>1315.7134219054917</v>
      </c>
      <c r="I249" s="155"/>
      <c r="K249" s="155"/>
      <c r="L249">
        <v>978</v>
      </c>
      <c r="M249" s="155">
        <v>179.96190706417937</v>
      </c>
      <c r="N249" s="138">
        <f t="shared" si="3"/>
        <v>249</v>
      </c>
      <c r="AB249" s="167" t="str">
        <f>IFERROR(VALUE(RIGHT(AA249,LEN(AA249)-MIN(FIND({0;1;2;3;4;5;6;7;8;9},AA249&amp;"0123456789"))+1)),"")</f>
        <v/>
      </c>
    </row>
    <row r="250" spans="2:28" x14ac:dyDescent="0.2">
      <c r="B250" s="125">
        <v>984</v>
      </c>
      <c r="C250" s="155">
        <v>25.496400658822758</v>
      </c>
      <c r="D250">
        <v>984</v>
      </c>
      <c r="E250" s="155">
        <v>-989.1745116078971</v>
      </c>
      <c r="F250">
        <v>984</v>
      </c>
      <c r="G250" s="155">
        <v>1311.6982883921028</v>
      </c>
      <c r="I250" s="155"/>
      <c r="K250" s="155"/>
      <c r="L250">
        <v>982</v>
      </c>
      <c r="M250" s="155">
        <v>179.96179080480076</v>
      </c>
      <c r="N250" s="138">
        <f t="shared" si="3"/>
        <v>250</v>
      </c>
      <c r="AB250" s="167" t="str">
        <f>IFERROR(VALUE(RIGHT(AA250,LEN(AA250)-MIN(FIND({0;1;2;3;4;5;6;7;8;9},AA250&amp;"0123456789"))+1)),"")</f>
        <v/>
      </c>
    </row>
    <row r="251" spans="2:28" x14ac:dyDescent="0.2">
      <c r="B251" s="125">
        <v>988</v>
      </c>
      <c r="C251" s="155">
        <v>25.499086422571796</v>
      </c>
      <c r="D251">
        <v>988</v>
      </c>
      <c r="E251" s="155">
        <v>-993.18959892573423</v>
      </c>
      <c r="F251">
        <v>988</v>
      </c>
      <c r="G251" s="155">
        <v>1307.6832010742658</v>
      </c>
      <c r="I251" s="155"/>
      <c r="K251" s="155"/>
      <c r="L251">
        <v>986</v>
      </c>
      <c r="M251" s="155">
        <v>179.96167383360412</v>
      </c>
      <c r="N251" s="138">
        <f t="shared" si="3"/>
        <v>251</v>
      </c>
      <c r="AB251" s="167" t="str">
        <f>IFERROR(VALUE(RIGHT(AA251,LEN(AA251)-MIN(FIND({0;1;2;3;4;5;6;7;8;9},AA251&amp;"0123456789"))+1)),"")</f>
        <v/>
      </c>
    </row>
    <row r="252" spans="2:28" x14ac:dyDescent="0.2">
      <c r="B252" s="125">
        <v>992</v>
      </c>
      <c r="C252" s="155">
        <v>25.501780402601124</v>
      </c>
      <c r="D252">
        <v>992</v>
      </c>
      <c r="E252" s="155">
        <v>-997.20464004796929</v>
      </c>
      <c r="F252">
        <v>992</v>
      </c>
      <c r="G252" s="155">
        <v>1303.6681599520307</v>
      </c>
      <c r="I252" s="155"/>
      <c r="K252" s="155"/>
      <c r="L252">
        <v>990</v>
      </c>
      <c r="M252" s="155">
        <v>179.96155614403182</v>
      </c>
      <c r="N252" s="138">
        <f t="shared" si="3"/>
        <v>252</v>
      </c>
      <c r="AB252" s="167" t="str">
        <f>IFERROR(VALUE(RIGHT(AA252,LEN(AA252)-MIN(FIND({0;1;2;3;4;5;6;7;8;9},AA252&amp;"0123456789"))+1)),"")</f>
        <v/>
      </c>
    </row>
    <row r="253" spans="2:28" x14ac:dyDescent="0.2">
      <c r="B253" s="125">
        <v>996</v>
      </c>
      <c r="C253" s="155">
        <v>25.504482649526235</v>
      </c>
      <c r="D253">
        <v>996</v>
      </c>
      <c r="E253" s="155">
        <v>-1001.2196349745514</v>
      </c>
      <c r="F253">
        <v>996</v>
      </c>
      <c r="G253" s="155">
        <v>1299.6531650254487</v>
      </c>
      <c r="I253" s="155"/>
      <c r="K253" s="155"/>
      <c r="L253">
        <v>994</v>
      </c>
      <c r="M253" s="155">
        <v>179.96143772944566</v>
      </c>
      <c r="N253" s="138">
        <f t="shared" si="3"/>
        <v>253</v>
      </c>
      <c r="AB253" s="167" t="str">
        <f>IFERROR(VALUE(RIGHT(AA253,LEN(AA253)-MIN(FIND({0;1;2;3;4;5;6;7;8;9},AA253&amp;"0123456789"))+1)),"")</f>
        <v/>
      </c>
    </row>
    <row r="254" spans="2:28" x14ac:dyDescent="0.2">
      <c r="B254" s="125">
        <v>1000</v>
      </c>
      <c r="C254" s="155">
        <v>25.507193214431773</v>
      </c>
      <c r="D254">
        <v>1000</v>
      </c>
      <c r="E254" s="155">
        <v>-1005.2345837054289</v>
      </c>
      <c r="F254">
        <v>1000</v>
      </c>
      <c r="G254" s="155">
        <v>1295.6382162945711</v>
      </c>
      <c r="I254" s="155"/>
      <c r="K254" s="155"/>
      <c r="L254">
        <v>998</v>
      </c>
      <c r="M254" s="155">
        <v>179.96131858312555</v>
      </c>
      <c r="N254" s="138">
        <f t="shared" si="3"/>
        <v>254</v>
      </c>
      <c r="AB254" s="167" t="str">
        <f>IFERROR(VALUE(RIGHT(AA254,LEN(AA254)-MIN(FIND({0;1;2;3;4;5;6;7;8;9},AA254&amp;"0123456789"))+1)),"")</f>
        <v/>
      </c>
    </row>
    <row r="255" spans="2:28" x14ac:dyDescent="0.2">
      <c r="B255" s="125">
        <v>1004</v>
      </c>
      <c r="C255" s="155">
        <v>25.509912148877365</v>
      </c>
      <c r="D255">
        <v>1004</v>
      </c>
      <c r="E255" s="155">
        <v>-1009.2494862405496</v>
      </c>
      <c r="F255">
        <v>1004</v>
      </c>
      <c r="G255" s="155">
        <v>1291.6233137594504</v>
      </c>
      <c r="I255" s="155"/>
      <c r="K255" s="155"/>
      <c r="L255">
        <v>1002</v>
      </c>
      <c r="M255" s="155">
        <v>179.96119869826785</v>
      </c>
      <c r="N255" s="138">
        <f t="shared" si="3"/>
        <v>255</v>
      </c>
      <c r="AB255" s="167" t="str">
        <f>IFERROR(VALUE(RIGHT(AA255,LEN(AA255)-MIN(FIND({0;1;2;3;4;5;6;7;8;9},AA255&amp;"0123456789"))+1)),"")</f>
        <v/>
      </c>
    </row>
    <row r="256" spans="2:28" x14ac:dyDescent="0.2">
      <c r="B256" s="125">
        <v>1008</v>
      </c>
      <c r="C256" s="155">
        <v>25.512639504903525</v>
      </c>
      <c r="D256">
        <v>1008</v>
      </c>
      <c r="E256" s="155">
        <v>-1013.2643425798606</v>
      </c>
      <c r="F256">
        <v>1008</v>
      </c>
      <c r="G256" s="155">
        <v>1287.6084574201395</v>
      </c>
      <c r="I256" s="155"/>
      <c r="K256" s="155"/>
      <c r="L256">
        <v>1006</v>
      </c>
      <c r="M256" s="155">
        <v>179.96107806798437</v>
      </c>
      <c r="N256" s="138">
        <f t="shared" si="3"/>
        <v>256</v>
      </c>
      <c r="AB256" s="167" t="str">
        <f>IFERROR(VALUE(RIGHT(AA256,LEN(AA256)-MIN(FIND({0;1;2;3;4;5;6;7;8;9},AA256&amp;"0123456789"))+1)),"")</f>
        <v/>
      </c>
    </row>
    <row r="257" spans="2:28" x14ac:dyDescent="0.2">
      <c r="B257" s="125">
        <v>1012</v>
      </c>
      <c r="C257" s="155">
        <v>25.515375335037657</v>
      </c>
      <c r="D257">
        <v>1012</v>
      </c>
      <c r="E257" s="155">
        <v>-1017.2791527233082</v>
      </c>
      <c r="F257">
        <v>1012</v>
      </c>
      <c r="G257" s="155">
        <v>1283.5936472766916</v>
      </c>
      <c r="I257" s="155"/>
      <c r="K257" s="155"/>
      <c r="L257">
        <v>1010</v>
      </c>
      <c r="M257" s="155">
        <v>179.96095668530089</v>
      </c>
      <c r="N257" s="138">
        <f t="shared" si="3"/>
        <v>257</v>
      </c>
      <c r="AB257" s="167" t="str">
        <f>IFERROR(VALUE(RIGHT(AA257,LEN(AA257)-MIN(FIND({0;1;2;3;4;5;6;7;8;9},AA257&amp;"0123456789"))+1)),"")</f>
        <v/>
      </c>
    </row>
    <row r="258" spans="2:28" x14ac:dyDescent="0.2">
      <c r="B258" s="125">
        <v>1016</v>
      </c>
      <c r="C258" s="155">
        <v>25.518119692300129</v>
      </c>
      <c r="D258">
        <v>1016</v>
      </c>
      <c r="E258" s="155">
        <v>-1021.2939166708387</v>
      </c>
      <c r="F258">
        <v>1016</v>
      </c>
      <c r="G258" s="155">
        <v>1279.5788833291613</v>
      </c>
      <c r="I258" s="155"/>
      <c r="K258" s="155"/>
      <c r="L258">
        <v>1014</v>
      </c>
      <c r="M258" s="155">
        <v>179.96083454315624</v>
      </c>
      <c r="N258" s="138">
        <f t="shared" si="3"/>
        <v>258</v>
      </c>
      <c r="AB258" s="167" t="str">
        <f>IFERROR(VALUE(RIGHT(AA258,LEN(AA258)-MIN(FIND({0;1;2;3;4;5;6;7;8;9},AA258&amp;"0123456789"))+1)),"")</f>
        <v/>
      </c>
    </row>
    <row r="259" spans="2:28" x14ac:dyDescent="0.2">
      <c r="B259" s="125">
        <v>1020</v>
      </c>
      <c r="C259" s="155">
        <v>25.520872630210469</v>
      </c>
      <c r="D259">
        <v>1020</v>
      </c>
      <c r="E259" s="155">
        <v>-1025.3086344223968</v>
      </c>
      <c r="F259">
        <v>1020</v>
      </c>
      <c r="G259" s="155">
        <v>1275.5641655776033</v>
      </c>
      <c r="I259" s="155"/>
      <c r="K259" s="155"/>
      <c r="L259">
        <v>1018</v>
      </c>
      <c r="M259" s="155">
        <v>179.96071163440044</v>
      </c>
      <c r="N259" s="138">
        <f t="shared" si="3"/>
        <v>259</v>
      </c>
      <c r="AB259" s="167" t="str">
        <f>IFERROR(VALUE(RIGHT(AA259,LEN(AA259)-MIN(FIND({0;1;2;3;4;5;6;7;8;9},AA259&amp;"0123456789"))+1)),"")</f>
        <v/>
      </c>
    </row>
    <row r="260" spans="2:28" x14ac:dyDescent="0.2">
      <c r="B260" s="125">
        <v>1024</v>
      </c>
      <c r="C260" s="155">
        <v>25.52363420279368</v>
      </c>
      <c r="D260">
        <v>1024</v>
      </c>
      <c r="E260" s="155">
        <v>-1029.3233059779272</v>
      </c>
      <c r="F260">
        <v>1024</v>
      </c>
      <c r="G260" s="155">
        <v>1271.5494940220728</v>
      </c>
      <c r="I260" s="155"/>
      <c r="K260" s="155"/>
      <c r="L260">
        <v>1022</v>
      </c>
      <c r="M260" s="155">
        <v>179.96058795179314</v>
      </c>
      <c r="N260" s="138">
        <f t="shared" si="3"/>
        <v>260</v>
      </c>
      <c r="AB260" s="167" t="str">
        <f>IFERROR(VALUE(RIGHT(AA260,LEN(AA260)-MIN(FIND({0;1;2;3;4;5;6;7;8;9},AA260&amp;"0123456789"))+1)),"")</f>
        <v/>
      </c>
    </row>
    <row r="261" spans="2:28" x14ac:dyDescent="0.2">
      <c r="B261" s="125">
        <v>1028</v>
      </c>
      <c r="C261" s="155">
        <v>25.526404464586573</v>
      </c>
      <c r="D261">
        <v>1028</v>
      </c>
      <c r="E261" s="155">
        <v>-1033.3379313373734</v>
      </c>
      <c r="F261">
        <v>1028</v>
      </c>
      <c r="G261" s="155">
        <v>1267.5348686626266</v>
      </c>
      <c r="I261" s="155"/>
      <c r="K261" s="155"/>
      <c r="L261">
        <v>1026</v>
      </c>
      <c r="M261" s="155">
        <v>179.9604634880032</v>
      </c>
      <c r="N261" s="138">
        <f t="shared" si="3"/>
        <v>261</v>
      </c>
      <c r="AB261" s="167" t="str">
        <f>IFERROR(VALUE(RIGHT(AA261,LEN(AA261)-MIN(FIND({0;1;2;3;4;5;6;7;8;9},AA261&amp;"0123456789"))+1)),"")</f>
        <v/>
      </c>
    </row>
    <row r="262" spans="2:28" x14ac:dyDescent="0.2">
      <c r="B262" s="125">
        <v>1032</v>
      </c>
      <c r="C262" s="155">
        <v>25.529183470644298</v>
      </c>
      <c r="D262">
        <v>1032</v>
      </c>
      <c r="E262" s="155">
        <v>-1037.3525105006786</v>
      </c>
      <c r="F262">
        <v>1032</v>
      </c>
      <c r="G262" s="155">
        <v>1263.5202894993215</v>
      </c>
      <c r="I262" s="155"/>
      <c r="K262" s="155"/>
      <c r="L262">
        <v>1030</v>
      </c>
      <c r="M262" s="155">
        <v>179.96033823560592</v>
      </c>
      <c r="N262" s="138">
        <f t="shared" ref="N262:N325" si="4">N261+1</f>
        <v>262</v>
      </c>
      <c r="AB262" s="167" t="str">
        <f>IFERROR(VALUE(RIGHT(AA262,LEN(AA262)-MIN(FIND({0;1;2;3;4;5;6;7;8;9},AA262&amp;"0123456789"))+1)),"")</f>
        <v/>
      </c>
    </row>
    <row r="263" spans="2:28" x14ac:dyDescent="0.2">
      <c r="B263" s="125">
        <v>1036</v>
      </c>
      <c r="C263" s="155">
        <v>25.531971276546905</v>
      </c>
      <c r="D263">
        <v>1036</v>
      </c>
      <c r="E263" s="155">
        <v>-1041.3670434677849</v>
      </c>
      <c r="F263">
        <v>1036</v>
      </c>
      <c r="G263" s="155">
        <v>1259.5057565322152</v>
      </c>
      <c r="I263" s="155"/>
      <c r="K263" s="155"/>
      <c r="L263">
        <v>1034</v>
      </c>
      <c r="M263" s="155">
        <v>179.9602121870827</v>
      </c>
      <c r="N263" s="138">
        <f t="shared" si="4"/>
        <v>263</v>
      </c>
      <c r="AB263" s="167" t="str">
        <f>IFERROR(VALUE(RIGHT(AA263,LEN(AA263)-MIN(FIND({0;1;2;3;4;5;6;7;8;9},AA263&amp;"0123456789"))+1)),"")</f>
        <v/>
      </c>
    </row>
    <row r="264" spans="2:28" x14ac:dyDescent="0.2">
      <c r="B264" s="125">
        <v>1040</v>
      </c>
      <c r="C264" s="155">
        <v>25.534767938406045</v>
      </c>
      <c r="D264">
        <v>1040</v>
      </c>
      <c r="E264" s="155">
        <v>-1045.381530238634</v>
      </c>
      <c r="F264">
        <v>1040</v>
      </c>
      <c r="G264" s="155">
        <v>1255.4912697613661</v>
      </c>
      <c r="I264" s="155"/>
      <c r="K264" s="155"/>
      <c r="L264">
        <v>1038</v>
      </c>
      <c r="M264" s="155">
        <v>179.9600853348189</v>
      </c>
      <c r="N264" s="138">
        <f t="shared" si="4"/>
        <v>264</v>
      </c>
      <c r="AB264" s="167" t="str">
        <f>IFERROR(VALUE(RIGHT(AA264,LEN(AA264)-MIN(FIND({0;1;2;3;4;5;6;7;8;9},AA264&amp;"0123456789"))+1)),"")</f>
        <v/>
      </c>
    </row>
    <row r="265" spans="2:28" x14ac:dyDescent="0.2">
      <c r="B265" s="125">
        <v>1044</v>
      </c>
      <c r="C265" s="155">
        <v>25.537573512871791</v>
      </c>
      <c r="D265">
        <v>1044</v>
      </c>
      <c r="E265" s="155">
        <v>-1049.3959708131667</v>
      </c>
      <c r="F265">
        <v>1044</v>
      </c>
      <c r="G265" s="155">
        <v>1251.4768291868334</v>
      </c>
      <c r="I265" s="155"/>
      <c r="K265" s="155"/>
      <c r="L265">
        <v>1042</v>
      </c>
      <c r="M265" s="155">
        <v>179.95995767110219</v>
      </c>
      <c r="N265" s="138">
        <f t="shared" si="4"/>
        <v>265</v>
      </c>
      <c r="AB265" s="167" t="str">
        <f>IFERROR(VALUE(RIGHT(AA265,LEN(AA265)-MIN(FIND({0;1;2;3;4;5;6;7;8;9},AA265&amp;"0123456789"))+1)),"")</f>
        <v/>
      </c>
    </row>
    <row r="266" spans="2:28" x14ac:dyDescent="0.2">
      <c r="B266" s="125">
        <v>1048</v>
      </c>
      <c r="C266" s="155">
        <v>25.540388057139516</v>
      </c>
      <c r="D266">
        <v>1048</v>
      </c>
      <c r="E266" s="155">
        <v>-1053.4103651913231</v>
      </c>
      <c r="F266">
        <v>1048</v>
      </c>
      <c r="G266" s="155">
        <v>1247.462434808677</v>
      </c>
      <c r="I266" s="155"/>
      <c r="K266" s="155"/>
      <c r="L266">
        <v>1046</v>
      </c>
      <c r="M266" s="155">
        <v>179.95982918812169</v>
      </c>
      <c r="N266" s="138">
        <f t="shared" si="4"/>
        <v>266</v>
      </c>
      <c r="AB266" s="167" t="str">
        <f>IFERROR(VALUE(RIGHT(AA266,LEN(AA266)-MIN(FIND({0;1;2;3;4;5;6;7;8;9},AA266&amp;"0123456789"))+1)),"")</f>
        <v/>
      </c>
    </row>
    <row r="267" spans="2:28" x14ac:dyDescent="0.2">
      <c r="B267" s="125">
        <v>1052</v>
      </c>
      <c r="C267" s="155">
        <v>25.543211628956936</v>
      </c>
      <c r="D267">
        <v>1052</v>
      </c>
      <c r="E267" s="155">
        <v>-1057.4247133730421</v>
      </c>
      <c r="F267">
        <v>1052</v>
      </c>
      <c r="G267" s="155">
        <v>1243.448086626958</v>
      </c>
      <c r="I267" s="155"/>
      <c r="K267" s="155"/>
      <c r="L267">
        <v>1050</v>
      </c>
      <c r="M267" s="155">
        <v>179.95969987796573</v>
      </c>
      <c r="N267" s="138">
        <f t="shared" si="4"/>
        <v>267</v>
      </c>
      <c r="AB267" s="167" t="str">
        <f>IFERROR(VALUE(RIGHT(AA267,LEN(AA267)-MIN(FIND({0;1;2;3;4;5;6;7;8;9},AA267&amp;"0123456789"))+1)),"")</f>
        <v/>
      </c>
    </row>
    <row r="268" spans="2:28" x14ac:dyDescent="0.2">
      <c r="B268" s="125">
        <v>1056</v>
      </c>
      <c r="C268" s="155">
        <v>25.54604428663124</v>
      </c>
      <c r="D268">
        <v>1056</v>
      </c>
      <c r="E268" s="155">
        <v>-1061.4390153582624</v>
      </c>
      <c r="F268">
        <v>1056</v>
      </c>
      <c r="G268" s="155">
        <v>1239.4337846417377</v>
      </c>
      <c r="I268" s="155"/>
      <c r="K268" s="155"/>
      <c r="L268">
        <v>1054</v>
      </c>
      <c r="M268" s="155">
        <v>179.95956973262037</v>
      </c>
      <c r="N268" s="138">
        <f t="shared" si="4"/>
        <v>268</v>
      </c>
      <c r="AB268" s="167" t="str">
        <f>IFERROR(VALUE(RIGHT(AA268,LEN(AA268)-MIN(FIND({0;1;2;3;4;5;6;7;8;9},AA268&amp;"0123456789"))+1)),"")</f>
        <v/>
      </c>
    </row>
    <row r="269" spans="2:28" x14ac:dyDescent="0.2">
      <c r="B269" s="125">
        <v>1060</v>
      </c>
      <c r="C269" s="155">
        <v>25.548886089036333</v>
      </c>
      <c r="D269">
        <v>1060</v>
      </c>
      <c r="E269" s="155">
        <v>-1065.4532711469219</v>
      </c>
      <c r="F269">
        <v>1060</v>
      </c>
      <c r="G269" s="155">
        <v>1235.4195288530782</v>
      </c>
      <c r="I269" s="155"/>
      <c r="K269" s="155"/>
      <c r="L269">
        <v>1058</v>
      </c>
      <c r="M269" s="155">
        <v>179.95943874396801</v>
      </c>
      <c r="N269" s="138">
        <f t="shared" si="4"/>
        <v>269</v>
      </c>
      <c r="AB269" s="167" t="str">
        <f>IFERROR(VALUE(RIGHT(AA269,LEN(AA269)-MIN(FIND({0;1;2;3;4;5;6;7;8;9},AA269&amp;"0123456789"))+1)),"")</f>
        <v/>
      </c>
    </row>
    <row r="270" spans="2:28" x14ac:dyDescent="0.2">
      <c r="B270" s="125">
        <v>1064</v>
      </c>
      <c r="C270" s="155">
        <v>25.551737095620219</v>
      </c>
      <c r="D270">
        <v>1064</v>
      </c>
      <c r="E270" s="155">
        <v>-1069.4674807389574</v>
      </c>
      <c r="F270">
        <v>1064</v>
      </c>
      <c r="G270" s="155">
        <v>1231.4053192610427</v>
      </c>
      <c r="I270" s="155"/>
      <c r="K270" s="155"/>
      <c r="L270">
        <v>1062</v>
      </c>
      <c r="M270" s="155">
        <v>179.95930690378532</v>
      </c>
      <c r="N270" s="138">
        <f t="shared" si="4"/>
        <v>270</v>
      </c>
      <c r="AB270" s="167" t="str">
        <f>IFERROR(VALUE(RIGHT(AA270,LEN(AA270)-MIN(FIND({0;1;2;3;4;5;6;7;8;9},AA270&amp;"0123456789"))+1)),"")</f>
        <v/>
      </c>
    </row>
    <row r="271" spans="2:28" x14ac:dyDescent="0.2">
      <c r="B271" s="125">
        <v>1068</v>
      </c>
      <c r="C271" s="155">
        <v>25.554597366412477</v>
      </c>
      <c r="D271">
        <v>1068</v>
      </c>
      <c r="E271" s="155">
        <v>-1073.4816441343046</v>
      </c>
      <c r="F271">
        <v>1068</v>
      </c>
      <c r="G271" s="155">
        <v>1227.3911558656955</v>
      </c>
      <c r="I271" s="155"/>
      <c r="K271" s="155"/>
      <c r="L271">
        <v>1066</v>
      </c>
      <c r="M271" s="155">
        <v>179.95917420374178</v>
      </c>
      <c r="N271" s="138">
        <f t="shared" si="4"/>
        <v>271</v>
      </c>
      <c r="AB271" s="167" t="str">
        <f>IFERROR(VALUE(RIGHT(AA271,LEN(AA271)-MIN(FIND({0;1;2;3;4;5;6;7;8;9},AA271&amp;"0123456789"))+1)),"")</f>
        <v/>
      </c>
    </row>
    <row r="272" spans="2:28" x14ac:dyDescent="0.2">
      <c r="B272" s="125">
        <v>1072</v>
      </c>
      <c r="C272" s="155">
        <v>25.557466962031867</v>
      </c>
      <c r="D272">
        <v>1072</v>
      </c>
      <c r="E272" s="155">
        <v>-1077.4957613328993</v>
      </c>
      <c r="F272">
        <v>1072</v>
      </c>
      <c r="G272" s="155">
        <v>1223.3770386671008</v>
      </c>
      <c r="I272" s="155"/>
      <c r="K272" s="155"/>
      <c r="L272">
        <v>1070</v>
      </c>
      <c r="M272" s="155">
        <v>179.95904063539805</v>
      </c>
      <c r="N272" s="138">
        <f t="shared" si="4"/>
        <v>272</v>
      </c>
      <c r="AB272" s="167" t="str">
        <f>IFERROR(VALUE(RIGHT(AA272,LEN(AA272)-MIN(FIND({0;1;2;3;4;5;6;7;8;9},AA272&amp;"0123456789"))+1)),"")</f>
        <v/>
      </c>
    </row>
    <row r="273" spans="2:28" x14ac:dyDescent="0.2">
      <c r="B273" s="125">
        <v>1076</v>
      </c>
      <c r="C273" s="155">
        <v>25.560345943694099</v>
      </c>
      <c r="D273">
        <v>1076</v>
      </c>
      <c r="E273" s="155">
        <v>-1081.5098323346754</v>
      </c>
      <c r="F273">
        <v>1076</v>
      </c>
      <c r="G273" s="155">
        <v>1219.3629676653247</v>
      </c>
      <c r="I273" s="155"/>
      <c r="K273" s="155"/>
      <c r="L273">
        <v>1074</v>
      </c>
      <c r="M273" s="155">
        <v>179.95890619020344</v>
      </c>
      <c r="N273" s="138">
        <f t="shared" si="4"/>
        <v>273</v>
      </c>
      <c r="AB273" s="167" t="str">
        <f>IFERROR(VALUE(RIGHT(AA273,LEN(AA273)-MIN(FIND({0;1;2;3;4;5;6;7;8;9},AA273&amp;"0123456789"))+1)),"")</f>
        <v/>
      </c>
    </row>
    <row r="274" spans="2:28" x14ac:dyDescent="0.2">
      <c r="B274" s="125">
        <v>1080</v>
      </c>
      <c r="C274" s="155">
        <v>25.563234373219647</v>
      </c>
      <c r="D274">
        <v>1080</v>
      </c>
      <c r="E274" s="155">
        <v>-1085.5238571395664</v>
      </c>
      <c r="F274">
        <v>1080</v>
      </c>
      <c r="G274" s="155">
        <v>1215.3489428604337</v>
      </c>
      <c r="I274" s="155"/>
      <c r="K274" s="155"/>
      <c r="L274">
        <v>1078</v>
      </c>
      <c r="M274" s="155">
        <v>179.95877085949525</v>
      </c>
      <c r="N274" s="138">
        <f t="shared" si="4"/>
        <v>274</v>
      </c>
      <c r="AB274" s="167" t="str">
        <f>IFERROR(VALUE(RIGHT(AA274,LEN(AA274)-MIN(FIND({0;1;2;3;4;5;6;7;8;9},AA274&amp;"0123456789"))+1)),"")</f>
        <v/>
      </c>
    </row>
    <row r="275" spans="2:28" x14ac:dyDescent="0.2">
      <c r="B275" s="125">
        <v>1084</v>
      </c>
      <c r="C275" s="155">
        <v>25.566132313041784</v>
      </c>
      <c r="D275">
        <v>1084</v>
      </c>
      <c r="E275" s="155">
        <v>-1089.5378357475051</v>
      </c>
      <c r="F275">
        <v>1084</v>
      </c>
      <c r="G275" s="155">
        <v>1211.334964252495</v>
      </c>
      <c r="I275" s="155"/>
      <c r="K275" s="155"/>
      <c r="L275">
        <v>1082</v>
      </c>
      <c r="M275" s="155">
        <v>179.95863463449587</v>
      </c>
      <c r="N275" s="138">
        <f t="shared" si="4"/>
        <v>275</v>
      </c>
      <c r="AB275" s="167" t="str">
        <f>IFERROR(VALUE(RIGHT(AA275,LEN(AA275)-MIN(FIND({0;1;2;3;4;5;6;7;8;9},AA275&amp;"0123456789"))+1)),"")</f>
        <v/>
      </c>
    </row>
    <row r="276" spans="2:28" x14ac:dyDescent="0.2">
      <c r="B276" s="125">
        <v>1088</v>
      </c>
      <c r="C276" s="155">
        <v>25.569039826214674</v>
      </c>
      <c r="D276">
        <v>1088</v>
      </c>
      <c r="E276" s="155">
        <v>-1093.5517681584231</v>
      </c>
      <c r="F276">
        <v>1088</v>
      </c>
      <c r="G276" s="155">
        <v>1207.321031841577</v>
      </c>
      <c r="I276" s="155"/>
      <c r="K276" s="155"/>
      <c r="L276">
        <v>1086</v>
      </c>
      <c r="M276" s="155">
        <v>179.95849750631166</v>
      </c>
      <c r="N276" s="138">
        <f t="shared" si="4"/>
        <v>276</v>
      </c>
      <c r="AB276" s="167" t="str">
        <f>IFERROR(VALUE(RIGHT(AA276,LEN(AA276)-MIN(FIND({0;1;2;3;4;5;6;7;8;9},AA276&amp;"0123456789"))+1)),"")</f>
        <v/>
      </c>
    </row>
    <row r="277" spans="2:28" x14ac:dyDescent="0.2">
      <c r="B277" s="125">
        <v>1092</v>
      </c>
      <c r="C277" s="155">
        <v>25.571956976421674</v>
      </c>
      <c r="D277">
        <v>1092</v>
      </c>
      <c r="E277" s="155">
        <v>-1097.5656543722512</v>
      </c>
      <c r="F277">
        <v>1092</v>
      </c>
      <c r="G277" s="155">
        <v>1203.3071456277489</v>
      </c>
      <c r="I277" s="155"/>
      <c r="K277" s="155"/>
      <c r="L277">
        <v>1090</v>
      </c>
      <c r="M277" s="155">
        <v>179.95835946593007</v>
      </c>
      <c r="N277" s="138">
        <f t="shared" si="4"/>
        <v>277</v>
      </c>
      <c r="AB277" s="167" t="str">
        <f>IFERROR(VALUE(RIGHT(AA277,LEN(AA277)-MIN(FIND({0;1;2;3;4;5;6;7;8;9},AA277&amp;"0123456789"))+1)),"")</f>
        <v/>
      </c>
    </row>
    <row r="278" spans="2:28" x14ac:dyDescent="0.2">
      <c r="B278" s="125">
        <v>1096</v>
      </c>
      <c r="C278" s="155">
        <v>25.57488382798368</v>
      </c>
      <c r="D278">
        <v>1096</v>
      </c>
      <c r="E278" s="155">
        <v>-1101.5794943889191</v>
      </c>
      <c r="F278">
        <v>1096</v>
      </c>
      <c r="G278" s="155">
        <v>1199.293305611081</v>
      </c>
      <c r="I278" s="155"/>
      <c r="K278" s="155"/>
      <c r="L278">
        <v>1094</v>
      </c>
      <c r="M278" s="155">
        <v>179.95822050421904</v>
      </c>
      <c r="N278" s="138">
        <f t="shared" si="4"/>
        <v>278</v>
      </c>
      <c r="AB278" s="167" t="str">
        <f>IFERROR(VALUE(RIGHT(AA278,LEN(AA278)-MIN(FIND({0;1;2;3;4;5;6;7;8;9},AA278&amp;"0123456789"))+1)),"")</f>
        <v/>
      </c>
    </row>
    <row r="279" spans="2:28" x14ac:dyDescent="0.2">
      <c r="B279" s="125">
        <v>1100</v>
      </c>
      <c r="C279" s="155">
        <v>25.577820445867715</v>
      </c>
      <c r="D279">
        <v>1100</v>
      </c>
      <c r="E279" s="155">
        <v>-1105.5932882083564</v>
      </c>
      <c r="F279">
        <v>1100</v>
      </c>
      <c r="G279" s="155">
        <v>1195.2795117916437</v>
      </c>
      <c r="I279" s="155"/>
      <c r="K279" s="155"/>
      <c r="L279">
        <v>1098</v>
      </c>
      <c r="M279" s="155">
        <v>179.95808061192344</v>
      </c>
      <c r="N279" s="138">
        <f t="shared" si="4"/>
        <v>279</v>
      </c>
      <c r="AB279" s="167" t="str">
        <f>IFERROR(VALUE(RIGHT(AA279,LEN(AA279)-MIN(FIND({0;1;2;3;4;5;6;7;8;9},AA279&amp;"0123456789"))+1)),"")</f>
        <v/>
      </c>
    </row>
    <row r="280" spans="2:28" x14ac:dyDescent="0.2">
      <c r="B280" s="125">
        <v>1104</v>
      </c>
      <c r="C280" s="155">
        <v>25.580766895695586</v>
      </c>
      <c r="D280">
        <v>1104</v>
      </c>
      <c r="E280" s="155">
        <v>-1109.6070358304903</v>
      </c>
      <c r="F280">
        <v>1104</v>
      </c>
      <c r="G280" s="155">
        <v>1191.2657641695098</v>
      </c>
      <c r="I280" s="155"/>
      <c r="K280" s="155"/>
      <c r="L280">
        <v>1102</v>
      </c>
      <c r="M280" s="155">
        <v>179.95793977966423</v>
      </c>
      <c r="N280" s="138">
        <f t="shared" si="4"/>
        <v>280</v>
      </c>
      <c r="AB280" s="167" t="str">
        <f>IFERROR(VALUE(RIGHT(AA280,LEN(AA280)-MIN(FIND({0;1;2;3;4;5;6;7;8;9},AA280&amp;"0123456789"))+1)),"")</f>
        <v/>
      </c>
    </row>
    <row r="281" spans="2:28" x14ac:dyDescent="0.2">
      <c r="B281" s="125">
        <v>1108</v>
      </c>
      <c r="C281" s="155">
        <v>25.583723243752718</v>
      </c>
      <c r="D281">
        <v>1108</v>
      </c>
      <c r="E281" s="155">
        <v>-1113.6207372552483</v>
      </c>
      <c r="F281">
        <v>1108</v>
      </c>
      <c r="G281" s="155">
        <v>1187.2520627447518</v>
      </c>
      <c r="I281" s="155"/>
      <c r="K281" s="155"/>
      <c r="L281">
        <v>1106</v>
      </c>
      <c r="M281" s="155">
        <v>179.95779799793567</v>
      </c>
      <c r="N281" s="138">
        <f t="shared" si="4"/>
        <v>281</v>
      </c>
      <c r="AB281" s="167" t="str">
        <f>IFERROR(VALUE(RIGHT(AA281,LEN(AA281)-MIN(FIND({0;1;2;3;4;5;6;7;8;9},AA281&amp;"0123456789"))+1)),"")</f>
        <v/>
      </c>
    </row>
    <row r="282" spans="2:28" x14ac:dyDescent="0.2">
      <c r="B282" s="125">
        <v>1112</v>
      </c>
      <c r="C282" s="155">
        <v>25.586689556997122</v>
      </c>
      <c r="D282">
        <v>1112</v>
      </c>
      <c r="E282" s="155">
        <v>-1117.6343924825562</v>
      </c>
      <c r="F282">
        <v>1112</v>
      </c>
      <c r="G282" s="155">
        <v>1183.2384075174439</v>
      </c>
      <c r="I282" s="155"/>
      <c r="K282" s="155"/>
      <c r="L282">
        <v>1110</v>
      </c>
      <c r="M282" s="155">
        <v>179.9576552571038</v>
      </c>
      <c r="N282" s="138">
        <f t="shared" si="4"/>
        <v>282</v>
      </c>
      <c r="AB282" s="167" t="str">
        <f>IFERROR(VALUE(RIGHT(AA282,LEN(AA282)-MIN(FIND({0;1;2;3;4;5;6;7;8;9},AA282&amp;"0123456789"))+1)),"")</f>
        <v/>
      </c>
    </row>
    <row r="283" spans="2:28" x14ac:dyDescent="0.2">
      <c r="B283" s="125">
        <v>1116</v>
      </c>
      <c r="C283" s="155">
        <v>25.589665903068546</v>
      </c>
      <c r="D283">
        <v>1116</v>
      </c>
      <c r="E283" s="155">
        <v>-1121.6480015123393</v>
      </c>
      <c r="F283">
        <v>1116</v>
      </c>
      <c r="G283" s="155">
        <v>1179.2247984876608</v>
      </c>
      <c r="I283" s="155"/>
      <c r="K283" s="155"/>
      <c r="L283">
        <v>1114</v>
      </c>
      <c r="M283" s="155">
        <v>179.95751154740333</v>
      </c>
      <c r="N283" s="138">
        <f t="shared" si="4"/>
        <v>283</v>
      </c>
      <c r="AB283" s="167" t="str">
        <f>IFERROR(VALUE(RIGHT(AA283,LEN(AA283)-MIN(FIND({0;1;2;3;4;5;6;7;8;9},AA283&amp;"0123456789"))+1)),"")</f>
        <v/>
      </c>
    </row>
    <row r="284" spans="2:28" x14ac:dyDescent="0.2">
      <c r="B284" s="125">
        <v>1120</v>
      </c>
      <c r="C284" s="155">
        <v>25.592652350297755</v>
      </c>
      <c r="D284">
        <v>1120</v>
      </c>
      <c r="E284" s="155">
        <v>-1125.6615643445211</v>
      </c>
      <c r="F284">
        <v>1120</v>
      </c>
      <c r="G284" s="155">
        <v>1175.211235655479</v>
      </c>
      <c r="I284" s="155"/>
      <c r="K284" s="155"/>
      <c r="L284">
        <v>1118</v>
      </c>
      <c r="M284" s="155">
        <v>179.95736685893627</v>
      </c>
      <c r="N284" s="138">
        <f t="shared" si="4"/>
        <v>284</v>
      </c>
      <c r="AB284" s="167" t="str">
        <f>IFERROR(VALUE(RIGHT(AA284,LEN(AA284)-MIN(FIND({0;1;2;3;4;5;6;7;8;9},AA284&amp;"0123456789"))+1)),"")</f>
        <v/>
      </c>
    </row>
    <row r="285" spans="2:28" x14ac:dyDescent="0.2">
      <c r="B285" s="125">
        <v>1124</v>
      </c>
      <c r="C285" s="155">
        <v>25.595648967715967</v>
      </c>
      <c r="D285">
        <v>1124</v>
      </c>
      <c r="E285" s="155">
        <v>-1129.6750809790249</v>
      </c>
      <c r="F285">
        <v>1124</v>
      </c>
      <c r="G285" s="155">
        <v>1171.1977190209752</v>
      </c>
      <c r="I285" s="155"/>
      <c r="K285" s="155"/>
      <c r="L285">
        <v>1122</v>
      </c>
      <c r="M285" s="155">
        <v>179.95722118166924</v>
      </c>
      <c r="N285" s="138">
        <f t="shared" si="4"/>
        <v>285</v>
      </c>
      <c r="AB285" s="167" t="str">
        <f>IFERROR(VALUE(RIGHT(AA285,LEN(AA285)-MIN(FIND({0;1;2;3;4;5;6;7;8;9},AA285&amp;"0123456789"))+1)),"")</f>
        <v/>
      </c>
    </row>
    <row r="286" spans="2:28" x14ac:dyDescent="0.2">
      <c r="B286" s="125">
        <v>1128</v>
      </c>
      <c r="C286" s="155">
        <v>25.598655825064455</v>
      </c>
      <c r="D286">
        <v>1128</v>
      </c>
      <c r="E286" s="155">
        <v>-1133.6885514157725</v>
      </c>
      <c r="F286">
        <v>1128</v>
      </c>
      <c r="G286" s="155">
        <v>1167.1842485842276</v>
      </c>
      <c r="I286" s="155"/>
      <c r="K286" s="155"/>
      <c r="L286">
        <v>1126</v>
      </c>
      <c r="M286" s="155">
        <v>179.95707450543151</v>
      </c>
      <c r="N286" s="138">
        <f t="shared" si="4"/>
        <v>286</v>
      </c>
      <c r="AB286" s="167" t="str">
        <f>IFERROR(VALUE(RIGHT(AA286,LEN(AA286)-MIN(FIND({0;1;2;3;4;5;6;7;8;9},AA286&amp;"0123456789"))+1)),"")</f>
        <v/>
      </c>
    </row>
    <row r="287" spans="2:28" x14ac:dyDescent="0.2">
      <c r="B287" s="125">
        <v>1132</v>
      </c>
      <c r="C287" s="155">
        <v>25.601672992804342</v>
      </c>
      <c r="D287">
        <v>1132</v>
      </c>
      <c r="E287" s="155">
        <v>-1137.7019756546849</v>
      </c>
      <c r="F287">
        <v>1132</v>
      </c>
      <c r="G287" s="155">
        <v>1163.1708243453152</v>
      </c>
      <c r="I287" s="155"/>
      <c r="K287" s="155"/>
      <c r="L287">
        <v>1130</v>
      </c>
      <c r="M287" s="155">
        <v>179.95692681991201</v>
      </c>
      <c r="N287" s="138">
        <f t="shared" si="4"/>
        <v>287</v>
      </c>
      <c r="AB287" s="167" t="str">
        <f>IFERROR(VALUE(RIGHT(AA287,LEN(AA287)-MIN(FIND({0;1;2;3;4;5;6;7;8;9},AA287&amp;"0123456789"))+1)),"")</f>
        <v/>
      </c>
    </row>
    <row r="288" spans="2:28" x14ac:dyDescent="0.2">
      <c r="B288" s="125">
        <v>1136</v>
      </c>
      <c r="C288" s="155">
        <v>25.604700542126519</v>
      </c>
      <c r="D288">
        <v>1136</v>
      </c>
      <c r="E288" s="155">
        <v>-1141.7153536956814</v>
      </c>
      <c r="F288">
        <v>1136</v>
      </c>
      <c r="G288" s="155">
        <v>1159.1574463043187</v>
      </c>
      <c r="I288" s="155"/>
      <c r="K288" s="155"/>
      <c r="L288">
        <v>1134</v>
      </c>
      <c r="M288" s="155">
        <v>179.95677811465751</v>
      </c>
      <c r="N288" s="138">
        <f t="shared" si="4"/>
        <v>288</v>
      </c>
      <c r="AB288" s="167" t="str">
        <f>IFERROR(VALUE(RIGHT(AA288,LEN(AA288)-MIN(FIND({0;1;2;3;4;5;6;7;8;9},AA288&amp;"0123456789"))+1)),"")</f>
        <v/>
      </c>
    </row>
    <row r="289" spans="2:28" x14ac:dyDescent="0.2">
      <c r="B289" s="125">
        <v>1140</v>
      </c>
      <c r="C289" s="155">
        <v>25.60773854496178</v>
      </c>
      <c r="D289">
        <v>1140</v>
      </c>
      <c r="E289" s="155">
        <v>-1145.7286855386812</v>
      </c>
      <c r="F289">
        <v>1140</v>
      </c>
      <c r="G289" s="155">
        <v>1155.1441144613188</v>
      </c>
      <c r="I289" s="155"/>
      <c r="K289" s="155"/>
      <c r="L289">
        <v>1138</v>
      </c>
      <c r="M289" s="155">
        <v>179.95662837906971</v>
      </c>
      <c r="N289" s="138">
        <f t="shared" si="4"/>
        <v>289</v>
      </c>
      <c r="AB289" s="167" t="str">
        <f>IFERROR(VALUE(RIGHT(AA289,LEN(AA289)-MIN(FIND({0;1;2;3;4;5;6;7;8;9},AA289&amp;"0123456789"))+1)),"")</f>
        <v/>
      </c>
    </row>
    <row r="290" spans="2:28" x14ac:dyDescent="0.2">
      <c r="B290" s="125">
        <v>1144</v>
      </c>
      <c r="C290" s="155">
        <v>25.61078707399108</v>
      </c>
      <c r="D290">
        <v>1144</v>
      </c>
      <c r="E290" s="155">
        <v>-1149.7419711836014</v>
      </c>
      <c r="F290">
        <v>1144</v>
      </c>
      <c r="G290" s="155">
        <v>1151.1308288163987</v>
      </c>
      <c r="I290" s="155"/>
      <c r="K290" s="155"/>
      <c r="L290">
        <v>1142</v>
      </c>
      <c r="M290" s="155">
        <v>179.95647760240334</v>
      </c>
      <c r="N290" s="138">
        <f t="shared" si="4"/>
        <v>290</v>
      </c>
      <c r="AB290" s="167" t="str">
        <f>IFERROR(VALUE(RIGHT(AA290,LEN(AA290)-MIN(FIND({0;1;2;3;4;5;6;7;8;9},AA290&amp;"0123456789"))+1)),"")</f>
        <v/>
      </c>
    </row>
    <row r="291" spans="2:28" x14ac:dyDescent="0.2">
      <c r="B291" s="125">
        <v>1148</v>
      </c>
      <c r="C291" s="155">
        <v>25.613846202656028</v>
      </c>
      <c r="D291">
        <v>1148</v>
      </c>
      <c r="E291" s="155">
        <v>-1153.7552106303581</v>
      </c>
      <c r="F291">
        <v>1148</v>
      </c>
      <c r="G291" s="155">
        <v>1147.117589369642</v>
      </c>
      <c r="I291" s="155"/>
      <c r="K291" s="155"/>
      <c r="L291">
        <v>1146</v>
      </c>
      <c r="M291" s="155">
        <v>179.95632577376279</v>
      </c>
      <c r="N291" s="138">
        <f t="shared" si="4"/>
        <v>291</v>
      </c>
      <c r="AB291" s="167" t="str">
        <f>IFERROR(VALUE(RIGHT(AA291,LEN(AA291)-MIN(FIND({0;1;2;3;4;5;6;7;8;9},AA291&amp;"0123456789"))+1)),"")</f>
        <v/>
      </c>
    </row>
    <row r="292" spans="2:28" x14ac:dyDescent="0.2">
      <c r="B292" s="125">
        <v>1152</v>
      </c>
      <c r="C292" s="155">
        <v>25.616916005169529</v>
      </c>
      <c r="D292">
        <v>1152</v>
      </c>
      <c r="E292" s="155">
        <v>-1157.7684038788668</v>
      </c>
      <c r="F292">
        <v>1152</v>
      </c>
      <c r="G292" s="155">
        <v>1143.1043961211333</v>
      </c>
      <c r="I292" s="155"/>
      <c r="K292" s="155"/>
      <c r="L292">
        <v>1150</v>
      </c>
      <c r="M292" s="155">
        <v>179.95617288210005</v>
      </c>
      <c r="N292" s="138">
        <f t="shared" si="4"/>
        <v>292</v>
      </c>
      <c r="AB292" s="167" t="str">
        <f>IFERROR(VALUE(RIGHT(AA292,LEN(AA292)-MIN(FIND({0;1;2;3;4;5;6;7;8;9},AA292&amp;"0123456789"))+1)),"")</f>
        <v/>
      </c>
    </row>
    <row r="293" spans="2:28" x14ac:dyDescent="0.2">
      <c r="B293" s="125">
        <v>1156</v>
      </c>
      <c r="C293" s="155">
        <v>25.61999655652663</v>
      </c>
      <c r="D293">
        <v>1156</v>
      </c>
      <c r="E293" s="155">
        <v>-1161.7815509290415</v>
      </c>
      <c r="F293">
        <v>1156</v>
      </c>
      <c r="G293" s="155">
        <v>1139.0912490709586</v>
      </c>
      <c r="I293" s="155"/>
      <c r="K293" s="155"/>
      <c r="L293">
        <v>1154</v>
      </c>
      <c r="M293" s="155">
        <v>179.95601891621178</v>
      </c>
      <c r="N293" s="138">
        <f t="shared" si="4"/>
        <v>293</v>
      </c>
      <c r="AB293" s="167" t="str">
        <f>IFERROR(VALUE(RIGHT(AA293,LEN(AA293)-MIN(FIND({0;1;2;3;4;5;6;7;8;9},AA293&amp;"0123456789"))+1)),"")</f>
        <v/>
      </c>
    </row>
    <row r="294" spans="2:28" x14ac:dyDescent="0.2">
      <c r="B294" s="125">
        <v>1160</v>
      </c>
      <c r="C294" s="155">
        <v>25.623087932515546</v>
      </c>
      <c r="D294">
        <v>1160</v>
      </c>
      <c r="E294" s="155">
        <v>-1165.7946517807945</v>
      </c>
      <c r="F294">
        <v>1160</v>
      </c>
      <c r="G294" s="155">
        <v>1135.0781482192056</v>
      </c>
      <c r="I294" s="155"/>
      <c r="K294" s="155"/>
      <c r="L294">
        <v>1158</v>
      </c>
      <c r="M294" s="155">
        <v>179.95586386473667</v>
      </c>
      <c r="N294" s="138">
        <f t="shared" si="4"/>
        <v>294</v>
      </c>
      <c r="AB294" s="167" t="str">
        <f>IFERROR(VALUE(RIGHT(AA294,LEN(AA294)-MIN(FIND({0;1;2;3;4;5;6;7;8;9},AA294&amp;"0123456789"))+1)),"")</f>
        <v/>
      </c>
    </row>
    <row r="295" spans="2:28" x14ac:dyDescent="0.2">
      <c r="B295" s="125">
        <v>1164</v>
      </c>
      <c r="C295" s="155">
        <v>25.626190209728858</v>
      </c>
      <c r="D295">
        <v>1164</v>
      </c>
      <c r="E295" s="155">
        <v>-1169.8077064340378</v>
      </c>
      <c r="F295">
        <v>1164</v>
      </c>
      <c r="G295" s="155">
        <v>1131.0650935659623</v>
      </c>
      <c r="I295" s="155"/>
      <c r="K295" s="155"/>
      <c r="L295">
        <v>1162</v>
      </c>
      <c r="M295" s="155">
        <v>179.95570771615297</v>
      </c>
      <c r="N295" s="138">
        <f t="shared" si="4"/>
        <v>295</v>
      </c>
      <c r="AB295" s="167" t="str">
        <f>IFERROR(VALUE(RIGHT(AA295,LEN(AA295)-MIN(FIND({0;1;2;3;4;5;6;7;8;9},AA295&amp;"0123456789"))+1)),"")</f>
        <v/>
      </c>
    </row>
    <row r="296" spans="2:28" x14ac:dyDescent="0.2">
      <c r="B296" s="125">
        <v>1168</v>
      </c>
      <c r="C296" s="155">
        <v>25.629303465574989</v>
      </c>
      <c r="D296">
        <v>1168</v>
      </c>
      <c r="E296" s="155">
        <v>-1173.8207148886816</v>
      </c>
      <c r="F296">
        <v>1168</v>
      </c>
      <c r="G296" s="155">
        <v>1127.0520851113185</v>
      </c>
      <c r="I296" s="155"/>
      <c r="K296" s="155"/>
      <c r="L296">
        <v>1166</v>
      </c>
      <c r="M296" s="155">
        <v>179.95555045877464</v>
      </c>
      <c r="N296" s="138">
        <f t="shared" si="4"/>
        <v>296</v>
      </c>
      <c r="AB296" s="167" t="str">
        <f>IFERROR(VALUE(RIGHT(AA296,LEN(AA296)-MIN(FIND({0;1;2;3;4;5;6;7;8;9},AA296&amp;"0123456789"))+1)),"")</f>
        <v/>
      </c>
    </row>
    <row r="297" spans="2:28" x14ac:dyDescent="0.2">
      <c r="B297" s="125">
        <v>1172</v>
      </c>
      <c r="C297" s="155">
        <v>25.632427778289788</v>
      </c>
      <c r="D297">
        <v>1172</v>
      </c>
      <c r="E297" s="155">
        <v>-1177.8336771446343</v>
      </c>
      <c r="F297">
        <v>1172</v>
      </c>
      <c r="G297" s="155">
        <v>1123.0391228553658</v>
      </c>
      <c r="I297" s="155"/>
      <c r="K297" s="155"/>
      <c r="L297">
        <v>1170</v>
      </c>
      <c r="M297" s="155">
        <v>179.95539208074965</v>
      </c>
      <c r="N297" s="138">
        <f t="shared" si="4"/>
        <v>297</v>
      </c>
      <c r="AB297" s="167" t="str">
        <f>IFERROR(VALUE(RIGHT(AA297,LEN(AA297)-MIN(FIND({0;1;2;3;4;5;6;7;8;9},AA297&amp;"0123456789"))+1)),"")</f>
        <v/>
      </c>
    </row>
    <row r="298" spans="2:28" x14ac:dyDescent="0.2">
      <c r="B298" s="125">
        <v>1176</v>
      </c>
      <c r="C298" s="155">
        <v>25.635563226948392</v>
      </c>
      <c r="D298">
        <v>1176</v>
      </c>
      <c r="E298" s="155">
        <v>-1181.8465932018041</v>
      </c>
      <c r="F298">
        <v>1176</v>
      </c>
      <c r="G298" s="155">
        <v>1119.026206798196</v>
      </c>
      <c r="I298" s="155"/>
      <c r="K298" s="155"/>
      <c r="L298">
        <v>1174</v>
      </c>
      <c r="M298" s="155">
        <v>179.95523257005607</v>
      </c>
      <c r="N298" s="138">
        <f t="shared" si="4"/>
        <v>298</v>
      </c>
      <c r="AB298" s="167" t="str">
        <f>IFERROR(VALUE(RIGHT(AA298,LEN(AA298)-MIN(FIND({0;1;2;3;4;5;6;7;8;9},AA298&amp;"0123456789"))+1)),"")</f>
        <v/>
      </c>
    </row>
    <row r="299" spans="2:28" x14ac:dyDescent="0.2">
      <c r="B299" s="125">
        <v>1180</v>
      </c>
      <c r="C299" s="155">
        <v>25.638709891477237</v>
      </c>
      <c r="D299">
        <v>1180</v>
      </c>
      <c r="E299" s="155">
        <v>-1185.8594630600974</v>
      </c>
      <c r="F299">
        <v>1180</v>
      </c>
      <c r="G299" s="155">
        <v>1115.0133369399027</v>
      </c>
      <c r="I299" s="155"/>
      <c r="K299" s="155"/>
      <c r="L299">
        <v>1178</v>
      </c>
      <c r="M299" s="155">
        <v>179.95507191449994</v>
      </c>
      <c r="N299" s="138">
        <f t="shared" si="4"/>
        <v>299</v>
      </c>
      <c r="AB299" s="167" t="str">
        <f>IFERROR(VALUE(RIGHT(AA299,LEN(AA299)-MIN(FIND({0;1;2;3;4;5;6;7;8;9},AA299&amp;"0123456789"))+1)),"")</f>
        <v/>
      </c>
    </row>
    <row r="300" spans="2:28" x14ac:dyDescent="0.2">
      <c r="B300" s="125">
        <v>1184</v>
      </c>
      <c r="C300" s="155">
        <v>25.64186785266638</v>
      </c>
      <c r="D300">
        <v>1184</v>
      </c>
      <c r="E300" s="155">
        <v>-1189.8722867194185</v>
      </c>
      <c r="F300">
        <v>1184</v>
      </c>
      <c r="G300" s="155">
        <v>1111.0005132805816</v>
      </c>
      <c r="I300" s="155"/>
      <c r="K300" s="155"/>
      <c r="L300">
        <v>1182</v>
      </c>
      <c r="M300" s="155">
        <v>179.95491010171079</v>
      </c>
      <c r="N300" s="138">
        <f t="shared" si="4"/>
        <v>300</v>
      </c>
      <c r="AB300" s="167" t="str">
        <f>IFERROR(VALUE(RIGHT(AA300,LEN(AA300)-MIN(FIND({0;1;2;3;4;5;6;7;8;9},AA300&amp;"0123456789"))+1)),"")</f>
        <v/>
      </c>
    </row>
    <row r="301" spans="2:28" x14ac:dyDescent="0.2">
      <c r="B301" s="125">
        <v>1188</v>
      </c>
      <c r="C301" s="155">
        <v>25.645037192181935</v>
      </c>
      <c r="D301">
        <v>1188</v>
      </c>
      <c r="E301" s="155">
        <v>-1193.8850641796719</v>
      </c>
      <c r="F301">
        <v>1188</v>
      </c>
      <c r="G301" s="155">
        <v>1106.9877358203282</v>
      </c>
      <c r="I301" s="155"/>
      <c r="K301" s="155"/>
      <c r="L301">
        <v>1186</v>
      </c>
      <c r="M301" s="155">
        <v>179.95474711913997</v>
      </c>
      <c r="N301" s="138">
        <f t="shared" si="4"/>
        <v>301</v>
      </c>
      <c r="AB301" s="167" t="str">
        <f>IFERROR(VALUE(RIGHT(AA301,LEN(AA301)-MIN(FIND({0;1;2;3;4;5;6;7;8;9},AA301&amp;"0123456789"))+1)),"")</f>
        <v/>
      </c>
    </row>
    <row r="302" spans="2:28" x14ac:dyDescent="0.2">
      <c r="B302" s="125">
        <v>1192</v>
      </c>
      <c r="C302" s="155">
        <v>25.648217992578793</v>
      </c>
      <c r="D302">
        <v>1192</v>
      </c>
      <c r="E302" s="155">
        <v>-1197.8977954407587</v>
      </c>
      <c r="F302">
        <v>1192</v>
      </c>
      <c r="G302" s="155">
        <v>1102.9750045592414</v>
      </c>
      <c r="I302" s="155"/>
      <c r="K302" s="155"/>
      <c r="L302">
        <v>1190</v>
      </c>
      <c r="M302" s="155">
        <v>179.95458295405672</v>
      </c>
      <c r="N302" s="138">
        <f t="shared" si="4"/>
        <v>302</v>
      </c>
      <c r="AB302" s="167" t="str">
        <f>IFERROR(VALUE(RIGHT(AA302,LEN(AA302)-MIN(FIND({0;1;2;3;4;5;6;7;8;9},AA302&amp;"0123456789"))+1)),"")</f>
        <v/>
      </c>
    </row>
    <row r="303" spans="2:28" x14ac:dyDescent="0.2">
      <c r="B303" s="125">
        <v>1196</v>
      </c>
      <c r="C303" s="155">
        <v>25.6514103373136</v>
      </c>
      <c r="D303">
        <v>1196</v>
      </c>
      <c r="E303" s="155">
        <v>-1201.9104805025809</v>
      </c>
      <c r="F303">
        <v>1196</v>
      </c>
      <c r="G303" s="155">
        <v>1098.9623194974192</v>
      </c>
      <c r="I303" s="155"/>
      <c r="K303" s="155"/>
      <c r="L303">
        <v>1194</v>
      </c>
      <c r="M303" s="155">
        <v>179.95441759354435</v>
      </c>
      <c r="N303" s="138">
        <f t="shared" si="4"/>
        <v>303</v>
      </c>
      <c r="AB303" s="167" t="str">
        <f>IFERROR(VALUE(RIGHT(AA303,LEN(AA303)-MIN(FIND({0;1;2;3;4;5;6;7;8;9},AA303&amp;"0123456789"))+1)),"")</f>
        <v/>
      </c>
    </row>
    <row r="304" spans="2:28" x14ac:dyDescent="0.2">
      <c r="B304" s="125">
        <v>1200</v>
      </c>
      <c r="C304" s="155">
        <v>25.654614310757889</v>
      </c>
      <c r="D304">
        <v>1200</v>
      </c>
      <c r="E304" s="155">
        <v>-1205.9231193650369</v>
      </c>
      <c r="F304">
        <v>1200</v>
      </c>
      <c r="G304" s="155">
        <v>1094.9496806349632</v>
      </c>
      <c r="I304" s="155"/>
      <c r="K304" s="155"/>
      <c r="L304">
        <v>1198</v>
      </c>
      <c r="M304" s="155">
        <v>179.95425102449798</v>
      </c>
      <c r="N304" s="138">
        <f t="shared" si="4"/>
        <v>304</v>
      </c>
      <c r="AB304" s="167" t="str">
        <f>IFERROR(VALUE(RIGHT(AA304,LEN(AA304)-MIN(FIND({0;1;2;3;4;5;6;7;8;9},AA304&amp;"0123456789"))+1)),"")</f>
        <v/>
      </c>
    </row>
    <row r="305" spans="2:28" x14ac:dyDescent="0.2">
      <c r="B305" s="125">
        <v>1204</v>
      </c>
      <c r="C305" s="155">
        <v>25.657829998211547</v>
      </c>
      <c r="D305">
        <v>1204</v>
      </c>
      <c r="E305" s="155">
        <v>-1209.9357120280249</v>
      </c>
      <c r="F305">
        <v>1204</v>
      </c>
      <c r="G305" s="155">
        <v>1090.9370879719752</v>
      </c>
      <c r="I305" s="155"/>
      <c r="K305" s="155"/>
      <c r="L305">
        <v>1202</v>
      </c>
      <c r="M305" s="155">
        <v>179.95408323362</v>
      </c>
      <c r="N305" s="138">
        <f t="shared" si="4"/>
        <v>305</v>
      </c>
      <c r="AB305" s="167" t="str">
        <f>IFERROR(VALUE(RIGHT(AA305,LEN(AA305)-MIN(FIND({0;1;2;3;4;5;6;7;8;9},AA305&amp;"0123456789"))+1)),"")</f>
        <v/>
      </c>
    </row>
    <row r="306" spans="2:28" x14ac:dyDescent="0.2">
      <c r="B306" s="125">
        <v>1208</v>
      </c>
      <c r="C306" s="155">
        <v>25.661057485916459</v>
      </c>
      <c r="D306">
        <v>1208</v>
      </c>
      <c r="E306" s="155">
        <v>-1213.948258491441</v>
      </c>
      <c r="F306">
        <v>1208</v>
      </c>
      <c r="G306" s="155">
        <v>1086.9245415085591</v>
      </c>
      <c r="I306" s="155"/>
      <c r="K306" s="155"/>
      <c r="L306">
        <v>1206</v>
      </c>
      <c r="M306" s="155">
        <v>179.9539142074172</v>
      </c>
      <c r="N306" s="138">
        <f t="shared" si="4"/>
        <v>306</v>
      </c>
      <c r="AB306" s="167" t="str">
        <f>IFERROR(VALUE(RIGHT(AA306,LEN(AA306)-MIN(FIND({0;1;2;3;4;5;6;7;8;9},AA306&amp;"0123456789"))+1)),"")</f>
        <v/>
      </c>
    </row>
    <row r="307" spans="2:28" x14ac:dyDescent="0.2">
      <c r="B307" s="125">
        <v>1212</v>
      </c>
      <c r="C307" s="155">
        <v>25.664296861070422</v>
      </c>
      <c r="D307">
        <v>1212</v>
      </c>
      <c r="E307" s="155">
        <v>-1217.9607587551804</v>
      </c>
      <c r="F307">
        <v>1212</v>
      </c>
      <c r="G307" s="155">
        <v>1082.9120412448196</v>
      </c>
      <c r="I307" s="155"/>
      <c r="K307" s="155"/>
      <c r="L307">
        <v>1210</v>
      </c>
      <c r="M307" s="155">
        <v>179.95374393219714</v>
      </c>
      <c r="N307" s="138">
        <f t="shared" si="4"/>
        <v>307</v>
      </c>
      <c r="AB307" s="167" t="str">
        <f>IFERROR(VALUE(RIGHT(AA307,LEN(AA307)-MIN(FIND({0;1;2;3;4;5;6;7;8;9},AA307&amp;"0123456789"))+1)),"")</f>
        <v/>
      </c>
    </row>
    <row r="308" spans="2:28" x14ac:dyDescent="0.2">
      <c r="B308" s="125">
        <v>1216</v>
      </c>
      <c r="C308" s="155">
        <v>25.667548211841357</v>
      </c>
      <c r="D308">
        <v>1216</v>
      </c>
      <c r="E308" s="155">
        <v>-1221.9732128191363</v>
      </c>
      <c r="F308">
        <v>1216</v>
      </c>
      <c r="G308" s="155">
        <v>1078.8995871808638</v>
      </c>
      <c r="I308" s="155"/>
      <c r="K308" s="155"/>
      <c r="L308">
        <v>1214</v>
      </c>
      <c r="M308" s="155">
        <v>179.95357239406388</v>
      </c>
      <c r="N308" s="138">
        <f t="shared" si="4"/>
        <v>308</v>
      </c>
      <c r="AB308" s="167" t="str">
        <f>IFERROR(VALUE(RIGHT(AA308,LEN(AA308)-MIN(FIND({0;1;2;3;4;5;6;7;8;9},AA308&amp;"0123456789"))+1)),"")</f>
        <v/>
      </c>
    </row>
    <row r="309" spans="2:28" x14ac:dyDescent="0.2">
      <c r="B309" s="125">
        <v>1220</v>
      </c>
      <c r="C309" s="155">
        <v>25.670811627381724</v>
      </c>
      <c r="D309">
        <v>1220</v>
      </c>
      <c r="E309" s="155">
        <v>-1225.9856206831998</v>
      </c>
      <c r="F309">
        <v>1220</v>
      </c>
      <c r="G309" s="155">
        <v>1074.8871793168003</v>
      </c>
      <c r="I309" s="155"/>
      <c r="K309" s="155"/>
      <c r="L309">
        <v>1218</v>
      </c>
      <c r="M309" s="155">
        <v>179.9533995789148</v>
      </c>
      <c r="N309" s="138">
        <f t="shared" si="4"/>
        <v>309</v>
      </c>
      <c r="AB309" s="167" t="str">
        <f>IFERROR(VALUE(RIGHT(AA309,LEN(AA309)-MIN(FIND({0;1;2;3;4;5;6;7;8;9},AA309&amp;"0123456789"))+1)),"")</f>
        <v/>
      </c>
    </row>
    <row r="310" spans="2:28" x14ac:dyDescent="0.2">
      <c r="B310" s="125">
        <v>1224</v>
      </c>
      <c r="C310" s="155">
        <v>25.674087197843242</v>
      </c>
      <c r="D310">
        <v>1224</v>
      </c>
      <c r="E310" s="155">
        <v>-1229.9979823472611</v>
      </c>
      <c r="F310">
        <v>1224</v>
      </c>
      <c r="G310" s="155">
        <v>1070.874817652739</v>
      </c>
      <c r="I310" s="155"/>
      <c r="K310" s="155"/>
      <c r="L310">
        <v>1222</v>
      </c>
      <c r="M310" s="155">
        <v>179.95322547243663</v>
      </c>
      <c r="N310" s="138">
        <f t="shared" si="4"/>
        <v>310</v>
      </c>
      <c r="AB310" s="167" t="str">
        <f>IFERROR(VALUE(RIGHT(AA310,LEN(AA310)-MIN(FIND({0;1;2;3;4;5;6;7;8;9},AA310&amp;"0123456789"))+1)),"")</f>
        <v/>
      </c>
    </row>
    <row r="311" spans="2:28" x14ac:dyDescent="0.2">
      <c r="B311" s="125">
        <v>1228</v>
      </c>
      <c r="C311" s="155">
        <v>25.677375014391895</v>
      </c>
      <c r="D311">
        <v>1228</v>
      </c>
      <c r="E311" s="155">
        <v>-1234.0102978112091</v>
      </c>
      <c r="F311">
        <v>1228</v>
      </c>
      <c r="G311" s="155">
        <v>1066.862502188791</v>
      </c>
      <c r="I311" s="155"/>
      <c r="K311" s="155"/>
      <c r="L311">
        <v>1226</v>
      </c>
      <c r="M311" s="155">
        <v>179.95305006010108</v>
      </c>
      <c r="N311" s="138">
        <f t="shared" si="4"/>
        <v>311</v>
      </c>
      <c r="AB311" s="167" t="str">
        <f>IFERROR(VALUE(RIGHT(AA311,LEN(AA311)-MIN(FIND({0;1;2;3;4;5;6;7;8;9},AA311&amp;"0123456789"))+1)),"")</f>
        <v/>
      </c>
    </row>
    <row r="312" spans="2:28" x14ac:dyDescent="0.2">
      <c r="B312" s="125">
        <v>1232</v>
      </c>
      <c r="C312" s="155">
        <v>25.680675169223182</v>
      </c>
      <c r="D312">
        <v>1232</v>
      </c>
      <c r="E312" s="155">
        <v>-1238.0225670749296</v>
      </c>
      <c r="F312">
        <v>1232</v>
      </c>
      <c r="G312" s="155">
        <v>1062.8502329250705</v>
      </c>
      <c r="I312" s="155"/>
      <c r="K312" s="155"/>
      <c r="L312">
        <v>1230</v>
      </c>
      <c r="M312" s="155">
        <v>179.95287332716137</v>
      </c>
      <c r="N312" s="138">
        <f t="shared" si="4"/>
        <v>312</v>
      </c>
      <c r="AB312" s="167" t="str">
        <f>IFERROR(VALUE(RIGHT(AA312,LEN(AA312)-MIN(FIND({0;1;2;3;4;5;6;7;8;9},AA312&amp;"0123456789"))+1)),"")</f>
        <v/>
      </c>
    </row>
    <row r="313" spans="2:28" x14ac:dyDescent="0.2">
      <c r="B313" s="125">
        <v>1236</v>
      </c>
      <c r="C313" s="155">
        <v>25.683987755577682</v>
      </c>
      <c r="D313">
        <v>1236</v>
      </c>
      <c r="E313" s="155">
        <v>-1242.0347901383084</v>
      </c>
      <c r="F313">
        <v>1236</v>
      </c>
      <c r="G313" s="155">
        <v>1058.8380098616917</v>
      </c>
      <c r="I313" s="155"/>
      <c r="K313" s="155"/>
      <c r="L313">
        <v>1234</v>
      </c>
      <c r="M313" s="155">
        <v>179.95269525864788</v>
      </c>
      <c r="N313" s="138">
        <f t="shared" si="4"/>
        <v>313</v>
      </c>
      <c r="AB313" s="167" t="str">
        <f>IFERROR(VALUE(RIGHT(AA313,LEN(AA313)-MIN(FIND({0;1;2;3;4;5;6;7;8;9},AA313&amp;"0123456789"))+1)),"")</f>
        <v/>
      </c>
    </row>
    <row r="314" spans="2:28" x14ac:dyDescent="0.2">
      <c r="B314" s="125">
        <v>1240</v>
      </c>
      <c r="C314" s="155">
        <v>25.687312867756923</v>
      </c>
      <c r="D314">
        <v>1240</v>
      </c>
      <c r="E314" s="155">
        <v>-1246.0469670012283</v>
      </c>
      <c r="F314">
        <v>1240</v>
      </c>
      <c r="G314" s="155">
        <v>1054.8258329987718</v>
      </c>
      <c r="I314" s="155"/>
      <c r="K314" s="155"/>
      <c r="L314">
        <v>1238</v>
      </c>
      <c r="M314" s="155">
        <v>179.9525158393636</v>
      </c>
      <c r="N314" s="138">
        <f t="shared" si="4"/>
        <v>314</v>
      </c>
      <c r="AB314" s="167" t="str">
        <f>IFERROR(VALUE(RIGHT(AA314,LEN(AA314)-MIN(FIND({0;1;2;3;4;5;6;7;8;9},AA314&amp;"0123456789"))+1)),"")</f>
        <v/>
      </c>
    </row>
    <row r="315" spans="2:28" x14ac:dyDescent="0.2">
      <c r="B315" s="125">
        <v>1244</v>
      </c>
      <c r="C315" s="155">
        <v>25.690650601139527</v>
      </c>
      <c r="D315">
        <v>1244</v>
      </c>
      <c r="E315" s="155">
        <v>-1250.0590976635708</v>
      </c>
      <c r="F315">
        <v>1244</v>
      </c>
      <c r="G315" s="155">
        <v>1050.8137023364293</v>
      </c>
      <c r="I315" s="155"/>
      <c r="K315" s="155"/>
      <c r="L315">
        <v>1242</v>
      </c>
      <c r="M315" s="155">
        <v>179.9523350538802</v>
      </c>
      <c r="N315" s="138">
        <f t="shared" si="4"/>
        <v>315</v>
      </c>
      <c r="AB315" s="167" t="str">
        <f>IFERROR(VALUE(RIGHT(AA315,LEN(AA315)-MIN(FIND({0;1;2;3;4;5;6;7;8;9},AA315&amp;"0123456789"))+1)),"")</f>
        <v/>
      </c>
    </row>
    <row r="316" spans="2:28" x14ac:dyDescent="0.2">
      <c r="B316" s="125">
        <v>1248</v>
      </c>
      <c r="C316" s="155">
        <v>25.694001052197681</v>
      </c>
      <c r="D316">
        <v>1248</v>
      </c>
      <c r="E316" s="155">
        <v>-1254.0711821252155</v>
      </c>
      <c r="F316">
        <v>1248</v>
      </c>
      <c r="G316" s="155">
        <v>1046.8016178747846</v>
      </c>
      <c r="I316" s="155"/>
      <c r="K316" s="155"/>
      <c r="L316">
        <v>1246</v>
      </c>
      <c r="M316" s="155">
        <v>179.95215288653358</v>
      </c>
      <c r="N316" s="138">
        <f t="shared" si="4"/>
        <v>316</v>
      </c>
      <c r="AB316" s="167" t="str">
        <f>IFERROR(VALUE(RIGHT(AA316,LEN(AA316)-MIN(FIND({0;1;2;3;4;5;6;7;8;9},AA316&amp;"0123456789"))+1)),"")</f>
        <v/>
      </c>
    </row>
    <row r="317" spans="2:28" x14ac:dyDescent="0.2">
      <c r="B317" s="125">
        <v>1252</v>
      </c>
      <c r="C317" s="155">
        <v>25.697364318513905</v>
      </c>
      <c r="D317">
        <v>1252</v>
      </c>
      <c r="E317" s="155">
        <v>-1258.0832203860402</v>
      </c>
      <c r="F317">
        <v>1252</v>
      </c>
      <c r="G317" s="155">
        <v>1042.7895796139599</v>
      </c>
      <c r="I317" s="155"/>
      <c r="K317" s="155"/>
      <c r="L317">
        <v>1250</v>
      </c>
      <c r="M317" s="155">
        <v>179.95196932141937</v>
      </c>
      <c r="N317" s="138">
        <f t="shared" si="4"/>
        <v>317</v>
      </c>
      <c r="AB317" s="167" t="str">
        <f>IFERROR(VALUE(RIGHT(AA317,LEN(AA317)-MIN(FIND({0;1;2;3;4;5;6;7;8;9},AA317&amp;"0123456789"))+1)),"")</f>
        <v/>
      </c>
    </row>
    <row r="318" spans="2:28" x14ac:dyDescent="0.2">
      <c r="B318" s="125">
        <v>1256</v>
      </c>
      <c r="C318" s="155">
        <v>25.70074049879819</v>
      </c>
      <c r="D318">
        <v>1256</v>
      </c>
      <c r="E318" s="155">
        <v>-1262.0952124459207</v>
      </c>
      <c r="F318">
        <v>1256</v>
      </c>
      <c r="G318" s="155">
        <v>1038.7775875540794</v>
      </c>
      <c r="I318" s="155"/>
      <c r="K318" s="155"/>
      <c r="L318">
        <v>1254</v>
      </c>
      <c r="M318" s="155">
        <v>179.9517843423877</v>
      </c>
      <c r="N318" s="138">
        <f t="shared" si="4"/>
        <v>318</v>
      </c>
      <c r="AB318" s="167" t="str">
        <f>IFERROR(VALUE(RIGHT(AA318,LEN(AA318)-MIN(FIND({0;1;2;3;4;5;6;7;8;9},AA318&amp;"0123456789"))+1)),"")</f>
        <v/>
      </c>
    </row>
    <row r="319" spans="2:28" x14ac:dyDescent="0.2">
      <c r="B319" s="125">
        <v>1260</v>
      </c>
      <c r="C319" s="155">
        <v>25.70412969290539</v>
      </c>
      <c r="D319">
        <v>1260</v>
      </c>
      <c r="E319" s="155">
        <v>-1266.1071583047308</v>
      </c>
      <c r="F319">
        <v>1260</v>
      </c>
      <c r="G319" s="155">
        <v>1034.7656416952693</v>
      </c>
      <c r="I319" s="155"/>
      <c r="K319" s="155"/>
      <c r="L319">
        <v>1258</v>
      </c>
      <c r="M319" s="155">
        <v>179.95159793303958</v>
      </c>
      <c r="N319" s="138">
        <f t="shared" si="4"/>
        <v>319</v>
      </c>
      <c r="AB319" s="167" t="str">
        <f>IFERROR(VALUE(RIGHT(AA319,LEN(AA319)-MIN(FIND({0;1;2;3;4;5;6;7;8;9},AA319&amp;"0123456789"))+1)),"")</f>
        <v/>
      </c>
    </row>
    <row r="320" spans="2:28" x14ac:dyDescent="0.2">
      <c r="B320" s="125">
        <v>1264</v>
      </c>
      <c r="C320" s="155">
        <v>25.707532001853028</v>
      </c>
      <c r="D320">
        <v>1264</v>
      </c>
      <c r="E320" s="155">
        <v>-1270.1190579623428</v>
      </c>
      <c r="F320">
        <v>1264</v>
      </c>
      <c r="G320" s="155">
        <v>1030.7537420376573</v>
      </c>
      <c r="I320" s="155"/>
      <c r="K320" s="155"/>
      <c r="L320">
        <v>1262</v>
      </c>
      <c r="M320" s="155">
        <v>179.951410076721</v>
      </c>
      <c r="N320" s="138">
        <f t="shared" si="4"/>
        <v>320</v>
      </c>
      <c r="AB320" s="167" t="str">
        <f>IFERROR(VALUE(RIGHT(AA320,LEN(AA320)-MIN(FIND({0;1;2;3;4;5;6;7;8;9},AA320&amp;"0123456789"))+1)),"")</f>
        <v/>
      </c>
    </row>
    <row r="321" spans="2:28" x14ac:dyDescent="0.2">
      <c r="B321" s="125">
        <v>1268</v>
      </c>
      <c r="C321" s="155">
        <v>25.710947527839412</v>
      </c>
      <c r="D321">
        <v>1268</v>
      </c>
      <c r="E321" s="155">
        <v>-1274.1309114186267</v>
      </c>
      <c r="F321">
        <v>1268</v>
      </c>
      <c r="G321" s="155">
        <v>1026.7418885813734</v>
      </c>
      <c r="I321" s="155"/>
      <c r="K321" s="155"/>
      <c r="L321">
        <v>1266</v>
      </c>
      <c r="M321" s="155">
        <v>179.95122075651847</v>
      </c>
      <c r="N321" s="138">
        <f t="shared" si="4"/>
        <v>321</v>
      </c>
      <c r="AB321" s="167" t="str">
        <f>IFERROR(VALUE(RIGHT(AA321,LEN(AA321)-MIN(FIND({0;1;2;3;4;5;6;7;8;9},AA321&amp;"0123456789"))+1)),"")</f>
        <v/>
      </c>
    </row>
    <row r="322" spans="2:28" x14ac:dyDescent="0.2">
      <c r="B322" s="125">
        <v>1272</v>
      </c>
      <c r="C322" s="155">
        <v>25.714376374262091</v>
      </c>
      <c r="D322">
        <v>1272</v>
      </c>
      <c r="E322" s="155">
        <v>-1278.1427186734504</v>
      </c>
      <c r="F322">
        <v>1272</v>
      </c>
      <c r="G322" s="155">
        <v>1022.7300813265497</v>
      </c>
      <c r="I322" s="155"/>
      <c r="K322" s="155"/>
      <c r="L322">
        <v>1270</v>
      </c>
      <c r="M322" s="155">
        <v>179.95102995525406</v>
      </c>
      <c r="N322" s="138">
        <f t="shared" si="4"/>
        <v>322</v>
      </c>
      <c r="AB322" s="167" t="str">
        <f>IFERROR(VALUE(RIGHT(AA322,LEN(AA322)-MIN(FIND({0;1;2;3;4;5;6;7;8;9},AA322&amp;"0123456789"))+1)),"")</f>
        <v/>
      </c>
    </row>
    <row r="323" spans="2:28" x14ac:dyDescent="0.2">
      <c r="B323" s="125">
        <v>1276</v>
      </c>
      <c r="C323" s="155">
        <v>25.717818645736717</v>
      </c>
      <c r="D323">
        <v>1276</v>
      </c>
      <c r="E323" s="155">
        <v>-1282.1544797266795</v>
      </c>
      <c r="F323">
        <v>1276</v>
      </c>
      <c r="G323" s="155">
        <v>1018.7183202733206</v>
      </c>
      <c r="I323" s="155"/>
      <c r="K323" s="155"/>
      <c r="L323">
        <v>1274</v>
      </c>
      <c r="M323" s="155">
        <v>179.95083765547969</v>
      </c>
      <c r="N323" s="138">
        <f t="shared" si="4"/>
        <v>323</v>
      </c>
      <c r="AB323" s="167" t="str">
        <f>IFERROR(VALUE(RIGHT(AA323,LEN(AA323)-MIN(FIND({0;1;2;3;4;5;6;7;8;9},AA323&amp;"0123456789"))+1)),"")</f>
        <v/>
      </c>
    </row>
    <row r="324" spans="2:28" x14ac:dyDescent="0.2">
      <c r="B324" s="125">
        <v>1280</v>
      </c>
      <c r="C324" s="155">
        <v>25.721274448116233</v>
      </c>
      <c r="D324">
        <v>1280</v>
      </c>
      <c r="E324" s="155">
        <v>-1286.166194578178</v>
      </c>
      <c r="F324">
        <v>1280</v>
      </c>
      <c r="G324" s="155">
        <v>1014.7066054218221</v>
      </c>
      <c r="I324" s="155"/>
      <c r="K324" s="155"/>
      <c r="L324">
        <v>1278</v>
      </c>
      <c r="M324" s="155">
        <v>179.95064383947252</v>
      </c>
      <c r="N324" s="138">
        <f t="shared" si="4"/>
        <v>324</v>
      </c>
      <c r="AB324" s="167" t="str">
        <f>IFERROR(VALUE(RIGHT(AA324,LEN(AA324)-MIN(FIND({0;1;2;3;4;5;6;7;8;9},AA324&amp;"0123456789"))+1)),"")</f>
        <v/>
      </c>
    </row>
    <row r="325" spans="2:28" x14ac:dyDescent="0.2">
      <c r="B325" s="125">
        <v>1284</v>
      </c>
      <c r="C325" s="155">
        <v>25.724743888510481</v>
      </c>
      <c r="D325">
        <v>1284</v>
      </c>
      <c r="E325" s="155">
        <v>-1290.1778632278074</v>
      </c>
      <c r="F325">
        <v>1284</v>
      </c>
      <c r="G325" s="155">
        <v>1010.6949367721927</v>
      </c>
      <c r="I325" s="155"/>
      <c r="K325" s="155"/>
      <c r="L325">
        <v>1282</v>
      </c>
      <c r="M325" s="155">
        <v>179.95044848922873</v>
      </c>
      <c r="N325" s="138">
        <f t="shared" si="4"/>
        <v>325</v>
      </c>
      <c r="AB325" s="167" t="str">
        <f>IFERROR(VALUE(RIGHT(AA325,LEN(AA325)-MIN(FIND({0;1;2;3;4;5;6;7;8;9},AA325&amp;"0123456789"))+1)),"")</f>
        <v/>
      </c>
    </row>
    <row r="326" spans="2:28" x14ac:dyDescent="0.2">
      <c r="B326" s="125">
        <v>1288</v>
      </c>
      <c r="C326" s="155">
        <v>25.728227075306158</v>
      </c>
      <c r="D326">
        <v>1288</v>
      </c>
      <c r="E326" s="155">
        <v>-1294.1894856754272</v>
      </c>
      <c r="F326">
        <v>1288</v>
      </c>
      <c r="G326" s="155">
        <v>1006.6833143245728</v>
      </c>
      <c r="I326" s="155"/>
      <c r="K326" s="155"/>
      <c r="L326">
        <v>1286</v>
      </c>
      <c r="M326" s="155">
        <v>179.95025158645873</v>
      </c>
      <c r="N326" s="138">
        <f t="shared" ref="N326:N389" si="5">N325+1</f>
        <v>326</v>
      </c>
      <c r="AB326" s="167" t="str">
        <f>IFERROR(VALUE(RIGHT(AA326,LEN(AA326)-MIN(FIND({0;1;2;3;4;5;6;7;8;9},AA326&amp;"0123456789"))+1)),"")</f>
        <v/>
      </c>
    </row>
    <row r="327" spans="2:28" x14ac:dyDescent="0.2">
      <c r="B327" s="125">
        <v>1292</v>
      </c>
      <c r="C327" s="155">
        <v>25.731724118187209</v>
      </c>
      <c r="D327">
        <v>1292</v>
      </c>
      <c r="E327" s="155">
        <v>-1298.2010619208947</v>
      </c>
      <c r="F327">
        <v>1292</v>
      </c>
      <c r="G327" s="155">
        <v>1002.6717380791054</v>
      </c>
      <c r="I327" s="155"/>
      <c r="K327" s="155"/>
      <c r="L327">
        <v>1290</v>
      </c>
      <c r="M327" s="155">
        <v>179.95005311258075</v>
      </c>
      <c r="N327" s="138">
        <f t="shared" si="5"/>
        <v>327</v>
      </c>
      <c r="AB327" s="167" t="str">
        <f>IFERROR(VALUE(RIGHT(AA327,LEN(AA327)-MIN(FIND({0;1;2;3;4;5;6;7;8;9},AA327&amp;"0123456789"))+1)),"")</f>
        <v/>
      </c>
    </row>
    <row r="328" spans="2:28" x14ac:dyDescent="0.2">
      <c r="B328" s="125">
        <v>1296</v>
      </c>
      <c r="C328" s="155">
        <v>25.735235128155612</v>
      </c>
      <c r="D328">
        <v>1296</v>
      </c>
      <c r="E328" s="155">
        <v>-1302.2125919640644</v>
      </c>
      <c r="F328">
        <v>1296</v>
      </c>
      <c r="G328" s="155">
        <v>998.66020803593574</v>
      </c>
      <c r="I328" s="155"/>
      <c r="K328" s="155"/>
      <c r="L328">
        <v>1294</v>
      </c>
      <c r="M328" s="155">
        <v>179.94985304871537</v>
      </c>
      <c r="N328" s="138">
        <f t="shared" si="5"/>
        <v>328</v>
      </c>
      <c r="AB328" s="167" t="str">
        <f>IFERROR(VALUE(RIGHT(AA328,LEN(AA328)-MIN(FIND({0;1;2;3;4;5;6;7;8;9},AA328&amp;"0123456789"))+1)),"")</f>
        <v/>
      </c>
    </row>
    <row r="329" spans="2:28" x14ac:dyDescent="0.2">
      <c r="B329" s="125">
        <v>1300</v>
      </c>
      <c r="C329" s="155">
        <v>25.738760217552567</v>
      </c>
      <c r="D329">
        <v>1300</v>
      </c>
      <c r="E329" s="155">
        <v>-1306.224075804789</v>
      </c>
      <c r="F329">
        <v>1300</v>
      </c>
      <c r="G329" s="155">
        <v>994.64872419521112</v>
      </c>
      <c r="I329" s="155"/>
      <c r="K329" s="155"/>
      <c r="L329">
        <v>1298</v>
      </c>
      <c r="M329" s="155">
        <v>179.94965137567957</v>
      </c>
      <c r="N329" s="138">
        <f t="shared" si="5"/>
        <v>329</v>
      </c>
      <c r="AB329" s="167" t="str">
        <f>IFERROR(VALUE(RIGHT(AA329,LEN(AA329)-MIN(FIND({0;1;2;3;4;5;6;7;8;9},AA329&amp;"0123456789"))+1)),"")</f>
        <v/>
      </c>
    </row>
    <row r="330" spans="2:28" x14ac:dyDescent="0.2">
      <c r="B330" s="125">
        <v>1304</v>
      </c>
      <c r="C330" s="155">
        <v>25.74229950008014</v>
      </c>
      <c r="D330">
        <v>1304</v>
      </c>
      <c r="E330" s="155">
        <v>-1310.2355134429188</v>
      </c>
      <c r="F330">
        <v>1304</v>
      </c>
      <c r="G330" s="155">
        <v>990.63728655708132</v>
      </c>
      <c r="I330" s="155"/>
      <c r="K330" s="155"/>
      <c r="L330">
        <v>1302</v>
      </c>
      <c r="M330" s="155">
        <v>179.94944807398045</v>
      </c>
      <c r="N330" s="138">
        <f t="shared" si="5"/>
        <v>330</v>
      </c>
      <c r="AB330" s="167" t="str">
        <f>IFERROR(VALUE(RIGHT(AA330,LEN(AA330)-MIN(FIND({0;1;2;3;4;5;6;7;8;9},AA330&amp;"0123456789"))+1)),"")</f>
        <v/>
      </c>
    </row>
    <row r="331" spans="2:28" x14ac:dyDescent="0.2">
      <c r="B331" s="125">
        <v>1308</v>
      </c>
      <c r="C331" s="155">
        <v>25.745853090823328</v>
      </c>
      <c r="D331">
        <v>1308</v>
      </c>
      <c r="E331" s="155">
        <v>-1314.2469048783012</v>
      </c>
      <c r="F331">
        <v>1308</v>
      </c>
      <c r="G331" s="155">
        <v>986.62589512169893</v>
      </c>
      <c r="I331" s="155"/>
      <c r="K331" s="155"/>
      <c r="L331">
        <v>1306</v>
      </c>
      <c r="M331" s="155">
        <v>179.94924312380886</v>
      </c>
      <c r="N331" s="138">
        <f t="shared" si="5"/>
        <v>331</v>
      </c>
      <c r="AB331" s="167" t="str">
        <f>IFERROR(VALUE(RIGHT(AA331,LEN(AA331)-MIN(FIND({0;1;2;3;4;5;6;7;8;9},AA331&amp;"0123456789"))+1)),"")</f>
        <v/>
      </c>
    </row>
    <row r="332" spans="2:28" x14ac:dyDescent="0.2">
      <c r="B332" s="125">
        <v>1312</v>
      </c>
      <c r="C332" s="155">
        <v>25.749421106272571</v>
      </c>
      <c r="D332">
        <v>1312</v>
      </c>
      <c r="E332" s="155">
        <v>-1318.2582501107813</v>
      </c>
      <c r="F332">
        <v>1312</v>
      </c>
      <c r="G332" s="155">
        <v>982.61454988921878</v>
      </c>
      <c r="I332" s="155"/>
      <c r="K332" s="155"/>
      <c r="L332">
        <v>1310</v>
      </c>
      <c r="M332" s="155">
        <v>179.94903650503332</v>
      </c>
      <c r="N332" s="138">
        <f t="shared" si="5"/>
        <v>332</v>
      </c>
      <c r="AB332" s="167" t="str">
        <f>IFERROR(VALUE(RIGHT(AA332,LEN(AA332)-MIN(FIND({0;1;2;3;4;5;6;7;8;9},AA332&amp;"0123456789"))+1)),"")</f>
        <v/>
      </c>
    </row>
    <row r="333" spans="2:28" x14ac:dyDescent="0.2">
      <c r="B333" s="125">
        <v>1316</v>
      </c>
      <c r="C333" s="155">
        <v>25.753003664346739</v>
      </c>
      <c r="D333">
        <v>1316</v>
      </c>
      <c r="E333" s="155">
        <v>-1322.2695491402021</v>
      </c>
      <c r="F333">
        <v>1316</v>
      </c>
      <c r="G333" s="155">
        <v>978.60325085979798</v>
      </c>
      <c r="I333" s="155"/>
      <c r="K333" s="155"/>
      <c r="L333">
        <v>1314</v>
      </c>
      <c r="M333" s="155">
        <v>179.94882819719305</v>
      </c>
      <c r="N333" s="138">
        <f t="shared" si="5"/>
        <v>333</v>
      </c>
      <c r="AB333" s="167" t="str">
        <f>IFERROR(VALUE(RIGHT(AA333,LEN(AA333)-MIN(FIND({0;1;2;3;4;5;6;7;8;9},AA333&amp;"0123456789"))+1)),"")</f>
        <v/>
      </c>
    </row>
    <row r="334" spans="2:28" x14ac:dyDescent="0.2">
      <c r="B334" s="125">
        <v>1320</v>
      </c>
      <c r="C334" s="155">
        <v>25.756600884416581</v>
      </c>
      <c r="D334">
        <v>1320</v>
      </c>
      <c r="E334" s="155">
        <v>-1326.2808019664035</v>
      </c>
      <c r="F334">
        <v>1320</v>
      </c>
      <c r="G334" s="155">
        <v>974.59199803359661</v>
      </c>
      <c r="I334" s="155"/>
      <c r="K334" s="155"/>
      <c r="L334">
        <v>1318</v>
      </c>
      <c r="M334" s="155">
        <v>179.9486181794914</v>
      </c>
      <c r="N334" s="138">
        <f t="shared" si="5"/>
        <v>334</v>
      </c>
      <c r="AB334" s="167" t="str">
        <f>IFERROR(VALUE(RIGHT(AA334,LEN(AA334)-MIN(FIND({0;1;2;3;4;5;6;7;8;9},AA334&amp;"0123456789"))+1)),"")</f>
        <v/>
      </c>
    </row>
    <row r="335" spans="2:28" x14ac:dyDescent="0.2">
      <c r="B335" s="125">
        <v>1324</v>
      </c>
      <c r="C335" s="155">
        <v>25.760212887328656</v>
      </c>
      <c r="D335">
        <v>1324</v>
      </c>
      <c r="E335" s="155">
        <v>-1330.2920085892229</v>
      </c>
      <c r="F335">
        <v>1324</v>
      </c>
      <c r="G335" s="155">
        <v>970.58079141077724</v>
      </c>
      <c r="I335" s="155"/>
      <c r="K335" s="155"/>
      <c r="L335">
        <v>1322</v>
      </c>
      <c r="M335" s="155">
        <v>179.94840643078894</v>
      </c>
      <c r="N335" s="138">
        <f t="shared" si="5"/>
        <v>335</v>
      </c>
      <c r="AB335" s="167" t="str">
        <f>IFERROR(VALUE(RIGHT(AA335,LEN(AA335)-MIN(FIND({0;1;2;3;4;5;6;7;8;9},AA335&amp;"0123456789"))+1)),"")</f>
        <v/>
      </c>
    </row>
    <row r="336" spans="2:28" x14ac:dyDescent="0.2">
      <c r="B336" s="125">
        <v>1328</v>
      </c>
      <c r="C336" s="155">
        <v>25.763839795429757</v>
      </c>
      <c r="D336">
        <v>1328</v>
      </c>
      <c r="E336" s="155">
        <v>-1334.3031690084949</v>
      </c>
      <c r="F336">
        <v>1328</v>
      </c>
      <c r="G336" s="155">
        <v>966.56963099150516</v>
      </c>
      <c r="I336" s="155"/>
      <c r="K336" s="155"/>
      <c r="L336">
        <v>1326</v>
      </c>
      <c r="M336" s="155">
        <v>179.9481929295963</v>
      </c>
      <c r="N336" s="138">
        <f t="shared" si="5"/>
        <v>336</v>
      </c>
      <c r="AB336" s="167" t="str">
        <f>IFERROR(VALUE(RIGHT(AA336,LEN(AA336)-MIN(FIND({0;1;2;3;4;5;6;7;8;9},AA336&amp;"0123456789"))+1)),"")</f>
        <v/>
      </c>
    </row>
    <row r="337" spans="2:28" x14ac:dyDescent="0.2">
      <c r="B337" s="125">
        <v>1332</v>
      </c>
      <c r="C337" s="155">
        <v>25.76748173259185</v>
      </c>
      <c r="D337">
        <v>1332</v>
      </c>
      <c r="E337" s="155">
        <v>-1338.3142832240524</v>
      </c>
      <c r="F337">
        <v>1332</v>
      </c>
      <c r="G337" s="155">
        <v>962.55851677594774</v>
      </c>
      <c r="I337" s="155"/>
      <c r="K337" s="155"/>
      <c r="L337">
        <v>1330</v>
      </c>
      <c r="M337" s="155">
        <v>179.94797765406705</v>
      </c>
      <c r="N337" s="138">
        <f t="shared" si="5"/>
        <v>337</v>
      </c>
      <c r="AB337" s="167" t="str">
        <f>IFERROR(VALUE(RIGHT(AA337,LEN(AA337)-MIN(FIND({0;1;2;3;4;5;6;7;8;9},AA337&amp;"0123456789"))+1)),"")</f>
        <v/>
      </c>
    </row>
    <row r="338" spans="2:28" x14ac:dyDescent="0.2">
      <c r="B338" s="125">
        <v>1336</v>
      </c>
      <c r="C338" s="155">
        <v>25.771138824237539</v>
      </c>
      <c r="D338">
        <v>1336</v>
      </c>
      <c r="E338" s="155">
        <v>-1342.3253512357235</v>
      </c>
      <c r="F338">
        <v>1336</v>
      </c>
      <c r="G338" s="155">
        <v>958.54744876427662</v>
      </c>
      <c r="I338" s="155"/>
      <c r="K338" s="155"/>
      <c r="L338">
        <v>1334</v>
      </c>
      <c r="M338" s="155">
        <v>179.94776058198983</v>
      </c>
      <c r="N338" s="138">
        <f t="shared" si="5"/>
        <v>338</v>
      </c>
      <c r="AB338" s="167" t="str">
        <f>IFERROR(VALUE(RIGHT(AA338,LEN(AA338)-MIN(FIND({0;1;2;3;4;5;6;7;8;9},AA338&amp;"0123456789"))+1)),"")</f>
        <v/>
      </c>
    </row>
    <row r="339" spans="2:28" x14ac:dyDescent="0.2">
      <c r="B339" s="125">
        <v>1340</v>
      </c>
      <c r="C339" s="155">
        <v>25.774811197366049</v>
      </c>
      <c r="D339">
        <v>1340</v>
      </c>
      <c r="E339" s="155">
        <v>-1346.3363730433348</v>
      </c>
      <c r="F339">
        <v>1340</v>
      </c>
      <c r="G339" s="155">
        <v>954.53642695666531</v>
      </c>
      <c r="I339" s="155"/>
      <c r="K339" s="155"/>
      <c r="L339">
        <v>1338</v>
      </c>
      <c r="M339" s="155">
        <v>179.94754169078121</v>
      </c>
      <c r="N339" s="138">
        <f t="shared" si="5"/>
        <v>339</v>
      </c>
      <c r="AB339" s="167" t="str">
        <f>IFERROR(VALUE(RIGHT(AA339,LEN(AA339)-MIN(FIND({0;1;2;3;4;5;6;7;8;9},AA339&amp;"0123456789"))+1)),"")</f>
        <v/>
      </c>
    </row>
    <row r="340" spans="2:28" x14ac:dyDescent="0.2">
      <c r="B340" s="125">
        <v>1344</v>
      </c>
      <c r="C340" s="155">
        <v>25.778498980579759</v>
      </c>
      <c r="D340">
        <v>1344</v>
      </c>
      <c r="E340" s="155">
        <v>-1350.3473486467099</v>
      </c>
      <c r="F340">
        <v>1344</v>
      </c>
      <c r="G340" s="155">
        <v>950.52545135329024</v>
      </c>
      <c r="I340" s="155"/>
      <c r="K340" s="155"/>
      <c r="L340">
        <v>1342</v>
      </c>
      <c r="M340" s="155">
        <v>179.94732095747761</v>
      </c>
      <c r="N340" s="138">
        <f t="shared" si="5"/>
        <v>340</v>
      </c>
      <c r="AB340" s="167" t="str">
        <f>IFERROR(VALUE(RIGHT(AA340,LEN(AA340)-MIN(FIND({0;1;2;3;4;5;6;7;8;9},AA340&amp;"0123456789"))+1)),"")</f>
        <v/>
      </c>
    </row>
    <row r="341" spans="2:28" x14ac:dyDescent="0.2">
      <c r="B341" s="125">
        <v>1348</v>
      </c>
      <c r="C341" s="155">
        <v>25.782202304111291</v>
      </c>
      <c r="D341">
        <v>1348</v>
      </c>
      <c r="E341" s="155">
        <v>-1354.3582780456691</v>
      </c>
      <c r="F341">
        <v>1348</v>
      </c>
      <c r="G341" s="155">
        <v>946.51452195433103</v>
      </c>
      <c r="I341" s="155"/>
      <c r="K341" s="155"/>
      <c r="L341">
        <v>1346</v>
      </c>
      <c r="M341" s="155">
        <v>179.9470983587276</v>
      </c>
      <c r="N341" s="138">
        <f t="shared" si="5"/>
        <v>341</v>
      </c>
      <c r="AB341" s="167" t="str">
        <f>IFERROR(VALUE(RIGHT(AA341,LEN(AA341)-MIN(FIND({0;1;2;3;4;5;6;7;8;9},AA341&amp;"0123456789"))+1)),"")</f>
        <v/>
      </c>
    </row>
    <row r="342" spans="2:28" x14ac:dyDescent="0.2">
      <c r="B342" s="125">
        <v>1352</v>
      </c>
      <c r="C342" s="155">
        <v>25.785921299851207</v>
      </c>
      <c r="D342">
        <v>1352</v>
      </c>
      <c r="E342" s="155">
        <v>-1358.3691612400298</v>
      </c>
      <c r="F342">
        <v>1352</v>
      </c>
      <c r="G342" s="155">
        <v>942.50363875997027</v>
      </c>
      <c r="I342" s="155"/>
      <c r="K342" s="155"/>
      <c r="L342">
        <v>1350</v>
      </c>
      <c r="M342" s="155">
        <v>179.94687387078284</v>
      </c>
      <c r="N342" s="138">
        <f t="shared" si="5"/>
        <v>342</v>
      </c>
      <c r="AB342" s="167" t="str">
        <f>IFERROR(VALUE(RIGHT(AA342,LEN(AA342)-MIN(FIND({0;1;2;3;4;5;6;7;8;9},AA342&amp;"0123456789"))+1)),"")</f>
        <v/>
      </c>
    </row>
    <row r="343" spans="2:28" x14ac:dyDescent="0.2">
      <c r="B343" s="125">
        <v>1356</v>
      </c>
      <c r="C343" s="155">
        <v>25.789656101376256</v>
      </c>
      <c r="D343">
        <v>1356</v>
      </c>
      <c r="E343" s="155">
        <v>-1362.3799982296059</v>
      </c>
      <c r="F343">
        <v>1356</v>
      </c>
      <c r="G343" s="155">
        <v>938.49280177039418</v>
      </c>
      <c r="I343" s="155"/>
      <c r="K343" s="155"/>
      <c r="L343">
        <v>1354</v>
      </c>
      <c r="M343" s="155">
        <v>179.94664746949044</v>
      </c>
      <c r="N343" s="138">
        <f t="shared" si="5"/>
        <v>343</v>
      </c>
      <c r="AB343" s="167" t="str">
        <f>IFERROR(VALUE(RIGHT(AA343,LEN(AA343)-MIN(FIND({0;1;2;3;4;5;6;7;8;9},AA343&amp;"0123456789"))+1)),"")</f>
        <v/>
      </c>
    </row>
    <row r="344" spans="2:28" x14ac:dyDescent="0.2">
      <c r="B344" s="125">
        <v>1360</v>
      </c>
      <c r="C344" s="155">
        <v>25.793406843978229</v>
      </c>
      <c r="D344">
        <v>1360</v>
      </c>
      <c r="E344" s="155">
        <v>-1366.3907890142084</v>
      </c>
      <c r="F344">
        <v>1360</v>
      </c>
      <c r="G344" s="155">
        <v>934.4820109857917</v>
      </c>
      <c r="I344" s="155"/>
      <c r="K344" s="155"/>
      <c r="L344">
        <v>1358</v>
      </c>
      <c r="M344" s="155">
        <v>179.94641913028423</v>
      </c>
      <c r="N344" s="138">
        <f t="shared" si="5"/>
        <v>344</v>
      </c>
      <c r="AB344" s="167" t="str">
        <f>IFERROR(VALUE(RIGHT(AA344,LEN(AA344)-MIN(FIND({0;1;2;3;4;5;6;7;8;9},AA344&amp;"0123456789"))+1)),"")</f>
        <v/>
      </c>
    </row>
    <row r="345" spans="2:28" x14ac:dyDescent="0.2">
      <c r="B345" s="125">
        <v>1364</v>
      </c>
      <c r="C345" s="155">
        <v>25.79717366469346</v>
      </c>
      <c r="D345">
        <v>1364</v>
      </c>
      <c r="E345" s="155">
        <v>-1370.4015335936458</v>
      </c>
      <c r="F345">
        <v>1364</v>
      </c>
      <c r="G345" s="155">
        <v>930.47126640635429</v>
      </c>
      <c r="I345" s="155"/>
      <c r="K345" s="155"/>
      <c r="L345">
        <v>1362</v>
      </c>
      <c r="M345" s="155">
        <v>179.94618882817539</v>
      </c>
      <c r="N345" s="138">
        <f t="shared" si="5"/>
        <v>345</v>
      </c>
      <c r="AB345" s="167" t="str">
        <f>IFERROR(VALUE(RIGHT(AA345,LEN(AA345)-MIN(FIND({0;1;2;3;4;5;6;7;8;9},AA345&amp;"0123456789"))+1)),"")</f>
        <v/>
      </c>
    </row>
    <row r="346" spans="2:28" x14ac:dyDescent="0.2">
      <c r="B346" s="125">
        <v>1368</v>
      </c>
      <c r="C346" s="155">
        <v>25.800956702332961</v>
      </c>
      <c r="D346">
        <v>1368</v>
      </c>
      <c r="E346" s="155">
        <v>-1374.4122319677219</v>
      </c>
      <c r="F346">
        <v>1368</v>
      </c>
      <c r="G346" s="155">
        <v>926.46056803227816</v>
      </c>
      <c r="I346" s="155"/>
      <c r="K346" s="155"/>
      <c r="L346">
        <v>1366</v>
      </c>
      <c r="M346" s="155">
        <v>179.94595653774354</v>
      </c>
      <c r="N346" s="138">
        <f t="shared" si="5"/>
        <v>346</v>
      </c>
      <c r="AB346" s="167" t="str">
        <f>IFERROR(VALUE(RIGHT(AA346,LEN(AA346)-MIN(FIND({0;1;2;3;4;5;6;7;8;9},AA346&amp;"0123456789"))+1)),"")</f>
        <v/>
      </c>
    </row>
    <row r="347" spans="2:28" x14ac:dyDescent="0.2">
      <c r="B347" s="125">
        <v>1372</v>
      </c>
      <c r="C347" s="155">
        <v>25.80475609751316</v>
      </c>
      <c r="D347">
        <v>1372</v>
      </c>
      <c r="E347" s="155">
        <v>-1378.4228841362381</v>
      </c>
      <c r="F347">
        <v>1372</v>
      </c>
      <c r="G347" s="155">
        <v>922.44991586376204</v>
      </c>
      <c r="I347" s="155"/>
      <c r="K347" s="155"/>
      <c r="L347">
        <v>1370</v>
      </c>
      <c r="M347" s="155">
        <v>179.94572223312792</v>
      </c>
      <c r="N347" s="138">
        <f t="shared" si="5"/>
        <v>347</v>
      </c>
      <c r="AB347" s="167" t="str">
        <f>IFERROR(VALUE(RIGHT(AA347,LEN(AA347)-MIN(FIND({0;1;2;3;4;5;6;7;8;9},AA347&amp;"0123456789"))+1)),"")</f>
        <v/>
      </c>
    </row>
    <row r="348" spans="2:28" x14ac:dyDescent="0.2">
      <c r="B348" s="125">
        <v>1376</v>
      </c>
      <c r="C348" s="155">
        <v>25.808571992687398</v>
      </c>
      <c r="D348">
        <v>1376</v>
      </c>
      <c r="E348" s="155">
        <v>-1382.4334900989916</v>
      </c>
      <c r="F348">
        <v>1376</v>
      </c>
      <c r="G348" s="155">
        <v>918.43930990100853</v>
      </c>
      <c r="I348" s="155"/>
      <c r="K348" s="155"/>
      <c r="L348">
        <v>1374</v>
      </c>
      <c r="M348" s="155">
        <v>179.94548588801666</v>
      </c>
      <c r="N348" s="138">
        <f t="shared" si="5"/>
        <v>348</v>
      </c>
      <c r="AB348" s="167" t="str">
        <f>IFERROR(VALUE(RIGHT(AA348,LEN(AA348)-MIN(FIND({0;1;2;3;4;5;6;7;8;9},AA348&amp;"0123456789"))+1)),"")</f>
        <v/>
      </c>
    </row>
    <row r="349" spans="2:28" x14ac:dyDescent="0.2">
      <c r="B349" s="125">
        <v>1380</v>
      </c>
      <c r="C349" s="155">
        <v>25.812404532178</v>
      </c>
      <c r="D349">
        <v>1380</v>
      </c>
      <c r="E349" s="155">
        <v>-1386.4440498557765</v>
      </c>
      <c r="F349">
        <v>1380</v>
      </c>
      <c r="G349" s="155">
        <v>914.42875014422361</v>
      </c>
      <c r="I349" s="155"/>
      <c r="K349" s="155"/>
      <c r="L349">
        <v>1378</v>
      </c>
      <c r="M349" s="155">
        <v>179.94524747563852</v>
      </c>
      <c r="N349" s="138">
        <f t="shared" si="5"/>
        <v>349</v>
      </c>
      <c r="AB349" s="167" t="str">
        <f>IFERROR(VALUE(RIGHT(AA349,LEN(AA349)-MIN(FIND({0;1;2;3;4;5;6;7;8;9},AA349&amp;"0123456789"))+1)),"")</f>
        <v/>
      </c>
    </row>
    <row r="350" spans="2:28" x14ac:dyDescent="0.2">
      <c r="B350" s="125">
        <v>1384</v>
      </c>
      <c r="C350" s="155">
        <v>25.81625386220918</v>
      </c>
      <c r="D350">
        <v>1384</v>
      </c>
      <c r="E350" s="155">
        <v>-1390.4545634063834</v>
      </c>
      <c r="F350">
        <v>1384</v>
      </c>
      <c r="G350" s="155">
        <v>910.41823659361671</v>
      </c>
      <c r="I350" s="155"/>
      <c r="K350" s="155"/>
      <c r="L350">
        <v>1382</v>
      </c>
      <c r="M350" s="155">
        <v>179.94500696875093</v>
      </c>
      <c r="N350" s="138">
        <f t="shared" si="5"/>
        <v>350</v>
      </c>
      <c r="AB350" s="167" t="str">
        <f>IFERROR(VALUE(RIGHT(AA350,LEN(AA350)-MIN(FIND({0;1;2;3;4;5;6;7;8;9},AA350&amp;"0123456789"))+1)),"")</f>
        <v/>
      </c>
    </row>
    <row r="351" spans="2:28" x14ac:dyDescent="0.2">
      <c r="B351" s="125">
        <v>1388</v>
      </c>
      <c r="C351" s="155">
        <v>25.820120130940566</v>
      </c>
      <c r="D351">
        <v>1388</v>
      </c>
      <c r="E351" s="155">
        <v>-1394.4650307505985</v>
      </c>
      <c r="F351">
        <v>1388</v>
      </c>
      <c r="G351" s="155">
        <v>906.40776924940155</v>
      </c>
      <c r="I351" s="155"/>
      <c r="K351" s="155"/>
      <c r="L351">
        <v>1386</v>
      </c>
      <c r="M351" s="155">
        <v>179.94476433963101</v>
      </c>
      <c r="N351" s="138">
        <f t="shared" si="5"/>
        <v>351</v>
      </c>
      <c r="AB351" s="167" t="str">
        <f>IFERROR(VALUE(RIGHT(AA351,LEN(AA351)-MIN(FIND({0;1;2;3;4;5;6;7;8;9},AA351&amp;"0123456789"))+1)),"")</f>
        <v/>
      </c>
    </row>
    <row r="352" spans="2:28" x14ac:dyDescent="0.2">
      <c r="B352" s="125">
        <v>1392</v>
      </c>
      <c r="C352" s="155">
        <v>25.824003488501514</v>
      </c>
      <c r="D352">
        <v>1392</v>
      </c>
      <c r="E352" s="155">
        <v>-1398.4754518882057</v>
      </c>
      <c r="F352">
        <v>1392</v>
      </c>
      <c r="G352" s="155">
        <v>902.39734811179437</v>
      </c>
      <c r="I352" s="155"/>
      <c r="K352" s="155"/>
      <c r="L352">
        <v>1390</v>
      </c>
      <c r="M352" s="155">
        <v>179.94451956006449</v>
      </c>
      <c r="N352" s="138">
        <f t="shared" si="5"/>
        <v>352</v>
      </c>
      <c r="AB352" s="167" t="str">
        <f>IFERROR(VALUE(RIGHT(AA352,LEN(AA352)-MIN(FIND({0;1;2;3;4;5;6;7;8;9},AA352&amp;"0123456789"))+1)),"")</f>
        <v/>
      </c>
    </row>
    <row r="353" spans="2:28" x14ac:dyDescent="0.2">
      <c r="B353" s="125">
        <v>1396</v>
      </c>
      <c r="C353" s="155">
        <v>25.82790408702618</v>
      </c>
      <c r="D353">
        <v>1396</v>
      </c>
      <c r="E353" s="155">
        <v>-1402.4858268189832</v>
      </c>
      <c r="F353">
        <v>1396</v>
      </c>
      <c r="G353" s="155">
        <v>898.38697318101686</v>
      </c>
      <c r="I353" s="155"/>
      <c r="K353" s="155"/>
      <c r="L353">
        <v>1394</v>
      </c>
      <c r="M353" s="155">
        <v>179.94427260133463</v>
      </c>
      <c r="N353" s="138">
        <f t="shared" si="5"/>
        <v>353</v>
      </c>
      <c r="AB353" s="167" t="str">
        <f>IFERROR(VALUE(RIGHT(AA353,LEN(AA353)-MIN(FIND({0;1;2;3;4;5;6;7;8;9},AA353&amp;"0123456789"))+1)),"")</f>
        <v/>
      </c>
    </row>
    <row r="354" spans="2:28" x14ac:dyDescent="0.2">
      <c r="B354" s="125">
        <v>1400</v>
      </c>
      <c r="C354" s="155">
        <v>25.831822080689388</v>
      </c>
      <c r="D354">
        <v>1400</v>
      </c>
      <c r="E354" s="155">
        <v>-1406.4961555427062</v>
      </c>
      <c r="F354">
        <v>1400</v>
      </c>
      <c r="G354" s="155">
        <v>894.37664445729388</v>
      </c>
      <c r="I354" s="155"/>
      <c r="K354" s="155"/>
      <c r="L354">
        <v>1398</v>
      </c>
      <c r="M354" s="155">
        <v>179.94402343421106</v>
      </c>
      <c r="N354" s="138">
        <f t="shared" si="5"/>
        <v>354</v>
      </c>
      <c r="AB354" s="167" t="str">
        <f>IFERROR(VALUE(RIGHT(AA354,LEN(AA354)-MIN(FIND({0;1;2;3;4;5;6;7;8;9},AA354&amp;"0123456789"))+1)),"")</f>
        <v/>
      </c>
    </row>
    <row r="355" spans="2:28" x14ac:dyDescent="0.2">
      <c r="B355" s="125">
        <v>1404</v>
      </c>
      <c r="C355" s="155">
        <v>25.835757625743263</v>
      </c>
      <c r="D355">
        <v>1404</v>
      </c>
      <c r="E355" s="155">
        <v>-1410.5064380591457</v>
      </c>
      <c r="F355">
        <v>1404</v>
      </c>
      <c r="G355" s="155">
        <v>890.3663619408544</v>
      </c>
      <c r="I355" s="155"/>
      <c r="K355" s="155"/>
      <c r="L355">
        <v>1402</v>
      </c>
      <c r="M355" s="155">
        <v>179.94377202893853</v>
      </c>
      <c r="N355" s="138">
        <f t="shared" si="5"/>
        <v>355</v>
      </c>
      <c r="AB355" s="167" t="str">
        <f>IFERROR(VALUE(RIGHT(AA355,LEN(AA355)-MIN(FIND({0;1;2;3;4;5;6;7;8;9},AA355&amp;"0123456789"))+1)),"")</f>
        <v/>
      </c>
    </row>
    <row r="356" spans="2:28" x14ac:dyDescent="0.2">
      <c r="B356" s="125">
        <v>1408</v>
      </c>
      <c r="C356" s="155">
        <v>25.839710880554751</v>
      </c>
      <c r="D356">
        <v>1408</v>
      </c>
      <c r="E356" s="155">
        <v>-1414.5166743680691</v>
      </c>
      <c r="F356">
        <v>1408</v>
      </c>
      <c r="G356" s="155">
        <v>886.35612563193104</v>
      </c>
      <c r="I356" s="155"/>
      <c r="K356" s="155"/>
      <c r="L356">
        <v>1406</v>
      </c>
      <c r="M356" s="155">
        <v>179.9435183552244</v>
      </c>
      <c r="N356" s="138">
        <f t="shared" si="5"/>
        <v>356</v>
      </c>
      <c r="AB356" s="167" t="str">
        <f>IFERROR(VALUE(RIGHT(AA356,LEN(AA356)-MIN(FIND({0;1;2;3;4;5;6;7;8;9},AA356&amp;"0123456789"))+1)),"")</f>
        <v/>
      </c>
    </row>
    <row r="357" spans="2:28" x14ac:dyDescent="0.2">
      <c r="B357" s="125">
        <v>1412</v>
      </c>
      <c r="C357" s="155">
        <v>25.843682005643927</v>
      </c>
      <c r="D357">
        <v>1412</v>
      </c>
      <c r="E357" s="155">
        <v>-1418.5268644692383</v>
      </c>
      <c r="F357">
        <v>1412</v>
      </c>
      <c r="G357" s="155">
        <v>882.34593553076184</v>
      </c>
      <c r="I357" s="155"/>
      <c r="K357" s="155"/>
      <c r="L357">
        <v>1410</v>
      </c>
      <c r="M357" s="155">
        <v>179.94326238222732</v>
      </c>
      <c r="N357" s="138">
        <f t="shared" si="5"/>
        <v>357</v>
      </c>
      <c r="AB357" s="167" t="str">
        <f>IFERROR(VALUE(RIGHT(AA357,LEN(AA357)-MIN(FIND({0;1;2;3;4;5;6;7;8;9},AA357&amp;"0123456789"))+1)),"")</f>
        <v/>
      </c>
    </row>
    <row r="358" spans="2:28" x14ac:dyDescent="0.2">
      <c r="B358" s="125">
        <v>1416</v>
      </c>
      <c r="C358" s="155">
        <v>25.847671163723234</v>
      </c>
      <c r="D358">
        <v>1416</v>
      </c>
      <c r="E358" s="155">
        <v>-1422.5370083624118</v>
      </c>
      <c r="F358">
        <v>1416</v>
      </c>
      <c r="G358" s="155">
        <v>878.33579163758827</v>
      </c>
      <c r="I358" s="155"/>
      <c r="K358" s="155"/>
      <c r="L358">
        <v>1414</v>
      </c>
      <c r="M358" s="155">
        <v>179.94300407854394</v>
      </c>
      <c r="N358" s="138">
        <f t="shared" si="5"/>
        <v>358</v>
      </c>
      <c r="AB358" s="167" t="str">
        <f>IFERROR(VALUE(RIGHT(AA358,LEN(AA358)-MIN(FIND({0;1;2;3;4;5;6;7;8;9},AA358&amp;"0123456789"))+1)),"")</f>
        <v/>
      </c>
    </row>
    <row r="359" spans="2:28" x14ac:dyDescent="0.2">
      <c r="B359" s="125">
        <v>1420</v>
      </c>
      <c r="C359" s="155">
        <v>25.851678519737558</v>
      </c>
      <c r="D359">
        <v>1420</v>
      </c>
      <c r="E359" s="155">
        <v>-1426.5471060473437</v>
      </c>
      <c r="F359">
        <v>1420</v>
      </c>
      <c r="G359" s="155">
        <v>874.32569395265637</v>
      </c>
      <c r="I359" s="155"/>
      <c r="K359" s="155"/>
      <c r="L359">
        <v>1418</v>
      </c>
      <c r="M359" s="155">
        <v>179.94274341219676</v>
      </c>
      <c r="N359" s="138">
        <f t="shared" si="5"/>
        <v>359</v>
      </c>
      <c r="AB359" s="167" t="str">
        <f>IFERROR(VALUE(RIGHT(AA359,LEN(AA359)-MIN(FIND({0;1;2;3;4;5;6;7;8;9},AA359&amp;"0123456789"))+1)),"")</f>
        <v/>
      </c>
    </row>
    <row r="360" spans="2:28" x14ac:dyDescent="0.2">
      <c r="B360" s="125">
        <v>1424</v>
      </c>
      <c r="C360" s="155">
        <v>25.855704240905276</v>
      </c>
      <c r="D360">
        <v>1424</v>
      </c>
      <c r="E360" s="155">
        <v>-1430.5571575237832</v>
      </c>
      <c r="F360">
        <v>1424</v>
      </c>
      <c r="G360" s="155">
        <v>870.31564247621691</v>
      </c>
      <c r="I360" s="155"/>
      <c r="K360" s="155"/>
      <c r="L360">
        <v>1422</v>
      </c>
      <c r="M360" s="155">
        <v>179.94248035062037</v>
      </c>
      <c r="N360" s="138">
        <f t="shared" si="5"/>
        <v>360</v>
      </c>
      <c r="AB360" s="167" t="str">
        <f>IFERROR(VALUE(RIGHT(AA360,LEN(AA360)-MIN(FIND({0;1;2;3;4;5;6;7;8;9},AA360&amp;"0123456789"))+1)),"")</f>
        <v/>
      </c>
    </row>
    <row r="361" spans="2:28" x14ac:dyDescent="0.2">
      <c r="B361" s="125">
        <v>1428</v>
      </c>
      <c r="C361" s="155">
        <v>25.859748496760226</v>
      </c>
      <c r="D361">
        <v>1428</v>
      </c>
      <c r="E361" s="155">
        <v>-1434.5671627914753</v>
      </c>
      <c r="F361">
        <v>1428</v>
      </c>
      <c r="G361" s="155">
        <v>866.30563720852479</v>
      </c>
      <c r="I361" s="155"/>
      <c r="K361" s="155"/>
      <c r="L361">
        <v>1426</v>
      </c>
      <c r="M361" s="155">
        <v>179.94221486064819</v>
      </c>
      <c r="N361" s="138">
        <f t="shared" si="5"/>
        <v>361</v>
      </c>
      <c r="AB361" s="167" t="str">
        <f>IFERROR(VALUE(RIGHT(AA361,LEN(AA361)-MIN(FIND({0;1;2;3;4;5;6;7;8;9},AA361&amp;"0123456789"))+1)),"")</f>
        <v/>
      </c>
    </row>
    <row r="362" spans="2:28" x14ac:dyDescent="0.2">
      <c r="B362" s="125">
        <v>1432</v>
      </c>
      <c r="C362" s="155">
        <v>25.863811459194654</v>
      </c>
      <c r="D362">
        <v>1432</v>
      </c>
      <c r="E362" s="155">
        <v>-1438.5771218501593</v>
      </c>
      <c r="F362">
        <v>1432</v>
      </c>
      <c r="G362" s="155">
        <v>862.2956781498408</v>
      </c>
      <c r="I362" s="155"/>
      <c r="K362" s="155"/>
      <c r="L362">
        <v>1430</v>
      </c>
      <c r="M362" s="155">
        <v>179.94194690849847</v>
      </c>
      <c r="N362" s="138">
        <f t="shared" si="5"/>
        <v>362</v>
      </c>
      <c r="AB362" s="167" t="str">
        <f>IFERROR(VALUE(RIGHT(AA362,LEN(AA362)-MIN(FIND({0;1;2;3;4;5;6;7;8;9},AA362&amp;"0123456789"))+1)),"")</f>
        <v/>
      </c>
    </row>
    <row r="363" spans="2:28" x14ac:dyDescent="0.2">
      <c r="B363" s="125">
        <v>1436</v>
      </c>
      <c r="C363" s="155">
        <v>25.867893302503155</v>
      </c>
      <c r="D363">
        <v>1436</v>
      </c>
      <c r="E363" s="155">
        <v>-1442.5870346995709</v>
      </c>
      <c r="F363">
        <v>1436</v>
      </c>
      <c r="G363" s="155">
        <v>858.28576530042915</v>
      </c>
      <c r="I363" s="155"/>
      <c r="K363" s="155"/>
      <c r="L363">
        <v>1434</v>
      </c>
      <c r="M363" s="155">
        <v>179.94167645976</v>
      </c>
      <c r="N363" s="138">
        <f t="shared" si="5"/>
        <v>363</v>
      </c>
      <c r="AB363" s="167" t="str">
        <f>IFERROR(VALUE(RIGHT(AA363,LEN(AA363)-MIN(FIND({0;1;2;3;4;5;6;7;8;9},AA363&amp;"0123456789"))+1)),"")</f>
        <v/>
      </c>
    </row>
    <row r="364" spans="2:28" x14ac:dyDescent="0.2">
      <c r="B364" s="125">
        <v>1440</v>
      </c>
      <c r="C364" s="155">
        <v>25.871994203427672</v>
      </c>
      <c r="D364">
        <v>1440</v>
      </c>
      <c r="E364" s="155">
        <v>-1446.5969013394401</v>
      </c>
      <c r="F364">
        <v>1440</v>
      </c>
      <c r="G364" s="155">
        <v>854.27589866055996</v>
      </c>
      <c r="I364" s="155"/>
      <c r="K364" s="155"/>
      <c r="L364">
        <v>1438</v>
      </c>
      <c r="M364" s="155">
        <v>179.94140347937713</v>
      </c>
      <c r="N364" s="138">
        <f t="shared" si="5"/>
        <v>364</v>
      </c>
      <c r="AB364" s="167" t="str">
        <f>IFERROR(VALUE(RIGHT(AA364,LEN(AA364)-MIN(FIND({0;1;2;3;4;5;6;7;8;9},AA364&amp;"0123456789"))+1)),"")</f>
        <v/>
      </c>
    </row>
    <row r="365" spans="2:28" x14ac:dyDescent="0.2">
      <c r="B365" s="125">
        <v>1444</v>
      </c>
      <c r="C365" s="155">
        <v>25.876114341203493</v>
      </c>
      <c r="D365">
        <v>1444</v>
      </c>
      <c r="E365" s="155">
        <v>-1450.6067217694917</v>
      </c>
      <c r="F365">
        <v>1444</v>
      </c>
      <c r="G365" s="155">
        <v>850.26607823050836</v>
      </c>
      <c r="I365" s="155"/>
      <c r="K365" s="155"/>
      <c r="L365">
        <v>1442</v>
      </c>
      <c r="M365" s="155">
        <v>179.94112793163512</v>
      </c>
      <c r="N365" s="138">
        <f t="shared" si="5"/>
        <v>365</v>
      </c>
      <c r="AB365" s="167" t="str">
        <f>IFERROR(VALUE(RIGHT(AA365,LEN(AA365)-MIN(FIND({0;1;2;3;4;5;6;7;8;9},AA365&amp;"0123456789"))+1)),"")</f>
        <v/>
      </c>
    </row>
    <row r="366" spans="2:28" x14ac:dyDescent="0.2">
      <c r="B366" s="125">
        <v>1448</v>
      </c>
      <c r="C366" s="155">
        <v>25.880253897606408</v>
      </c>
      <c r="D366">
        <v>1448</v>
      </c>
      <c r="E366" s="155">
        <v>-1454.6164959894456</v>
      </c>
      <c r="F366">
        <v>1448</v>
      </c>
      <c r="G366" s="155">
        <v>846.25630401055446</v>
      </c>
      <c r="I366" s="155"/>
      <c r="K366" s="155"/>
      <c r="L366">
        <v>1446</v>
      </c>
      <c r="M366" s="155">
        <v>179.94084978014399</v>
      </c>
      <c r="N366" s="138">
        <f t="shared" si="5"/>
        <v>366</v>
      </c>
      <c r="AB366" s="167" t="str">
        <f>IFERROR(VALUE(RIGHT(AA366,LEN(AA366)-MIN(FIND({0;1;2;3;4;5;6;7;8;9},AA366&amp;"0123456789"))+1)),"")</f>
        <v/>
      </c>
    </row>
    <row r="367" spans="2:28" x14ac:dyDescent="0.2">
      <c r="B367" s="125">
        <v>1452</v>
      </c>
      <c r="C367" s="155">
        <v>25.884413057000934</v>
      </c>
      <c r="D367">
        <v>1452</v>
      </c>
      <c r="E367" s="155">
        <v>-1458.6262239990165</v>
      </c>
      <c r="F367">
        <v>1452</v>
      </c>
      <c r="G367" s="155">
        <v>842.24657600098362</v>
      </c>
      <c r="I367" s="155"/>
      <c r="K367" s="155"/>
      <c r="L367">
        <v>1450</v>
      </c>
      <c r="M367" s="155">
        <v>179.94056898782293</v>
      </c>
      <c r="N367" s="138">
        <f t="shared" si="5"/>
        <v>367</v>
      </c>
      <c r="AB367" s="167" t="str">
        <f>IFERROR(VALUE(RIGHT(AA367,LEN(AA367)-MIN(FIND({0;1;2;3;4;5;6;7;8;9},AA367&amp;"0123456789"))+1)),"")</f>
        <v/>
      </c>
    </row>
    <row r="368" spans="2:28" x14ac:dyDescent="0.2">
      <c r="B368" s="125">
        <v>1456</v>
      </c>
      <c r="C368" s="155">
        <v>25.888592006389697</v>
      </c>
      <c r="D368">
        <v>1456</v>
      </c>
      <c r="E368" s="155">
        <v>-1462.6359057979132</v>
      </c>
      <c r="F368">
        <v>1456</v>
      </c>
      <c r="G368" s="155">
        <v>838.23689420208689</v>
      </c>
      <c r="I368" s="155"/>
      <c r="K368" s="155"/>
      <c r="L368">
        <v>1454</v>
      </c>
      <c r="M368" s="155">
        <v>179.94028551688365</v>
      </c>
      <c r="N368" s="138">
        <f t="shared" si="5"/>
        <v>368</v>
      </c>
      <c r="AB368" s="167" t="str">
        <f>IFERROR(VALUE(RIGHT(AA368,LEN(AA368)-MIN(FIND({0;1;2;3;4;5;6;7;8;9},AA368&amp;"0123456789"))+1)),"")</f>
        <v/>
      </c>
    </row>
    <row r="369" spans="2:28" x14ac:dyDescent="0.2">
      <c r="B369" s="125">
        <v>1460</v>
      </c>
      <c r="C369" s="155">
        <v>25.892790935464021</v>
      </c>
      <c r="D369">
        <v>1460</v>
      </c>
      <c r="E369" s="155">
        <v>-1466.6455413858394</v>
      </c>
      <c r="F369">
        <v>1460</v>
      </c>
      <c r="G369" s="155">
        <v>834.22725861416075</v>
      </c>
      <c r="I369" s="155"/>
      <c r="K369" s="155"/>
      <c r="L369">
        <v>1458</v>
      </c>
      <c r="M369" s="155">
        <v>179.93999932881337</v>
      </c>
      <c r="N369" s="138">
        <f t="shared" si="5"/>
        <v>369</v>
      </c>
      <c r="AB369" s="167" t="str">
        <f>IFERROR(VALUE(RIGHT(AA369,LEN(AA369)-MIN(FIND({0;1;2;3;4;5;6;7;8;9},AA369&amp;"0123456789"))+1)),"")</f>
        <v/>
      </c>
    </row>
    <row r="370" spans="2:28" x14ac:dyDescent="0.2">
      <c r="B370" s="125">
        <v>1464</v>
      </c>
      <c r="C370" s="155">
        <v>25.897010036655715</v>
      </c>
      <c r="D370">
        <v>1464</v>
      </c>
      <c r="E370" s="155">
        <v>-1470.6551307624927</v>
      </c>
      <c r="F370">
        <v>1464</v>
      </c>
      <c r="G370" s="155">
        <v>830.21766923750738</v>
      </c>
      <c r="I370" s="155"/>
      <c r="K370" s="155"/>
      <c r="L370">
        <v>1462</v>
      </c>
      <c r="M370" s="155">
        <v>179.93971038435743</v>
      </c>
      <c r="N370" s="138">
        <f t="shared" si="5"/>
        <v>370</v>
      </c>
      <c r="AB370" s="167" t="str">
        <f>IFERROR(VALUE(RIGHT(AA370,LEN(AA370)-MIN(FIND({0;1;2;3;4;5;6;7;8;9},AA370&amp;"0123456789"))+1)),"")</f>
        <v/>
      </c>
    </row>
    <row r="371" spans="2:28" x14ac:dyDescent="0.2">
      <c r="B371" s="125">
        <v>1468</v>
      </c>
      <c r="C371" s="155">
        <v>25.901249505190108</v>
      </c>
      <c r="D371">
        <v>1468</v>
      </c>
      <c r="E371" s="155">
        <v>-1474.6646739275648</v>
      </c>
      <c r="F371">
        <v>1468</v>
      </c>
      <c r="G371" s="155">
        <v>826.20812607243533</v>
      </c>
      <c r="I371" s="155"/>
      <c r="K371" s="155"/>
      <c r="L371">
        <v>1466</v>
      </c>
      <c r="M371" s="155">
        <v>179.93941864350157</v>
      </c>
      <c r="N371" s="138">
        <f t="shared" si="5"/>
        <v>371</v>
      </c>
      <c r="AB371" s="167" t="str">
        <f>IFERROR(VALUE(RIGHT(AA371,LEN(AA371)-MIN(FIND({0;1;2;3;4;5;6;7;8;9},AA371&amp;"0123456789"))+1)),"")</f>
        <v/>
      </c>
    </row>
    <row r="372" spans="2:28" x14ac:dyDescent="0.2">
      <c r="B372" s="125">
        <v>1472</v>
      </c>
      <c r="C372" s="155">
        <v>25.9055095391404</v>
      </c>
      <c r="D372">
        <v>1472</v>
      </c>
      <c r="E372" s="155">
        <v>-1478.6741708807417</v>
      </c>
      <c r="F372">
        <v>1472</v>
      </c>
      <c r="G372" s="155">
        <v>822.19862911925838</v>
      </c>
      <c r="I372" s="155"/>
      <c r="K372" s="155"/>
      <c r="L372">
        <v>1470</v>
      </c>
      <c r="M372" s="155">
        <v>179.93912406545297</v>
      </c>
      <c r="N372" s="138">
        <f t="shared" si="5"/>
        <v>372</v>
      </c>
      <c r="AB372" s="167" t="str">
        <f>IFERROR(VALUE(RIGHT(AA372,LEN(AA372)-MIN(FIND({0;1;2;3;4;5;6;7;8;9},AA372&amp;"0123456789"))+1)),"")</f>
        <v/>
      </c>
    </row>
    <row r="373" spans="2:28" x14ac:dyDescent="0.2">
      <c r="B373" s="125">
        <v>1476</v>
      </c>
      <c r="C373" s="155">
        <v>25.909790339483312</v>
      </c>
      <c r="D373">
        <v>1476</v>
      </c>
      <c r="E373" s="155">
        <v>-1482.683621621703</v>
      </c>
      <c r="F373">
        <v>1476</v>
      </c>
      <c r="G373" s="155">
        <v>818.18917837829713</v>
      </c>
      <c r="I373" s="155"/>
      <c r="K373" s="155"/>
      <c r="L373">
        <v>1474</v>
      </c>
      <c r="M373" s="155">
        <v>179.93882660862164</v>
      </c>
      <c r="N373" s="138">
        <f t="shared" si="5"/>
        <v>373</v>
      </c>
      <c r="AB373" s="167" t="str">
        <f>IFERROR(VALUE(RIGHT(AA373,LEN(AA373)-MIN(FIND({0;1;2;3;4;5;6;7;8;9},AA373&amp;"0123456789"))+1)),"")</f>
        <v/>
      </c>
    </row>
    <row r="374" spans="2:28" x14ac:dyDescent="0.2">
      <c r="B374" s="125">
        <v>1480</v>
      </c>
      <c r="C374" s="155">
        <v>25.914092110156119</v>
      </c>
      <c r="D374">
        <v>1480</v>
      </c>
      <c r="E374" s="155">
        <v>-1486.6930261501225</v>
      </c>
      <c r="F374">
        <v>1480</v>
      </c>
      <c r="G374" s="155">
        <v>814.17977384987762</v>
      </c>
      <c r="I374" s="155"/>
      <c r="K374" s="155"/>
      <c r="L374">
        <v>1478</v>
      </c>
      <c r="M374" s="155">
        <v>179.93852623060073</v>
      </c>
      <c r="N374" s="138">
        <f t="shared" si="5"/>
        <v>374</v>
      </c>
      <c r="AB374" s="167" t="str">
        <f>IFERROR(VALUE(RIGHT(AA374,LEN(AA374)-MIN(FIND({0;1;2;3;4;5;6;7;8;9},AA374&amp;"0123456789"))+1)),"")</f>
        <v/>
      </c>
    </row>
    <row r="375" spans="2:28" x14ac:dyDescent="0.2">
      <c r="B375" s="125">
        <v>1484</v>
      </c>
      <c r="C375" s="155">
        <v>25.918415058115073</v>
      </c>
      <c r="D375">
        <v>1484</v>
      </c>
      <c r="E375" s="155">
        <v>-1490.7023844656665</v>
      </c>
      <c r="F375">
        <v>1484</v>
      </c>
      <c r="G375" s="155">
        <v>810.17041553433364</v>
      </c>
      <c r="I375" s="155"/>
      <c r="K375" s="155"/>
      <c r="L375">
        <v>1482</v>
      </c>
      <c r="M375" s="155">
        <v>179.93822288814641</v>
      </c>
      <c r="N375" s="138">
        <f t="shared" si="5"/>
        <v>375</v>
      </c>
      <c r="AB375" s="167" t="str">
        <f>IFERROR(VALUE(RIGHT(AA375,LEN(AA375)-MIN(FIND({0;1;2;3;4;5;6;7;8;9},AA375&amp;"0123456789"))+1)),"")</f>
        <v/>
      </c>
    </row>
    <row r="376" spans="2:28" x14ac:dyDescent="0.2">
      <c r="B376" s="125">
        <v>1488</v>
      </c>
      <c r="C376" s="155">
        <v>25.922759393395321</v>
      </c>
      <c r="D376">
        <v>1488</v>
      </c>
      <c r="E376" s="155">
        <v>-1494.7116965679957</v>
      </c>
      <c r="F376">
        <v>1488</v>
      </c>
      <c r="G376" s="155">
        <v>806.16110343200444</v>
      </c>
      <c r="I376" s="155"/>
      <c r="K376" s="155"/>
      <c r="L376">
        <v>1486</v>
      </c>
      <c r="M376" s="155">
        <v>179.93791653715681</v>
      </c>
      <c r="N376" s="138">
        <f t="shared" si="5"/>
        <v>376</v>
      </c>
      <c r="AB376" s="167" t="str">
        <f>IFERROR(VALUE(RIGHT(AA376,LEN(AA376)-MIN(FIND({0;1;2;3;4;5;6;7;8;9},AA376&amp;"0123456789"))+1)),"")</f>
        <v/>
      </c>
    </row>
    <row r="377" spans="2:28" x14ac:dyDescent="0.2">
      <c r="B377" s="125">
        <v>1492</v>
      </c>
      <c r="C377" s="155">
        <v>25.927125329172242</v>
      </c>
      <c r="D377">
        <v>1492</v>
      </c>
      <c r="E377" s="155">
        <v>-1498.7209624567636</v>
      </c>
      <c r="F377">
        <v>1492</v>
      </c>
      <c r="G377" s="155">
        <v>802.15183754323652</v>
      </c>
      <c r="I377" s="155"/>
      <c r="K377" s="155"/>
      <c r="L377">
        <v>1490</v>
      </c>
      <c r="M377" s="155">
        <v>179.93760713265121</v>
      </c>
      <c r="N377" s="138">
        <f t="shared" si="5"/>
        <v>377</v>
      </c>
      <c r="AB377" s="167" t="str">
        <f>IFERROR(VALUE(RIGHT(AA377,LEN(AA377)-MIN(FIND({0;1;2;3;4;5;6;7;8;9},AA377&amp;"0123456789"))+1)),"")</f>
        <v/>
      </c>
    </row>
    <row r="378" spans="2:28" x14ac:dyDescent="0.2">
      <c r="B378" s="125">
        <v>1496</v>
      </c>
      <c r="C378" s="155">
        <v>25.931513081824384</v>
      </c>
      <c r="D378">
        <v>1496</v>
      </c>
      <c r="E378" s="155">
        <v>-1502.7301821316162</v>
      </c>
      <c r="F378">
        <v>1496</v>
      </c>
      <c r="G378" s="155">
        <v>798.14261786838392</v>
      </c>
      <c r="I378" s="155"/>
      <c r="K378" s="155"/>
      <c r="L378">
        <v>1494</v>
      </c>
      <c r="M378" s="155">
        <v>179.93729462874757</v>
      </c>
      <c r="N378" s="138">
        <f t="shared" si="5"/>
        <v>378</v>
      </c>
      <c r="AB378" s="167" t="str">
        <f>IFERROR(VALUE(RIGHT(AA378,LEN(AA378)-MIN(FIND({0;1;2;3;4;5;6;7;8;9},AA378&amp;"0123456789"))+1)),"")</f>
        <v/>
      </c>
    </row>
    <row r="379" spans="2:28" x14ac:dyDescent="0.2">
      <c r="B379" s="125">
        <v>1500</v>
      </c>
      <c r="C379" s="155">
        <v>25.935922870997953</v>
      </c>
      <c r="D379">
        <v>1500</v>
      </c>
      <c r="E379" s="155">
        <v>-1506.7393555921938</v>
      </c>
      <c r="F379">
        <v>1500</v>
      </c>
      <c r="G379" s="155">
        <v>794.13344440780634</v>
      </c>
      <c r="I379" s="155"/>
      <c r="K379" s="155"/>
      <c r="L379">
        <v>1498</v>
      </c>
      <c r="M379" s="155">
        <v>179.93697897864004</v>
      </c>
      <c r="N379" s="138">
        <f t="shared" si="5"/>
        <v>379</v>
      </c>
      <c r="AB379" s="167" t="str">
        <f>IFERROR(VALUE(RIGHT(AA379,LEN(AA379)-MIN(FIND({0;1;2;3;4;5;6;7;8;9},AA379&amp;"0123456789"))+1)),"")</f>
        <v/>
      </c>
    </row>
    <row r="380" spans="2:28" x14ac:dyDescent="0.2">
      <c r="B380" s="125">
        <v>1504</v>
      </c>
      <c r="C380" s="155">
        <v>25.940354919672949</v>
      </c>
      <c r="D380">
        <v>1504</v>
      </c>
      <c r="E380" s="155">
        <v>-1510.7484828381282</v>
      </c>
      <c r="F380">
        <v>1504</v>
      </c>
      <c r="G380" s="155">
        <v>790.12431716187189</v>
      </c>
      <c r="I380" s="155"/>
      <c r="K380" s="155"/>
      <c r="L380">
        <v>1502</v>
      </c>
      <c r="M380" s="155">
        <v>179.93666013457542</v>
      </c>
      <c r="N380" s="138">
        <f t="shared" si="5"/>
        <v>380</v>
      </c>
      <c r="AB380" s="167" t="str">
        <f>IFERROR(VALUE(RIGHT(AA380,LEN(AA380)-MIN(FIND({0;1;2;3;4;5;6;7;8;9},AA380&amp;"0123456789"))+1)),"")</f>
        <v/>
      </c>
    </row>
    <row r="381" spans="2:28" x14ac:dyDescent="0.2">
      <c r="B381" s="125">
        <v>1508</v>
      </c>
      <c r="C381" s="155">
        <v>25.944809454230956</v>
      </c>
      <c r="D381">
        <v>1508</v>
      </c>
      <c r="E381" s="155">
        <v>-1514.7575638690437</v>
      </c>
      <c r="F381">
        <v>1508</v>
      </c>
      <c r="G381" s="155">
        <v>786.11523613095642</v>
      </c>
      <c r="I381" s="155"/>
      <c r="K381" s="155"/>
      <c r="L381">
        <v>1506</v>
      </c>
      <c r="M381" s="155">
        <v>179.93633804782951</v>
      </c>
      <c r="N381" s="138">
        <f t="shared" si="5"/>
        <v>381</v>
      </c>
      <c r="AB381" s="167" t="str">
        <f>IFERROR(VALUE(RIGHT(AA381,LEN(AA381)-MIN(FIND({0;1;2;3;4;5;6;7;8;9},AA381&amp;"0123456789"))+1)),"")</f>
        <v/>
      </c>
    </row>
    <row r="382" spans="2:28" x14ac:dyDescent="0.2">
      <c r="B382" s="125">
        <v>1512</v>
      </c>
      <c r="C382" s="155">
        <v>25.949286704524731</v>
      </c>
      <c r="D382">
        <v>1512</v>
      </c>
      <c r="E382" s="155">
        <v>-1518.7665986845573</v>
      </c>
      <c r="F382">
        <v>1512</v>
      </c>
      <c r="G382" s="155">
        <v>782.10620131544283</v>
      </c>
      <c r="I382" s="155"/>
      <c r="K382" s="155"/>
      <c r="L382">
        <v>1510</v>
      </c>
      <c r="M382" s="155">
        <v>179.93601266868134</v>
      </c>
      <c r="N382" s="138">
        <f t="shared" si="5"/>
        <v>382</v>
      </c>
      <c r="AB382" s="167" t="str">
        <f>IFERROR(VALUE(RIGHT(AA382,LEN(AA382)-MIN(FIND({0;1;2;3;4;5;6;7;8;9},AA382&amp;"0123456789"))+1)),"")</f>
        <v/>
      </c>
    </row>
    <row r="383" spans="2:28" x14ac:dyDescent="0.2">
      <c r="B383" s="125">
        <v>1516</v>
      </c>
      <c r="C383" s="155">
        <v>25.953786903949464</v>
      </c>
      <c r="D383">
        <v>1516</v>
      </c>
      <c r="E383" s="155">
        <v>-1522.7755872842779</v>
      </c>
      <c r="F383">
        <v>1516</v>
      </c>
      <c r="G383" s="155">
        <v>778.09721271572221</v>
      </c>
      <c r="I383" s="155"/>
      <c r="K383" s="155"/>
      <c r="L383">
        <v>1514</v>
      </c>
      <c r="M383" s="155">
        <v>179.93568394638916</v>
      </c>
      <c r="N383" s="138">
        <f t="shared" si="5"/>
        <v>383</v>
      </c>
      <c r="AB383" s="167" t="str">
        <f>IFERROR(VALUE(RIGHT(AA383,LEN(AA383)-MIN(FIND({0;1;2;3;4;5;6;7;8;9},AA383&amp;"0123456789"))+1)),"")</f>
        <v/>
      </c>
    </row>
    <row r="384" spans="2:28" x14ac:dyDescent="0.2">
      <c r="B384" s="125">
        <v>1520</v>
      </c>
      <c r="C384" s="155">
        <v>25.95831028951601</v>
      </c>
      <c r="D384">
        <v>1520</v>
      </c>
      <c r="E384" s="155">
        <v>-1526.784529667807</v>
      </c>
      <c r="F384">
        <v>1520</v>
      </c>
      <c r="G384" s="155">
        <v>774.08827033219313</v>
      </c>
      <c r="I384" s="155"/>
      <c r="K384" s="155"/>
      <c r="L384">
        <v>1518</v>
      </c>
      <c r="M384" s="155">
        <v>179.93535182916233</v>
      </c>
      <c r="N384" s="138">
        <f t="shared" si="5"/>
        <v>384</v>
      </c>
      <c r="AB384" s="167" t="str">
        <f>IFERROR(VALUE(RIGHT(AA384,LEN(AA384)-MIN(FIND({0;1;2;3;4;5;6;7;8;9},AA384&amp;"0123456789"))+1)),"")</f>
        <v/>
      </c>
    </row>
    <row r="385" spans="2:28" x14ac:dyDescent="0.2">
      <c r="B385" s="125">
        <v>1524</v>
      </c>
      <c r="C385" s="155">
        <v>25.962857101925945</v>
      </c>
      <c r="D385">
        <v>1524</v>
      </c>
      <c r="E385" s="155">
        <v>-1530.7934258347364</v>
      </c>
      <c r="F385">
        <v>1524</v>
      </c>
      <c r="G385" s="155">
        <v>770.07937416526374</v>
      </c>
      <c r="I385" s="155"/>
      <c r="K385" s="155"/>
      <c r="L385">
        <v>1522</v>
      </c>
      <c r="M385" s="155">
        <v>179.93501626413499</v>
      </c>
      <c r="N385" s="138">
        <f t="shared" si="5"/>
        <v>385</v>
      </c>
      <c r="AB385" s="167" t="str">
        <f>IFERROR(VALUE(RIGHT(AA385,LEN(AA385)-MIN(FIND({0;1;2;3;4;5;6;7;8;9},AA385&amp;"0123456789"))+1)),"")</f>
        <v/>
      </c>
    </row>
    <row r="386" spans="2:28" x14ac:dyDescent="0.2">
      <c r="B386" s="125">
        <v>1528</v>
      </c>
      <c r="C386" s="155">
        <v>25.967427585648558</v>
      </c>
      <c r="D386">
        <v>1528</v>
      </c>
      <c r="E386" s="155">
        <v>-1534.8022757846509</v>
      </c>
      <c r="F386">
        <v>1528</v>
      </c>
      <c r="G386" s="155">
        <v>766.07052421534922</v>
      </c>
      <c r="I386" s="155"/>
      <c r="K386" s="155"/>
      <c r="L386">
        <v>1526</v>
      </c>
      <c r="M386" s="155">
        <v>179.93467719733854</v>
      </c>
      <c r="N386" s="138">
        <f t="shared" si="5"/>
        <v>386</v>
      </c>
      <c r="AB386" s="167" t="str">
        <f>IFERROR(VALUE(RIGHT(AA386,LEN(AA386)-MIN(FIND({0;1;2;3;4;5;6;7;8;9},AA386&amp;"0123456789"))+1)),"")</f>
        <v/>
      </c>
    </row>
    <row r="387" spans="2:28" x14ac:dyDescent="0.2">
      <c r="B387" s="125">
        <v>1532</v>
      </c>
      <c r="C387" s="155">
        <v>25.972021988999956</v>
      </c>
      <c r="D387">
        <v>1532</v>
      </c>
      <c r="E387" s="155">
        <v>-1538.8110795171256</v>
      </c>
      <c r="F387">
        <v>1532</v>
      </c>
      <c r="G387" s="155">
        <v>762.06172048287453</v>
      </c>
      <c r="I387" s="155"/>
      <c r="K387" s="155"/>
      <c r="L387">
        <v>1530</v>
      </c>
      <c r="M387" s="155">
        <v>179.93433457367129</v>
      </c>
      <c r="N387" s="138">
        <f t="shared" si="5"/>
        <v>387</v>
      </c>
      <c r="AB387" s="167" t="str">
        <f>IFERROR(VALUE(RIGHT(AA387,LEN(AA387)-MIN(FIND({0;1;2;3;4;5;6;7;8;9},AA387&amp;"0123456789"))+1)),"")</f>
        <v/>
      </c>
    </row>
    <row r="388" spans="2:28" x14ac:dyDescent="0.2">
      <c r="B388" s="125">
        <v>1536</v>
      </c>
      <c r="C388" s="155">
        <v>25.976640564224152</v>
      </c>
      <c r="D388">
        <v>1536</v>
      </c>
      <c r="E388" s="155">
        <v>-1542.8198370317266</v>
      </c>
      <c r="F388">
        <v>1536</v>
      </c>
      <c r="G388" s="155">
        <v>758.0529629682735</v>
      </c>
      <c r="I388" s="155"/>
      <c r="K388" s="155"/>
      <c r="L388">
        <v>1534</v>
      </c>
      <c r="M388" s="155">
        <v>179.93398833686993</v>
      </c>
      <c r="N388" s="138">
        <f t="shared" si="5"/>
        <v>388</v>
      </c>
      <c r="AB388" s="167" t="str">
        <f>IFERROR(VALUE(RIGHT(AA388,LEN(AA388)-MIN(FIND({0;1;2;3;4;5;6;7;8;9},AA388&amp;"0123456789"))+1)),"")</f>
        <v/>
      </c>
    </row>
    <row r="389" spans="2:28" x14ac:dyDescent="0.2">
      <c r="B389" s="125">
        <v>1540</v>
      </c>
      <c r="C389" s="155">
        <v>25.981283567576366</v>
      </c>
      <c r="D389">
        <v>1540</v>
      </c>
      <c r="E389" s="155">
        <v>-1546.8285483280113</v>
      </c>
      <c r="F389">
        <v>1540</v>
      </c>
      <c r="G389" s="155">
        <v>754.04425167198883</v>
      </c>
      <c r="I389" s="155"/>
      <c r="K389" s="155"/>
      <c r="L389">
        <v>1538</v>
      </c>
      <c r="M389" s="155">
        <v>179.93363842947809</v>
      </c>
      <c r="N389" s="138">
        <f t="shared" si="5"/>
        <v>389</v>
      </c>
      <c r="AB389" s="167" t="str">
        <f>IFERROR(VALUE(RIGHT(AA389,LEN(AA389)-MIN(FIND({0;1;2;3;4;5;6;7;8;9},AA389&amp;"0123456789"))+1)),"")</f>
        <v/>
      </c>
    </row>
    <row r="390" spans="2:28" x14ac:dyDescent="0.2">
      <c r="B390" s="125">
        <v>1544</v>
      </c>
      <c r="C390" s="155">
        <v>25.985951259408534</v>
      </c>
      <c r="D390">
        <v>1544</v>
      </c>
      <c r="E390" s="155">
        <v>-1550.8372134055271</v>
      </c>
      <c r="F390">
        <v>1544</v>
      </c>
      <c r="G390" s="155">
        <v>750.03558659447299</v>
      </c>
      <c r="I390" s="155"/>
      <c r="K390" s="155"/>
      <c r="L390">
        <v>1542</v>
      </c>
      <c r="M390" s="155">
        <v>179.93328479281448</v>
      </c>
      <c r="N390" s="138">
        <f t="shared" ref="N390:N453" si="6">N389+1</f>
        <v>390</v>
      </c>
      <c r="AB390" s="167" t="str">
        <f>IFERROR(VALUE(RIGHT(AA390,LEN(AA390)-MIN(FIND({0;1;2;3;4;5;6;7;8;9},AA390&amp;"0123456789"))+1)),"")</f>
        <v/>
      </c>
    </row>
    <row r="391" spans="2:28" x14ac:dyDescent="0.2">
      <c r="B391" s="125">
        <v>1548</v>
      </c>
      <c r="C391" s="155">
        <v>25.990643904257077</v>
      </c>
      <c r="D391">
        <v>1548</v>
      </c>
      <c r="E391" s="155">
        <v>-1554.8458322638123</v>
      </c>
      <c r="F391">
        <v>1548</v>
      </c>
      <c r="G391" s="155">
        <v>746.02696773618777</v>
      </c>
      <c r="I391" s="155"/>
      <c r="K391" s="155"/>
      <c r="L391">
        <v>1546</v>
      </c>
      <c r="M391" s="155">
        <v>179.93292736694065</v>
      </c>
      <c r="N391" s="138">
        <f t="shared" si="6"/>
        <v>391</v>
      </c>
      <c r="AB391" s="167" t="str">
        <f>IFERROR(VALUE(RIGHT(AA391,LEN(AA391)-MIN(FIND({0;1;2;3;4;5;6;7;8;9},AA391&amp;"0123456789"))+1)),"")</f>
        <v/>
      </c>
    </row>
    <row r="392" spans="2:28" x14ac:dyDescent="0.2">
      <c r="B392" s="125">
        <v>1552</v>
      </c>
      <c r="C392" s="155">
        <v>25.995361770933084</v>
      </c>
      <c r="D392">
        <v>1552</v>
      </c>
      <c r="E392" s="155">
        <v>-1558.8544049023947</v>
      </c>
      <c r="F392">
        <v>1552</v>
      </c>
      <c r="G392" s="155">
        <v>742.01839509760543</v>
      </c>
      <c r="I392" s="155"/>
      <c r="K392" s="155"/>
      <c r="L392">
        <v>1550</v>
      </c>
      <c r="M392" s="155">
        <v>179.9325660906263</v>
      </c>
      <c r="N392" s="138">
        <f t="shared" si="6"/>
        <v>392</v>
      </c>
      <c r="AB392" s="167" t="str">
        <f>IFERROR(VALUE(RIGHT(AA392,LEN(AA392)-MIN(FIND({0;1;2;3;4;5;6;7;8;9},AA392&amp;"0123456789"))+1)),"")</f>
        <v/>
      </c>
    </row>
    <row r="393" spans="2:28" x14ac:dyDescent="0.2">
      <c r="B393" s="125">
        <v>1556</v>
      </c>
      <c r="C393" s="155">
        <v>26.000105132614898</v>
      </c>
      <c r="D393">
        <v>1556</v>
      </c>
      <c r="E393" s="155">
        <v>-1562.8629313207921</v>
      </c>
      <c r="F393">
        <v>1556</v>
      </c>
      <c r="G393" s="155">
        <v>738.00986867920801</v>
      </c>
      <c r="I393" s="155"/>
      <c r="K393" s="155"/>
      <c r="L393">
        <v>1554</v>
      </c>
      <c r="M393" s="155">
        <v>179.93220090131504</v>
      </c>
      <c r="N393" s="138">
        <f t="shared" si="6"/>
        <v>393</v>
      </c>
      <c r="AB393" s="167" t="str">
        <f>IFERROR(VALUE(RIGHT(AA393,LEN(AA393)-MIN(FIND({0;1;2;3;4;5;6;7;8;9},AA393&amp;"0123456789"))+1)),"")</f>
        <v/>
      </c>
    </row>
    <row r="394" spans="2:28" x14ac:dyDescent="0.2">
      <c r="B394" s="125">
        <v>1560</v>
      </c>
      <c r="C394" s="155">
        <v>26.004874266943226</v>
      </c>
      <c r="D394">
        <v>1560</v>
      </c>
      <c r="E394" s="155">
        <v>-1566.8714115185116</v>
      </c>
      <c r="F394">
        <v>1560</v>
      </c>
      <c r="G394" s="155">
        <v>734.00138848148845</v>
      </c>
      <c r="I394" s="155"/>
      <c r="K394" s="155"/>
      <c r="L394">
        <v>1558</v>
      </c>
      <c r="M394" s="155">
        <v>179.93183173508808</v>
      </c>
      <c r="N394" s="138">
        <f t="shared" si="6"/>
        <v>394</v>
      </c>
      <c r="AB394" s="167" t="str">
        <f>IFERROR(VALUE(RIGHT(AA394,LEN(AA394)-MIN(FIND({0;1;2;3;4;5;6;7;8;9},AA394&amp;"0123456789"))+1)),"")</f>
        <v/>
      </c>
    </row>
    <row r="395" spans="2:28" x14ac:dyDescent="0.2">
      <c r="B395" s="125">
        <v>1564</v>
      </c>
      <c r="C395" s="155">
        <v>26.009669456118893</v>
      </c>
      <c r="D395">
        <v>1564</v>
      </c>
      <c r="E395" s="155">
        <v>-1570.8798454950495</v>
      </c>
      <c r="F395">
        <v>1564</v>
      </c>
      <c r="G395" s="155">
        <v>729.9929545049506</v>
      </c>
      <c r="I395" s="155"/>
      <c r="K395" s="155"/>
      <c r="L395">
        <v>1562</v>
      </c>
      <c r="M395" s="155">
        <v>179.93145852662633</v>
      </c>
      <c r="N395" s="138">
        <f t="shared" si="6"/>
        <v>395</v>
      </c>
      <c r="AB395" s="167" t="str">
        <f>IFERROR(VALUE(RIGHT(AA395,LEN(AA395)-MIN(FIND({0;1;2;3;4;5;6;7;8;9},AA395&amp;"0123456789"))+1)),"")</f>
        <v/>
      </c>
    </row>
    <row r="396" spans="2:28" x14ac:dyDescent="0.2">
      <c r="B396" s="125">
        <v>1568</v>
      </c>
      <c r="C396" s="155">
        <v>26.014490987003203</v>
      </c>
      <c r="D396">
        <v>1568</v>
      </c>
      <c r="E396" s="155">
        <v>-1574.8882332498911</v>
      </c>
      <c r="F396">
        <v>1568</v>
      </c>
      <c r="G396" s="155">
        <v>725.98456675010902</v>
      </c>
      <c r="I396" s="155"/>
      <c r="K396" s="155"/>
      <c r="L396">
        <v>1566</v>
      </c>
      <c r="M396" s="155">
        <v>179.93108120917321</v>
      </c>
      <c r="N396" s="138">
        <f t="shared" si="6"/>
        <v>396</v>
      </c>
      <c r="AB396" s="167" t="str">
        <f>IFERROR(VALUE(RIGHT(AA396,LEN(AA396)-MIN(FIND({0;1;2;3;4;5;6;7;8;9},AA396&amp;"0123456789"))+1)),"")</f>
        <v/>
      </c>
    </row>
    <row r="397" spans="2:28" x14ac:dyDescent="0.2">
      <c r="B397" s="125">
        <v>1572</v>
      </c>
      <c r="C397" s="155">
        <v>26.019339151221185</v>
      </c>
      <c r="D397">
        <v>1572</v>
      </c>
      <c r="E397" s="155">
        <v>-1578.8965747825102</v>
      </c>
      <c r="F397">
        <v>1572</v>
      </c>
      <c r="G397" s="155">
        <v>721.97622521748985</v>
      </c>
      <c r="I397" s="155"/>
      <c r="K397" s="155"/>
      <c r="L397">
        <v>1570</v>
      </c>
      <c r="M397" s="155">
        <v>179.93069971449324</v>
      </c>
      <c r="N397" s="138">
        <f t="shared" si="6"/>
        <v>397</v>
      </c>
      <c r="AB397" s="167" t="str">
        <f>IFERROR(VALUE(RIGHT(AA397,LEN(AA397)-MIN(FIND({0;1;2;3;4;5;6;7;8;9},AA397&amp;"0123456789"))+1)),"")</f>
        <v/>
      </c>
    </row>
    <row r="398" spans="2:28" x14ac:dyDescent="0.2">
      <c r="B398" s="125">
        <v>1576</v>
      </c>
      <c r="C398" s="155">
        <v>26.024214245267618</v>
      </c>
      <c r="D398">
        <v>1576</v>
      </c>
      <c r="E398" s="155">
        <v>-1582.9048700923693</v>
      </c>
      <c r="F398">
        <v>1576</v>
      </c>
      <c r="G398" s="155">
        <v>717.96792990763083</v>
      </c>
      <c r="I398" s="155"/>
      <c r="K398" s="155"/>
      <c r="L398">
        <v>1574</v>
      </c>
      <c r="M398" s="155">
        <v>179.93031397283224</v>
      </c>
      <c r="N398" s="138">
        <f t="shared" si="6"/>
        <v>398</v>
      </c>
      <c r="AB398" s="167" t="str">
        <f>IFERROR(VALUE(RIGHT(AA398,LEN(AA398)-MIN(FIND({0;1;2;3;4;5;6;7;8;9},AA398&amp;"0123456789"))+1)),"")</f>
        <v/>
      </c>
    </row>
    <row r="399" spans="2:28" x14ac:dyDescent="0.2">
      <c r="B399" s="125">
        <v>1580</v>
      </c>
      <c r="C399" s="155">
        <v>26.02911657061609</v>
      </c>
      <c r="D399">
        <v>1580</v>
      </c>
      <c r="E399" s="155">
        <v>-1586.9131191789177</v>
      </c>
      <c r="F399">
        <v>1580</v>
      </c>
      <c r="G399" s="155">
        <v>713.95968082108243</v>
      </c>
      <c r="I399" s="155"/>
      <c r="K399" s="155"/>
      <c r="L399">
        <v>1578</v>
      </c>
      <c r="M399" s="155">
        <v>179.92992391287376</v>
      </c>
      <c r="N399" s="138">
        <f t="shared" si="6"/>
        <v>399</v>
      </c>
      <c r="AB399" s="167" t="str">
        <f>IFERROR(VALUE(RIGHT(AA399,LEN(AA399)-MIN(FIND({0;1;2;3;4;5;6;7;8;9},AA399&amp;"0123456789"))+1)),"")</f>
        <v/>
      </c>
    </row>
    <row r="400" spans="2:28" x14ac:dyDescent="0.2">
      <c r="B400" s="125">
        <v>1584</v>
      </c>
      <c r="C400" s="155">
        <v>26.03404643383108</v>
      </c>
      <c r="D400">
        <v>1584</v>
      </c>
      <c r="E400" s="155">
        <v>-1590.9213220415932</v>
      </c>
      <c r="F400">
        <v>1584</v>
      </c>
      <c r="G400" s="155">
        <v>709.95147795840694</v>
      </c>
      <c r="I400" s="155"/>
      <c r="K400" s="155"/>
      <c r="L400">
        <v>1582</v>
      </c>
      <c r="M400" s="155">
        <v>179.92952946169606</v>
      </c>
      <c r="N400" s="138">
        <f t="shared" si="6"/>
        <v>400</v>
      </c>
      <c r="AB400" s="167" t="str">
        <f>IFERROR(VALUE(RIGHT(AA400,LEN(AA400)-MIN(FIND({0;1;2;3;4;5;6;7;8;9},AA400&amp;"0123456789"))+1)),"")</f>
        <v/>
      </c>
    </row>
    <row r="401" spans="2:28" x14ac:dyDescent="0.2">
      <c r="B401" s="125">
        <v>1588</v>
      </c>
      <c r="C401" s="155">
        <v>26.039004146683233</v>
      </c>
      <c r="D401">
        <v>1588</v>
      </c>
      <c r="E401" s="155">
        <v>-1594.9294786798207</v>
      </c>
      <c r="F401">
        <v>1588</v>
      </c>
      <c r="G401" s="155">
        <v>705.94332132017939</v>
      </c>
      <c r="I401" s="155"/>
      <c r="K401" s="155"/>
      <c r="L401">
        <v>1586</v>
      </c>
      <c r="M401" s="155">
        <v>179.92913054472609</v>
      </c>
      <c r="N401" s="138">
        <f t="shared" si="6"/>
        <v>401</v>
      </c>
      <c r="AB401" s="167" t="str">
        <f>IFERROR(VALUE(RIGHT(AA401,LEN(AA401)-MIN(FIND({0;1;2;3;4;5;6;7;8;9},AA401&amp;"0123456789"))+1)),"")</f>
        <v/>
      </c>
    </row>
    <row r="402" spans="2:28" x14ac:dyDescent="0.2">
      <c r="B402" s="125">
        <v>1592</v>
      </c>
      <c r="C402" s="155">
        <v>26.043990026267931</v>
      </c>
      <c r="D402">
        <v>1592</v>
      </c>
      <c r="E402" s="155">
        <v>-1598.9375890930119</v>
      </c>
      <c r="F402">
        <v>1592</v>
      </c>
      <c r="G402" s="155">
        <v>701.93521090698823</v>
      </c>
      <c r="I402" s="155"/>
      <c r="K402" s="155"/>
      <c r="L402">
        <v>1590</v>
      </c>
      <c r="M402" s="155">
        <v>179.9287270856924</v>
      </c>
      <c r="N402" s="138">
        <f t="shared" si="6"/>
        <v>402</v>
      </c>
      <c r="AB402" s="167" t="str">
        <f>IFERROR(VALUE(RIGHT(AA402,LEN(AA402)-MIN(FIND({0;1;2;3;4;5;6;7;8;9},AA402&amp;"0123456789"))+1)),"")</f>
        <v/>
      </c>
    </row>
    <row r="403" spans="2:28" x14ac:dyDescent="0.2">
      <c r="B403" s="125">
        <v>1596</v>
      </c>
      <c r="C403" s="155">
        <v>26.049004395127223</v>
      </c>
      <c r="D403">
        <v>1596</v>
      </c>
      <c r="E403" s="155">
        <v>-1602.9456532805648</v>
      </c>
      <c r="F403">
        <v>1596</v>
      </c>
      <c r="G403" s="155">
        <v>697.92714671943531</v>
      </c>
      <c r="I403" s="155"/>
      <c r="K403" s="155"/>
      <c r="L403">
        <v>1594</v>
      </c>
      <c r="M403" s="155">
        <v>179.92831900657711</v>
      </c>
      <c r="N403" s="138">
        <f t="shared" si="6"/>
        <v>403</v>
      </c>
      <c r="AB403" s="167" t="str">
        <f>IFERROR(VALUE(RIGHT(AA403,LEN(AA403)-MIN(FIND({0;1;2;3;4;5;6;7;8;9},AA403&amp;"0123456789"))+1)),"")</f>
        <v/>
      </c>
    </row>
    <row r="404" spans="2:28" x14ac:dyDescent="0.2">
      <c r="B404" s="125">
        <v>1600</v>
      </c>
      <c r="C404" s="155">
        <v>26.054047581375301</v>
      </c>
      <c r="D404">
        <v>1600</v>
      </c>
      <c r="E404" s="155">
        <v>-1606.9536712418637</v>
      </c>
      <c r="F404">
        <v>1600</v>
      </c>
      <c r="G404" s="155">
        <v>693.91912875813637</v>
      </c>
      <c r="I404" s="155"/>
      <c r="K404" s="155"/>
      <c r="L404">
        <v>1598</v>
      </c>
      <c r="M404" s="155">
        <v>179.92790622756485</v>
      </c>
      <c r="N404" s="138">
        <f t="shared" si="6"/>
        <v>404</v>
      </c>
      <c r="AB404" s="167" t="str">
        <f>IFERROR(VALUE(RIGHT(AA404,LEN(AA404)-MIN(FIND({0;1;2;3;4;5;6;7;8;9},AA404&amp;"0123456789"))+1)),"")</f>
        <v/>
      </c>
    </row>
    <row r="405" spans="2:28" x14ac:dyDescent="0.2">
      <c r="B405" s="125">
        <v>1604</v>
      </c>
      <c r="C405" s="155">
        <v>26.059119918827584</v>
      </c>
      <c r="D405">
        <v>1604</v>
      </c>
      <c r="E405" s="155">
        <v>-1610.9616429762784</v>
      </c>
      <c r="F405">
        <v>1604</v>
      </c>
      <c r="G405" s="155">
        <v>689.91115702372167</v>
      </c>
      <c r="I405" s="155"/>
      <c r="K405" s="155"/>
      <c r="L405">
        <v>1602</v>
      </c>
      <c r="M405" s="155">
        <v>179.92748866699139</v>
      </c>
      <c r="N405" s="138">
        <f t="shared" si="6"/>
        <v>405</v>
      </c>
      <c r="AB405" s="167" t="str">
        <f>IFERROR(VALUE(RIGHT(AA405,LEN(AA405)-MIN(FIND({0;1;2;3;4;5;6;7;8;9},AA405&amp;"0123456789"))+1)),"")</f>
        <v/>
      </c>
    </row>
    <row r="406" spans="2:28" x14ac:dyDescent="0.2">
      <c r="B406" s="125">
        <v>1608</v>
      </c>
      <c r="C406" s="155">
        <v>26.064221747133562</v>
      </c>
      <c r="D406">
        <v>1608</v>
      </c>
      <c r="E406" s="155">
        <v>-1614.9695684831643</v>
      </c>
      <c r="F406">
        <v>1608</v>
      </c>
      <c r="G406" s="155">
        <v>685.90323151683583</v>
      </c>
      <c r="I406" s="155"/>
      <c r="K406" s="155"/>
      <c r="L406">
        <v>1606</v>
      </c>
      <c r="M406" s="155">
        <v>179.92706624128957</v>
      </c>
      <c r="N406" s="138">
        <f t="shared" si="6"/>
        <v>406</v>
      </c>
      <c r="AB406" s="167" t="str">
        <f>IFERROR(VALUE(RIGHT(AA406,LEN(AA406)-MIN(FIND({0;1;2;3;4;5;6;7;8;9},AA406&amp;"0123456789"))+1)),"")</f>
        <v/>
      </c>
    </row>
    <row r="407" spans="2:28" x14ac:dyDescent="0.2">
      <c r="B407" s="125">
        <v>1612</v>
      </c>
      <c r="C407" s="155">
        <v>26.069353411913578</v>
      </c>
      <c r="D407">
        <v>1612</v>
      </c>
      <c r="E407" s="155">
        <v>-1618.9774477618619</v>
      </c>
      <c r="F407">
        <v>1612</v>
      </c>
      <c r="G407" s="155">
        <v>681.89535223813823</v>
      </c>
      <c r="I407" s="155"/>
      <c r="K407" s="155"/>
      <c r="L407">
        <v>1610</v>
      </c>
      <c r="M407" s="155">
        <v>179.92663886493304</v>
      </c>
      <c r="N407" s="138">
        <f t="shared" si="6"/>
        <v>407</v>
      </c>
      <c r="AB407" s="167" t="str">
        <f>IFERROR(VALUE(RIGHT(AA407,LEN(AA407)-MIN(FIND({0;1;2;3;4;5;6;7;8;9},AA407&amp;"0123456789"))+1)),"")</f>
        <v/>
      </c>
    </row>
    <row r="408" spans="2:28" x14ac:dyDescent="0.2">
      <c r="B408" s="125">
        <v>1616</v>
      </c>
      <c r="C408" s="155">
        <v>26.074515264899556</v>
      </c>
      <c r="D408">
        <v>1616</v>
      </c>
      <c r="E408" s="155">
        <v>-1622.9852808116946</v>
      </c>
      <c r="F408">
        <v>1616</v>
      </c>
      <c r="G408" s="155">
        <v>677.88751918830553</v>
      </c>
      <c r="I408" s="155"/>
      <c r="K408" s="155"/>
      <c r="L408">
        <v>1614</v>
      </c>
      <c r="M408" s="155">
        <v>179.9262064503796</v>
      </c>
      <c r="N408" s="138">
        <f t="shared" si="6"/>
        <v>408</v>
      </c>
      <c r="AB408" s="167" t="str">
        <f>IFERROR(VALUE(RIGHT(AA408,LEN(AA408)-MIN(FIND({0;1;2;3;4;5;6;7;8;9},AA408&amp;"0123456789"))+1)),"")</f>
        <v/>
      </c>
    </row>
    <row r="409" spans="2:28" x14ac:dyDescent="0.2">
      <c r="B409" s="125">
        <v>1620</v>
      </c>
      <c r="C409" s="155">
        <v>26.07970766407999</v>
      </c>
      <c r="D409">
        <v>1620</v>
      </c>
      <c r="E409" s="155">
        <v>-1626.9930676319714</v>
      </c>
      <c r="F409">
        <v>1620</v>
      </c>
      <c r="G409" s="155">
        <v>673.87973236802873</v>
      </c>
      <c r="I409" s="155"/>
      <c r="K409" s="155"/>
      <c r="L409">
        <v>1618</v>
      </c>
      <c r="M409" s="155">
        <v>179.92576890801024</v>
      </c>
      <c r="N409" s="138">
        <f t="shared" si="6"/>
        <v>409</v>
      </c>
      <c r="AB409" s="167" t="str">
        <f>IFERROR(VALUE(RIGHT(AA409,LEN(AA409)-MIN(FIND({0;1;2;3;4;5;6;7;8;9},AA409&amp;"0123456789"))+1)),"")</f>
        <v/>
      </c>
    </row>
    <row r="410" spans="2:28" x14ac:dyDescent="0.2">
      <c r="B410" s="125">
        <v>1624</v>
      </c>
      <c r="C410" s="155">
        <v>26.084930973849207</v>
      </c>
      <c r="D410">
        <v>1624</v>
      </c>
      <c r="E410" s="155">
        <v>-1631.0008082219842</v>
      </c>
      <c r="F410">
        <v>1624</v>
      </c>
      <c r="G410" s="155">
        <v>669.87199177801585</v>
      </c>
      <c r="I410" s="155"/>
      <c r="K410" s="155"/>
      <c r="L410">
        <v>1622</v>
      </c>
      <c r="M410" s="155">
        <v>179.92532614606785</v>
      </c>
      <c r="N410" s="138">
        <f t="shared" si="6"/>
        <v>410</v>
      </c>
      <c r="AB410" s="167" t="str">
        <f>IFERROR(VALUE(RIGHT(AA410,LEN(AA410)-MIN(FIND({0;1;2;3;4;5;6;7;8;9},AA410&amp;"0123456789"))+1)),"")</f>
        <v/>
      </c>
    </row>
    <row r="411" spans="2:28" x14ac:dyDescent="0.2">
      <c r="B411" s="125">
        <v>1628</v>
      </c>
      <c r="C411" s="155">
        <v>26.0901855651611</v>
      </c>
      <c r="D411">
        <v>1628</v>
      </c>
      <c r="E411" s="155">
        <v>-1635.0085025810079</v>
      </c>
      <c r="F411">
        <v>1628</v>
      </c>
      <c r="G411" s="155">
        <v>665.86429741899224</v>
      </c>
      <c r="I411" s="155"/>
      <c r="K411" s="155"/>
      <c r="L411">
        <v>1626</v>
      </c>
      <c r="M411" s="155">
        <v>179.92487807059337</v>
      </c>
      <c r="N411" s="138">
        <f t="shared" si="6"/>
        <v>411</v>
      </c>
      <c r="AB411" s="167" t="str">
        <f>IFERROR(VALUE(RIGHT(AA411,LEN(AA411)-MIN(FIND({0;1;2;3;4;5;6;7;8;9},AA411&amp;"0123456789"))+1)),"")</f>
        <v/>
      </c>
    </row>
    <row r="412" spans="2:28" x14ac:dyDescent="0.2">
      <c r="B412" s="125">
        <v>1632</v>
      </c>
      <c r="C412" s="155">
        <v>26.095471815687542</v>
      </c>
      <c r="D412">
        <v>1632</v>
      </c>
      <c r="E412" s="155">
        <v>-1639.0161507082992</v>
      </c>
      <c r="F412">
        <v>1632</v>
      </c>
      <c r="G412" s="155">
        <v>661.85664929170093</v>
      </c>
      <c r="I412" s="155"/>
      <c r="K412" s="155"/>
      <c r="L412">
        <v>1630</v>
      </c>
      <c r="M412" s="155">
        <v>179.92442458535854</v>
      </c>
      <c r="N412" s="138">
        <f t="shared" si="6"/>
        <v>412</v>
      </c>
      <c r="AB412" s="167" t="str">
        <f>IFERROR(VALUE(RIGHT(AA412,LEN(AA412)-MIN(FIND({0;1;2;3;4;5;6;7;8;9},AA412&amp;"0123456789"))+1)),"")</f>
        <v/>
      </c>
    </row>
    <row r="413" spans="2:28" x14ac:dyDescent="0.2">
      <c r="B413" s="125">
        <v>1636</v>
      </c>
      <c r="C413" s="155">
        <v>26.100790109981588</v>
      </c>
      <c r="D413">
        <v>1636</v>
      </c>
      <c r="E413" s="155">
        <v>-1643.0237526030974</v>
      </c>
      <c r="F413">
        <v>1636</v>
      </c>
      <c r="G413" s="155">
        <v>657.84904739690273</v>
      </c>
      <c r="I413" s="155"/>
      <c r="K413" s="155"/>
      <c r="L413">
        <v>1634</v>
      </c>
      <c r="M413" s="155">
        <v>179.92396559179738</v>
      </c>
      <c r="N413" s="138">
        <f t="shared" si="6"/>
        <v>413</v>
      </c>
      <c r="AB413" s="167" t="str">
        <f>IFERROR(VALUE(RIGHT(AA413,LEN(AA413)-MIN(FIND({0;1;2;3;4;5;6;7;8;9},AA413&amp;"0123456789"))+1)),"")</f>
        <v/>
      </c>
    </row>
    <row r="414" spans="2:28" x14ac:dyDescent="0.2">
      <c r="B414" s="125">
        <v>1640</v>
      </c>
      <c r="C414" s="155">
        <v>26.10614083964564</v>
      </c>
      <c r="D414">
        <v>1640</v>
      </c>
      <c r="E414" s="155">
        <v>-1647.0313082646232</v>
      </c>
      <c r="F414">
        <v>1640</v>
      </c>
      <c r="G414" s="155">
        <v>653.84149173537685</v>
      </c>
      <c r="I414" s="155"/>
      <c r="K414" s="155"/>
      <c r="L414">
        <v>1638</v>
      </c>
      <c r="M414" s="155">
        <v>179.92350098893519</v>
      </c>
      <c r="N414" s="138">
        <f t="shared" si="6"/>
        <v>414</v>
      </c>
      <c r="AB414" s="167" t="str">
        <f>IFERROR(VALUE(RIGHT(AA414,LEN(AA414)-MIN(FIND({0;1;2;3;4;5;6;7;8;9},AA414&amp;"0123456789"))+1)),"")</f>
        <v/>
      </c>
    </row>
    <row r="415" spans="2:28" x14ac:dyDescent="0.2">
      <c r="B415" s="125">
        <v>1644</v>
      </c>
      <c r="C415" s="155">
        <v>26.111524403504834</v>
      </c>
      <c r="D415">
        <v>1644</v>
      </c>
      <c r="E415" s="155">
        <v>-1651.0388176920781</v>
      </c>
      <c r="F415">
        <v>1644</v>
      </c>
      <c r="G415" s="155">
        <v>649.83398230792204</v>
      </c>
      <c r="I415" s="155"/>
      <c r="K415" s="155"/>
      <c r="L415">
        <v>1642</v>
      </c>
      <c r="M415" s="155">
        <v>179.92303067331355</v>
      </c>
      <c r="N415" s="138">
        <f t="shared" si="6"/>
        <v>415</v>
      </c>
      <c r="AB415" s="167" t="str">
        <f>IFERROR(VALUE(RIGHT(AA415,LEN(AA415)-MIN(FIND({0;1;2;3;4;5;6;7;8;9},AA415&amp;"0123456789"))+1)),"")</f>
        <v/>
      </c>
    </row>
    <row r="416" spans="2:28" x14ac:dyDescent="0.2">
      <c r="B416" s="125">
        <v>1648</v>
      </c>
      <c r="C416" s="155">
        <v>26.116941207785739</v>
      </c>
      <c r="D416">
        <v>1648</v>
      </c>
      <c r="E416" s="155">
        <v>-1655.0462808846426</v>
      </c>
      <c r="F416">
        <v>1648</v>
      </c>
      <c r="G416" s="155">
        <v>645.82651911535754</v>
      </c>
      <c r="I416" s="155"/>
      <c r="K416" s="155"/>
      <c r="L416">
        <v>1646</v>
      </c>
      <c r="M416" s="155">
        <v>179.92255453891448</v>
      </c>
      <c r="N416" s="138">
        <f t="shared" si="6"/>
        <v>416</v>
      </c>
      <c r="AB416" s="167" t="str">
        <f>IFERROR(VALUE(RIGHT(AA416,LEN(AA416)-MIN(FIND({0;1;2;3;4;5;6;7;8;9},AA416&amp;"0123456789"))+1)),"")</f>
        <v/>
      </c>
    </row>
    <row r="417" spans="2:28" x14ac:dyDescent="0.2">
      <c r="B417" s="125">
        <v>1652</v>
      </c>
      <c r="C417" s="155">
        <v>26.122391666300654</v>
      </c>
      <c r="D417">
        <v>1652</v>
      </c>
      <c r="E417" s="155">
        <v>-1659.0536978414782</v>
      </c>
      <c r="F417">
        <v>1652</v>
      </c>
      <c r="G417" s="155">
        <v>641.8191021585219</v>
      </c>
      <c r="I417" s="155"/>
      <c r="K417" s="155"/>
      <c r="L417">
        <v>1650</v>
      </c>
      <c r="M417" s="155">
        <v>179.92207247708004</v>
      </c>
      <c r="N417" s="138">
        <f t="shared" si="6"/>
        <v>417</v>
      </c>
      <c r="AB417" s="167" t="str">
        <f>IFERROR(VALUE(RIGHT(AA417,LEN(AA417)-MIN(FIND({0;1;2;3;4;5;6;7;8;9},AA417&amp;"0123456789"))+1)),"")</f>
        <v/>
      </c>
    </row>
    <row r="418" spans="2:28" x14ac:dyDescent="0.2">
      <c r="B418" s="125">
        <v>1656</v>
      </c>
      <c r="C418" s="155">
        <v>26.127876200637658</v>
      </c>
      <c r="D418">
        <v>1656</v>
      </c>
      <c r="E418" s="155">
        <v>-1663.0610685617251</v>
      </c>
      <c r="F418">
        <v>1656</v>
      </c>
      <c r="G418" s="155">
        <v>637.81173143827505</v>
      </c>
      <c r="I418" s="155"/>
      <c r="K418" s="155"/>
      <c r="L418">
        <v>1654</v>
      </c>
      <c r="M418" s="155">
        <v>179.9215843764301</v>
      </c>
      <c r="N418" s="138">
        <f t="shared" si="6"/>
        <v>418</v>
      </c>
      <c r="AB418" s="167" t="str">
        <f>IFERROR(VALUE(RIGHT(AA418,LEN(AA418)-MIN(FIND({0;1;2;3;4;5;6;7;8;9},AA418&amp;"0123456789"))+1)),"")</f>
        <v/>
      </c>
    </row>
    <row r="419" spans="2:28" x14ac:dyDescent="0.2">
      <c r="B419" s="125">
        <v>1660</v>
      </c>
      <c r="C419" s="155">
        <v>26.133395240356645</v>
      </c>
      <c r="D419">
        <v>1660</v>
      </c>
      <c r="E419" s="155">
        <v>-1667.0683930445009</v>
      </c>
      <c r="F419">
        <v>1660</v>
      </c>
      <c r="G419" s="155">
        <v>633.80440695549919</v>
      </c>
      <c r="I419" s="155"/>
      <c r="K419" s="155"/>
      <c r="L419">
        <v>1658</v>
      </c>
      <c r="M419" s="155">
        <v>179.92109012277638</v>
      </c>
      <c r="N419" s="138">
        <f t="shared" si="6"/>
        <v>419</v>
      </c>
      <c r="AB419" s="167" t="str">
        <f>IFERROR(VALUE(RIGHT(AA419,LEN(AA419)-MIN(FIND({0;1;2;3;4;5;6;7;8;9},AA419&amp;"0123456789"))+1)),"")</f>
        <v/>
      </c>
    </row>
    <row r="420" spans="2:28" x14ac:dyDescent="0.2">
      <c r="B420" s="125">
        <v>1664</v>
      </c>
      <c r="C420" s="155">
        <v>26.138949223191599</v>
      </c>
      <c r="D420">
        <v>1664</v>
      </c>
      <c r="E420" s="155">
        <v>-1671.0756712889013</v>
      </c>
      <c r="F420">
        <v>1664</v>
      </c>
      <c r="G420" s="155">
        <v>629.79712871109882</v>
      </c>
      <c r="I420" s="155"/>
      <c r="K420" s="155"/>
      <c r="L420">
        <v>1662</v>
      </c>
      <c r="M420" s="155">
        <v>179.92058959903338</v>
      </c>
      <c r="N420" s="138">
        <f t="shared" si="6"/>
        <v>420</v>
      </c>
      <c r="AB420" s="167" t="str">
        <f>IFERROR(VALUE(RIGHT(AA420,LEN(AA420)-MIN(FIND({0;1;2;3;4;5;6;7;8;9},AA420&amp;"0123456789"))+1)),"")</f>
        <v/>
      </c>
    </row>
    <row r="421" spans="2:28" x14ac:dyDescent="0.2">
      <c r="B421" s="125">
        <v>1668</v>
      </c>
      <c r="C421" s="155">
        <v>26.144538595259302</v>
      </c>
      <c r="D421">
        <v>1668</v>
      </c>
      <c r="E421" s="155">
        <v>-1675.0829032939994</v>
      </c>
      <c r="F421">
        <v>1668</v>
      </c>
      <c r="G421" s="155">
        <v>625.78989670600072</v>
      </c>
      <c r="I421" s="155"/>
      <c r="K421" s="155"/>
      <c r="L421">
        <v>1666</v>
      </c>
      <c r="M421" s="155">
        <v>179.92008268512598</v>
      </c>
      <c r="N421" s="138">
        <f t="shared" si="6"/>
        <v>421</v>
      </c>
      <c r="AB421" s="167" t="str">
        <f>IFERROR(VALUE(RIGHT(AA421,LEN(AA421)-MIN(FIND({0;1;2;3;4;5;6;7;8;9},AA421&amp;"0123456789"))+1)),"")</f>
        <v/>
      </c>
    </row>
    <row r="422" spans="2:28" x14ac:dyDescent="0.2">
      <c r="B422" s="125">
        <v>1672</v>
      </c>
      <c r="C422" s="155">
        <v>26.150163811274755</v>
      </c>
      <c r="D422">
        <v>1672</v>
      </c>
      <c r="E422" s="155">
        <v>-1679.090089058843</v>
      </c>
      <c r="F422">
        <v>1672</v>
      </c>
      <c r="G422" s="155">
        <v>621.78271094115712</v>
      </c>
      <c r="I422" s="155"/>
      <c r="K422" s="155"/>
      <c r="L422">
        <v>1670</v>
      </c>
      <c r="M422" s="155">
        <v>179.91956925789333</v>
      </c>
      <c r="N422" s="138">
        <f t="shared" si="6"/>
        <v>422</v>
      </c>
      <c r="AB422" s="167" t="str">
        <f>IFERROR(VALUE(RIGHT(AA422,LEN(AA422)-MIN(FIND({0;1;2;3;4;5;6;7;8;9},AA422&amp;"0123456789"))+1)),"")</f>
        <v/>
      </c>
    </row>
    <row r="423" spans="2:28" x14ac:dyDescent="0.2">
      <c r="B423" s="125">
        <v>1676</v>
      </c>
      <c r="C423" s="155">
        <v>26.155825334773567</v>
      </c>
      <c r="D423">
        <v>1676</v>
      </c>
      <c r="E423" s="155">
        <v>-1683.0972285824564</v>
      </c>
      <c r="F423">
        <v>1676</v>
      </c>
      <c r="G423" s="155">
        <v>617.77557141754369</v>
      </c>
      <c r="I423" s="155"/>
      <c r="K423" s="155"/>
      <c r="L423">
        <v>1674</v>
      </c>
      <c r="M423" s="155">
        <v>179.91904919098909</v>
      </c>
      <c r="N423" s="138">
        <f t="shared" si="6"/>
        <v>423</v>
      </c>
      <c r="AB423" s="167" t="str">
        <f>IFERROR(VALUE(RIGHT(AA423,LEN(AA423)-MIN(FIND({0;1;2;3;4;5;6;7;8;9},AA423&amp;"0123456789"))+1)),"")</f>
        <v/>
      </c>
    </row>
    <row r="424" spans="2:28" x14ac:dyDescent="0.2">
      <c r="B424" s="125">
        <v>1680</v>
      </c>
      <c r="C424" s="155">
        <v>26.161523638341588</v>
      </c>
      <c r="D424">
        <v>1680</v>
      </c>
      <c r="E424" s="155">
        <v>-1687.1043218638381</v>
      </c>
      <c r="F424">
        <v>1680</v>
      </c>
      <c r="G424" s="155">
        <v>613.768478136162</v>
      </c>
      <c r="I424" s="155"/>
      <c r="K424" s="155"/>
      <c r="L424">
        <v>1678</v>
      </c>
      <c r="M424" s="155">
        <v>179.91852235477776</v>
      </c>
      <c r="N424" s="138">
        <f t="shared" si="6"/>
        <v>424</v>
      </c>
      <c r="AB424" s="167" t="str">
        <f>IFERROR(VALUE(RIGHT(AA424,LEN(AA424)-MIN(FIND({0;1;2;3;4;5;6;7;8;9},AA424&amp;"0123456789"))+1)),"")</f>
        <v/>
      </c>
    </row>
    <row r="425" spans="2:28" x14ac:dyDescent="0.2">
      <c r="B425" s="125">
        <v>1684</v>
      </c>
      <c r="C425" s="155">
        <v>26.167259203852019</v>
      </c>
      <c r="D425">
        <v>1684</v>
      </c>
      <c r="E425" s="155">
        <v>-1691.1113689019603</v>
      </c>
      <c r="F425">
        <v>1684</v>
      </c>
      <c r="G425" s="155">
        <v>609.76143109803979</v>
      </c>
      <c r="I425" s="155"/>
      <c r="K425" s="155"/>
      <c r="L425">
        <v>1682</v>
      </c>
      <c r="M425" s="155">
        <v>179.91798861622735</v>
      </c>
      <c r="N425" s="138">
        <f t="shared" si="6"/>
        <v>425</v>
      </c>
      <c r="AB425" s="167" t="str">
        <f>IFERROR(VALUE(RIGHT(AA425,LEN(AA425)-MIN(FIND({0;1;2;3;4;5;6;7;8;9},AA425&amp;"0123456789"))+1)),"")</f>
        <v/>
      </c>
    </row>
    <row r="426" spans="2:28" x14ac:dyDescent="0.2">
      <c r="B426" s="125">
        <v>1688</v>
      </c>
      <c r="C426" s="155">
        <v>26.173032522710425</v>
      </c>
      <c r="D426">
        <v>1688</v>
      </c>
      <c r="E426" s="155">
        <v>-1695.1183696957676</v>
      </c>
      <c r="F426">
        <v>1688</v>
      </c>
      <c r="G426" s="155">
        <v>605.75443030423253</v>
      </c>
      <c r="I426" s="155"/>
      <c r="K426" s="155"/>
      <c r="L426">
        <v>1686</v>
      </c>
      <c r="M426" s="155">
        <v>179.91744783879628</v>
      </c>
      <c r="N426" s="138">
        <f t="shared" si="6"/>
        <v>426</v>
      </c>
      <c r="AB426" s="167" t="str">
        <f>IFERROR(VALUE(RIGHT(AA426,LEN(AA426)-MIN(FIND({0;1;2;3;4;5;6;7;8;9},AA426&amp;"0123456789"))+1)),"")</f>
        <v/>
      </c>
    </row>
    <row r="427" spans="2:28" x14ac:dyDescent="0.2">
      <c r="B427" s="125">
        <v>1692</v>
      </c>
      <c r="C427" s="155">
        <v>26.178844096107778</v>
      </c>
      <c r="D427">
        <v>1692</v>
      </c>
      <c r="E427" s="155">
        <v>-1699.1253242441767</v>
      </c>
      <c r="F427">
        <v>1692</v>
      </c>
      <c r="G427" s="155">
        <v>601.74747575582342</v>
      </c>
      <c r="I427" s="155"/>
      <c r="K427" s="155"/>
      <c r="L427">
        <v>1690</v>
      </c>
      <c r="M427" s="155">
        <v>179.91689988231857</v>
      </c>
      <c r="N427" s="138">
        <f t="shared" si="6"/>
        <v>427</v>
      </c>
      <c r="AB427" s="167" t="str">
        <f>IFERROR(VALUE(RIGHT(AA427,LEN(AA427)-MIN(FIND({0;1;2;3;4;5;6;7;8;9},AA427&amp;"0123456789"))+1)),"")</f>
        <v/>
      </c>
    </row>
    <row r="428" spans="2:28" x14ac:dyDescent="0.2">
      <c r="B428" s="125">
        <v>1696</v>
      </c>
      <c r="C428" s="155">
        <v>26.184694435282033</v>
      </c>
      <c r="D428">
        <v>1696</v>
      </c>
      <c r="E428" s="155">
        <v>-1703.132232546076</v>
      </c>
      <c r="F428">
        <v>1696</v>
      </c>
      <c r="G428" s="155">
        <v>597.74056745392409</v>
      </c>
      <c r="I428" s="155"/>
      <c r="K428" s="155"/>
      <c r="L428">
        <v>1694</v>
      </c>
      <c r="M428" s="155">
        <v>179.9163446028812</v>
      </c>
      <c r="N428" s="138">
        <f t="shared" si="6"/>
        <v>428</v>
      </c>
      <c r="AB428" s="167" t="str">
        <f>IFERROR(VALUE(RIGHT(AA428,LEN(AA428)-MIN(FIND({0;1;2;3;4;5;6;7;8;9},AA428&amp;"0123456789"))+1)),"")</f>
        <v/>
      </c>
    </row>
    <row r="429" spans="2:28" x14ac:dyDescent="0.2">
      <c r="B429" s="125">
        <v>1700</v>
      </c>
      <c r="C429" s="155">
        <v>26.190584061788478</v>
      </c>
      <c r="D429">
        <v>1700</v>
      </c>
      <c r="E429" s="155">
        <v>-1707.1390946003226</v>
      </c>
      <c r="F429">
        <v>1700</v>
      </c>
      <c r="G429" s="155">
        <v>593.73370539967755</v>
      </c>
      <c r="I429" s="155"/>
      <c r="K429" s="155"/>
      <c r="L429">
        <v>1698</v>
      </c>
      <c r="M429" s="155">
        <v>179.91578185269879</v>
      </c>
      <c r="N429" s="138">
        <f t="shared" si="6"/>
        <v>429</v>
      </c>
      <c r="AB429" s="167" t="str">
        <f>IFERROR(VALUE(RIGHT(AA429,LEN(AA429)-MIN(FIND({0;1;2;3;4;5;6;7;8;9},AA429&amp;"0123456789"))+1)),"")</f>
        <v/>
      </c>
    </row>
    <row r="430" spans="2:28" x14ac:dyDescent="0.2">
      <c r="B430" s="125">
        <v>1704</v>
      </c>
      <c r="C430" s="155">
        <v>26.196513507779208</v>
      </c>
      <c r="D430">
        <v>1704</v>
      </c>
      <c r="E430" s="155">
        <v>-1711.1459104057433</v>
      </c>
      <c r="F430">
        <v>1704</v>
      </c>
      <c r="G430" s="155">
        <v>589.72688959425682</v>
      </c>
      <c r="I430" s="155"/>
      <c r="K430" s="155"/>
      <c r="L430">
        <v>1702</v>
      </c>
      <c r="M430" s="155">
        <v>179.91521147998264</v>
      </c>
      <c r="N430" s="138">
        <f t="shared" si="6"/>
        <v>430</v>
      </c>
      <c r="AB430" s="167" t="str">
        <f>IFERROR(VALUE(RIGHT(AA430,LEN(AA430)-MIN(FIND({0;1;2;3;4;5;6;7;8;9},AA430&amp;"0123456789"))+1)),"")</f>
        <v/>
      </c>
    </row>
    <row r="431" spans="2:28" x14ac:dyDescent="0.2">
      <c r="B431" s="125">
        <v>1708</v>
      </c>
      <c r="C431" s="155">
        <v>26.202483316292181</v>
      </c>
      <c r="D431">
        <v>1708</v>
      </c>
      <c r="E431" s="155">
        <v>-1715.1526799611324</v>
      </c>
      <c r="F431">
        <v>1708</v>
      </c>
      <c r="G431" s="155">
        <v>585.72012003886766</v>
      </c>
      <c r="I431" s="155"/>
      <c r="K431" s="155"/>
      <c r="L431">
        <v>1706</v>
      </c>
      <c r="M431" s="155">
        <v>179.91463332880377</v>
      </c>
      <c r="N431" s="138">
        <f t="shared" si="6"/>
        <v>431</v>
      </c>
      <c r="AB431" s="167" t="str">
        <f>IFERROR(VALUE(RIGHT(AA431,LEN(AA431)-MIN(FIND({0;1;2;3;4;5;6;7;8;9},AA431&amp;"0123456789"))+1)),"")</f>
        <v/>
      </c>
    </row>
    <row r="432" spans="2:28" x14ac:dyDescent="0.2">
      <c r="B432" s="125">
        <v>1712</v>
      </c>
      <c r="C432" s="155">
        <v>26.208494041550146</v>
      </c>
      <c r="D432">
        <v>1712</v>
      </c>
      <c r="E432" s="155">
        <v>-1719.159403265252</v>
      </c>
      <c r="F432">
        <v>1712</v>
      </c>
      <c r="G432" s="155">
        <v>581.71339673474813</v>
      </c>
      <c r="I432" s="155"/>
      <c r="K432" s="155"/>
      <c r="L432">
        <v>1710</v>
      </c>
      <c r="M432" s="155">
        <v>179.91404723895124</v>
      </c>
      <c r="N432" s="138">
        <f t="shared" si="6"/>
        <v>432</v>
      </c>
      <c r="AB432" s="167" t="str">
        <f>IFERROR(VALUE(RIGHT(AA432,LEN(AA432)-MIN(FIND({0;1;2;3;4;5;6;7;8;9},AA432&amp;"0123456789"))+1)),"")</f>
        <v/>
      </c>
    </row>
    <row r="433" spans="2:28" x14ac:dyDescent="0.2">
      <c r="B433" s="125">
        <v>1716</v>
      </c>
      <c r="C433" s="155">
        <v>26.214546249269958</v>
      </c>
      <c r="D433">
        <v>1716</v>
      </c>
      <c r="E433" s="155">
        <v>-1723.1660803168281</v>
      </c>
      <c r="F433">
        <v>1716</v>
      </c>
      <c r="G433" s="155">
        <v>577.70671968317197</v>
      </c>
      <c r="I433" s="155"/>
      <c r="K433" s="155"/>
      <c r="L433">
        <v>1714</v>
      </c>
      <c r="M433" s="155">
        <v>179.91345304578346</v>
      </c>
      <c r="N433" s="138">
        <f t="shared" si="6"/>
        <v>433</v>
      </c>
      <c r="AB433" s="167" t="str">
        <f>IFERROR(VALUE(RIGHT(AA433,LEN(AA433)-MIN(FIND({0;1;2;3;4;5;6;7;8;9},AA433&amp;"0123456789"))+1)),"")</f>
        <v/>
      </c>
    </row>
    <row r="434" spans="2:28" x14ac:dyDescent="0.2">
      <c r="B434" s="125">
        <v>1720</v>
      </c>
      <c r="C434" s="155">
        <v>26.220640516982602</v>
      </c>
      <c r="D434">
        <v>1720</v>
      </c>
      <c r="E434" s="155">
        <v>-1727.1727111145528</v>
      </c>
      <c r="F434">
        <v>1720</v>
      </c>
      <c r="G434" s="155">
        <v>573.70008888544726</v>
      </c>
      <c r="I434" s="155"/>
      <c r="K434" s="155"/>
      <c r="L434">
        <v>1718</v>
      </c>
      <c r="M434" s="155">
        <v>179.91285058007489</v>
      </c>
      <c r="N434" s="138">
        <f t="shared" si="6"/>
        <v>434</v>
      </c>
      <c r="AB434" s="167" t="str">
        <f>IFERROR(VALUE(RIGHT(AA434,LEN(AA434)-MIN(FIND({0;1;2;3;4;5;6;7;8;9},AA434&amp;"0123456789"))+1)),"")</f>
        <v/>
      </c>
    </row>
    <row r="435" spans="2:28" x14ac:dyDescent="0.2">
      <c r="B435" s="125">
        <v>1724</v>
      </c>
      <c r="C435" s="155">
        <v>26.226777434364458</v>
      </c>
      <c r="D435">
        <v>1724</v>
      </c>
      <c r="E435" s="155">
        <v>-1731.1792956570803</v>
      </c>
      <c r="F435">
        <v>1724</v>
      </c>
      <c r="G435" s="155">
        <v>569.69350434291982</v>
      </c>
      <c r="I435" s="155"/>
      <c r="K435" s="155"/>
      <c r="L435">
        <v>1722</v>
      </c>
      <c r="M435" s="155">
        <v>179.91223966785489</v>
      </c>
      <c r="N435" s="138">
        <f t="shared" si="6"/>
        <v>435</v>
      </c>
      <c r="AB435" s="167" t="str">
        <f>IFERROR(VALUE(RIGHT(AA435,LEN(AA435)-MIN(FIND({0;1;2;3;4;5;6;7;8;9},AA435&amp;"0123456789"))+1)),"")</f>
        <v/>
      </c>
    </row>
    <row r="436" spans="2:28" x14ac:dyDescent="0.2">
      <c r="B436" s="125">
        <v>1728</v>
      </c>
      <c r="C436" s="155">
        <v>26.232957603580285</v>
      </c>
      <c r="D436">
        <v>1728</v>
      </c>
      <c r="E436" s="155">
        <v>-1735.1858339430273</v>
      </c>
      <c r="F436">
        <v>1728</v>
      </c>
      <c r="G436" s="155">
        <v>565.68696605697278</v>
      </c>
      <c r="I436" s="155"/>
      <c r="K436" s="155"/>
      <c r="L436">
        <v>1726</v>
      </c>
      <c r="M436" s="155">
        <v>179.91162013023992</v>
      </c>
      <c r="N436" s="138">
        <f t="shared" si="6"/>
        <v>436</v>
      </c>
      <c r="AB436" s="167" t="str">
        <f>IFERROR(VALUE(RIGHT(AA436,LEN(AA436)-MIN(FIND({0;1;2;3;4;5;6;7;8;9},AA436&amp;"0123456789"))+1)),"")</f>
        <v/>
      </c>
    </row>
    <row r="437" spans="2:28" x14ac:dyDescent="0.2">
      <c r="B437" s="125">
        <v>1732</v>
      </c>
      <c r="C437" s="155">
        <v>26.239181639638353</v>
      </c>
      <c r="D437">
        <v>1732</v>
      </c>
      <c r="E437" s="155">
        <v>-1739.1923259709706</v>
      </c>
      <c r="F437">
        <v>1732</v>
      </c>
      <c r="G437" s="155">
        <v>561.68047402902948</v>
      </c>
      <c r="I437" s="155"/>
      <c r="K437" s="155"/>
      <c r="L437">
        <v>1730</v>
      </c>
      <c r="M437" s="155">
        <v>179.91099178325948</v>
      </c>
      <c r="N437" s="138">
        <f t="shared" si="6"/>
        <v>437</v>
      </c>
      <c r="AB437" s="167" t="str">
        <f>IFERROR(VALUE(RIGHT(AA437,LEN(AA437)-MIN(FIND({0;1;2;3;4;5;6;7;8;9},AA437&amp;"0123456789"))+1)),"")</f>
        <v/>
      </c>
    </row>
    <row r="438" spans="2:28" x14ac:dyDescent="0.2">
      <c r="B438" s="125">
        <v>1736</v>
      </c>
      <c r="C438" s="155">
        <v>26.245450170758328</v>
      </c>
      <c r="D438">
        <v>1736</v>
      </c>
      <c r="E438" s="155">
        <v>-1743.1987717394461</v>
      </c>
      <c r="F438">
        <v>1736</v>
      </c>
      <c r="G438" s="155">
        <v>557.674028260554</v>
      </c>
      <c r="I438" s="155"/>
      <c r="K438" s="155"/>
      <c r="L438">
        <v>1734</v>
      </c>
      <c r="M438" s="155">
        <v>179.91035443767353</v>
      </c>
      <c r="N438" s="138">
        <f t="shared" si="6"/>
        <v>438</v>
      </c>
      <c r="AB438" s="167" t="str">
        <f>IFERROR(VALUE(RIGHT(AA438,LEN(AA438)-MIN(FIND({0;1;2;3;4;5;6;7;8;9},AA438&amp;"0123456789"))+1)),"")</f>
        <v/>
      </c>
    </row>
    <row r="439" spans="2:28" x14ac:dyDescent="0.2">
      <c r="B439" s="125">
        <v>1740</v>
      </c>
      <c r="C439" s="155">
        <v>26.251763838752378</v>
      </c>
      <c r="D439">
        <v>1740</v>
      </c>
      <c r="E439" s="155">
        <v>-1747.2051712469479</v>
      </c>
      <c r="F439">
        <v>1740</v>
      </c>
      <c r="G439" s="155">
        <v>553.66762875305221</v>
      </c>
      <c r="I439" s="155"/>
      <c r="K439" s="155"/>
      <c r="L439">
        <v>1738</v>
      </c>
      <c r="M439" s="155">
        <v>179.90970789878307</v>
      </c>
      <c r="N439" s="138">
        <f t="shared" si="6"/>
        <v>439</v>
      </c>
      <c r="AB439" s="167" t="str">
        <f>IFERROR(VALUE(RIGHT(AA439,LEN(AA439)-MIN(FIND({0;1;2;3;4;5;6;7;8;9},AA439&amp;"0123456789"))+1)),"")</f>
        <v/>
      </c>
    </row>
    <row r="440" spans="2:28" x14ac:dyDescent="0.2">
      <c r="B440" s="125">
        <v>1744</v>
      </c>
      <c r="C440" s="155">
        <v>26.258123299420173</v>
      </c>
      <c r="D440">
        <v>1744</v>
      </c>
      <c r="E440" s="155">
        <v>-1751.2115244919253</v>
      </c>
      <c r="F440">
        <v>1744</v>
      </c>
      <c r="G440" s="155">
        <v>549.66127550807482</v>
      </c>
      <c r="I440" s="155"/>
      <c r="K440" s="155"/>
      <c r="L440">
        <v>1742</v>
      </c>
      <c r="M440" s="155">
        <v>179.909051966231</v>
      </c>
      <c r="N440" s="138">
        <f t="shared" si="6"/>
        <v>440</v>
      </c>
      <c r="AB440" s="167" t="str">
        <f>IFERROR(VALUE(RIGHT(AA440,LEN(AA440)-MIN(FIND({0;1;2;3;4;5;6;7;8;9},AA440&amp;"0123456789"))+1)),"")</f>
        <v/>
      </c>
    </row>
    <row r="441" spans="2:28" x14ac:dyDescent="0.2">
      <c r="B441" s="125">
        <v>1748</v>
      </c>
      <c r="C441" s="155">
        <v>26.264529222958316</v>
      </c>
      <c r="D441">
        <v>1748</v>
      </c>
      <c r="E441" s="155">
        <v>-1755.2178314727828</v>
      </c>
      <c r="F441">
        <v>1748</v>
      </c>
      <c r="G441" s="155">
        <v>545.65496852721731</v>
      </c>
      <c r="I441" s="155"/>
      <c r="K441" s="155"/>
      <c r="L441">
        <v>1746</v>
      </c>
      <c r="M441" s="155">
        <v>179.90838643379564</v>
      </c>
      <c r="N441" s="138">
        <f t="shared" si="6"/>
        <v>441</v>
      </c>
      <c r="AB441" s="167" t="str">
        <f>IFERROR(VALUE(RIGHT(AA441,LEN(AA441)-MIN(FIND({0;1;2;3;4;5;6;7;8;9},AA441&amp;"0123456789"))+1)),"")</f>
        <v/>
      </c>
    </row>
    <row r="442" spans="2:28" x14ac:dyDescent="0.2">
      <c r="B442" s="125">
        <v>1752</v>
      </c>
      <c r="C442" s="155">
        <v>26.270982294384851</v>
      </c>
      <c r="D442">
        <v>1752</v>
      </c>
      <c r="E442" s="155">
        <v>-1759.2240921878772</v>
      </c>
      <c r="F442">
        <v>1752</v>
      </c>
      <c r="G442" s="155">
        <v>541.64870781212289</v>
      </c>
      <c r="I442" s="155"/>
      <c r="K442" s="155"/>
      <c r="L442">
        <v>1750</v>
      </c>
      <c r="M442" s="155">
        <v>179.9077110891746</v>
      </c>
      <c r="N442" s="138">
        <f t="shared" si="6"/>
        <v>442</v>
      </c>
      <c r="AB442" s="167" t="str">
        <f>IFERROR(VALUE(RIGHT(AA442,LEN(AA442)-MIN(FIND({0;1;2;3;4;5;6;7;8;9},AA442&amp;"0123456789"))+1)),"")</f>
        <v/>
      </c>
    </row>
    <row r="443" spans="2:28" x14ac:dyDescent="0.2">
      <c r="B443" s="125">
        <v>1756</v>
      </c>
      <c r="C443" s="155">
        <v>26.277483213979544</v>
      </c>
      <c r="D443">
        <v>1756</v>
      </c>
      <c r="E443" s="155">
        <v>-1763.2303066355164</v>
      </c>
      <c r="F443">
        <v>1756</v>
      </c>
      <c r="G443" s="155">
        <v>537.6424933644837</v>
      </c>
      <c r="I443" s="155"/>
      <c r="K443" s="155"/>
      <c r="L443">
        <v>1754</v>
      </c>
      <c r="M443" s="155">
        <v>179.90702571375883</v>
      </c>
      <c r="N443" s="138">
        <f t="shared" si="6"/>
        <v>443</v>
      </c>
      <c r="AB443" s="167" t="str">
        <f>IFERROR(VALUE(RIGHT(AA443,LEN(AA443)-MIN(FIND({0;1;2;3;4;5;6;7;8;9},AA443&amp;"0123456789"))+1)),"")</f>
        <v/>
      </c>
    </row>
    <row r="444" spans="2:28" x14ac:dyDescent="0.2">
      <c r="B444" s="125">
        <v>1760</v>
      </c>
      <c r="C444" s="155">
        <v>26.284032697740649</v>
      </c>
      <c r="D444">
        <v>1760</v>
      </c>
      <c r="E444" s="155">
        <v>-1767.2364748139578</v>
      </c>
      <c r="F444">
        <v>1760</v>
      </c>
      <c r="G444" s="155">
        <v>533.63632518604231</v>
      </c>
      <c r="I444" s="155"/>
      <c r="K444" s="155"/>
      <c r="L444">
        <v>1758</v>
      </c>
      <c r="M444" s="155">
        <v>179.90633008239661</v>
      </c>
      <c r="N444" s="138">
        <f t="shared" si="6"/>
        <v>444</v>
      </c>
      <c r="AB444" s="167" t="str">
        <f>IFERROR(VALUE(RIGHT(AA444,LEN(AA444)-MIN(FIND({0;1;2;3;4;5;6;7;8;9},AA444&amp;"0123456789"))+1)),"")</f>
        <v/>
      </c>
    </row>
    <row r="445" spans="2:28" x14ac:dyDescent="0.2">
      <c r="B445" s="125">
        <v>1764</v>
      </c>
      <c r="C445" s="155">
        <v>26.290631477858877</v>
      </c>
      <c r="D445">
        <v>1764</v>
      </c>
      <c r="E445" s="155">
        <v>-1771.2425967214056</v>
      </c>
      <c r="F445">
        <v>1764</v>
      </c>
      <c r="G445" s="155">
        <v>529.63020327859454</v>
      </c>
      <c r="I445" s="155"/>
      <c r="K445" s="155"/>
      <c r="L445">
        <v>1762</v>
      </c>
      <c r="M445" s="155">
        <v>179.90562396314709</v>
      </c>
      <c r="N445" s="138">
        <f t="shared" si="6"/>
        <v>445</v>
      </c>
      <c r="AB445" s="167" t="str">
        <f>IFERROR(VALUE(RIGHT(AA445,LEN(AA445)-MIN(FIND({0;1;2;3;4;5;6;7;8;9},AA445&amp;"0123456789"))+1)),"")</f>
        <v/>
      </c>
    </row>
    <row r="446" spans="2:28" x14ac:dyDescent="0.2">
      <c r="B446" s="125">
        <v>1768</v>
      </c>
      <c r="C446" s="155">
        <v>26.297280303209362</v>
      </c>
      <c r="D446">
        <v>1768</v>
      </c>
      <c r="E446" s="155">
        <v>-1775.2486723560096</v>
      </c>
      <c r="F446">
        <v>1768</v>
      </c>
      <c r="G446" s="155">
        <v>525.62412764399051</v>
      </c>
      <c r="I446" s="155"/>
      <c r="K446" s="155"/>
      <c r="L446">
        <v>1766</v>
      </c>
      <c r="M446" s="155">
        <v>179.90490711702245</v>
      </c>
      <c r="N446" s="138">
        <f t="shared" si="6"/>
        <v>446</v>
      </c>
      <c r="AB446" s="167" t="str">
        <f>IFERROR(VALUE(RIGHT(AA446,LEN(AA446)-MIN(FIND({0;1;2;3;4;5;6;7;8;9},AA446&amp;"0123456789"))+1)),"")</f>
        <v/>
      </c>
    </row>
    <row r="447" spans="2:28" x14ac:dyDescent="0.2">
      <c r="B447" s="125">
        <v>1772</v>
      </c>
      <c r="C447" s="155">
        <v>26.303979939862465</v>
      </c>
      <c r="D447">
        <v>1772</v>
      </c>
      <c r="E447" s="155">
        <v>-1779.2547017158622</v>
      </c>
      <c r="F447">
        <v>1772</v>
      </c>
      <c r="G447" s="155">
        <v>521.61809828413789</v>
      </c>
      <c r="I447" s="155"/>
      <c r="K447" s="155"/>
      <c r="L447">
        <v>1770</v>
      </c>
      <c r="M447" s="155">
        <v>179.90417929771803</v>
      </c>
      <c r="N447" s="138">
        <f t="shared" si="6"/>
        <v>447</v>
      </c>
      <c r="AB447" s="167" t="str">
        <f>IFERROR(VALUE(RIGHT(AA447,LEN(AA447)-MIN(FIND({0;1;2;3;4;5;6;7;8;9},AA447&amp;"0123456789"))+1)),"")</f>
        <v/>
      </c>
    </row>
    <row r="448" spans="2:28" x14ac:dyDescent="0.2">
      <c r="B448" s="125">
        <v>1776</v>
      </c>
      <c r="C448" s="155">
        <v>26.310731171614275</v>
      </c>
      <c r="D448">
        <v>1776</v>
      </c>
      <c r="E448" s="155">
        <v>-1783.2606847989978</v>
      </c>
      <c r="F448">
        <v>1776</v>
      </c>
      <c r="G448" s="155">
        <v>517.61211520100233</v>
      </c>
      <c r="I448" s="155"/>
      <c r="K448" s="155"/>
      <c r="L448">
        <v>1774</v>
      </c>
      <c r="M448" s="155">
        <v>179.90344025133038</v>
      </c>
      <c r="N448" s="138">
        <f t="shared" si="6"/>
        <v>448</v>
      </c>
      <c r="AB448" s="167" t="str">
        <f>IFERROR(VALUE(RIGHT(AA448,LEN(AA448)-MIN(FIND({0;1;2;3;4;5;6;7;8;9},AA448&amp;"0123456789"))+1)),"")</f>
        <v/>
      </c>
    </row>
    <row r="449" spans="2:28" x14ac:dyDescent="0.2">
      <c r="B449" s="125">
        <v>1780</v>
      </c>
      <c r="C449" s="155">
        <v>26.317534800537704</v>
      </c>
      <c r="D449">
        <v>1780</v>
      </c>
      <c r="E449" s="155">
        <v>-1787.2666216033881</v>
      </c>
      <c r="F449">
        <v>1780</v>
      </c>
      <c r="G449" s="155">
        <v>513.60617839661199</v>
      </c>
      <c r="I449" s="155"/>
      <c r="K449" s="155"/>
      <c r="L449">
        <v>1778</v>
      </c>
      <c r="M449" s="155">
        <v>179.90268971606201</v>
      </c>
      <c r="N449" s="138">
        <f t="shared" si="6"/>
        <v>449</v>
      </c>
      <c r="AB449" s="167" t="str">
        <f>IFERROR(VALUE(RIGHT(AA449,LEN(AA449)-MIN(FIND({0;1;2;3;4;5;6;7;8;9},AA449&amp;"0123456789"))+1)),"")</f>
        <v/>
      </c>
    </row>
    <row r="450" spans="2:28" x14ac:dyDescent="0.2">
      <c r="B450" s="125">
        <v>1784</v>
      </c>
      <c r="C450" s="155">
        <v>26.32439164755522</v>
      </c>
      <c r="D450">
        <v>1784</v>
      </c>
      <c r="E450" s="155">
        <v>-1791.272512126942</v>
      </c>
      <c r="F450">
        <v>1784</v>
      </c>
      <c r="G450" s="155">
        <v>509.60028787305805</v>
      </c>
      <c r="I450" s="155"/>
      <c r="K450" s="155"/>
      <c r="L450">
        <v>1782</v>
      </c>
      <c r="M450" s="155">
        <v>179.90192742191164</v>
      </c>
      <c r="N450" s="138">
        <f t="shared" si="6"/>
        <v>450</v>
      </c>
      <c r="AB450" s="167" t="str">
        <f>IFERROR(VALUE(RIGHT(AA450,LEN(AA450)-MIN(FIND({0;1;2;3;4;5;6;7;8;9},AA450&amp;"0123456789"))+1)),"")</f>
        <v/>
      </c>
    </row>
    <row r="451" spans="2:28" x14ac:dyDescent="0.2">
      <c r="B451" s="125">
        <v>1788</v>
      </c>
      <c r="C451" s="155">
        <v>26.331302553034142</v>
      </c>
      <c r="D451">
        <v>1788</v>
      </c>
      <c r="E451" s="155">
        <v>-1795.2783563675016</v>
      </c>
      <c r="F451">
        <v>1788</v>
      </c>
      <c r="G451" s="155">
        <v>505.5944436324985</v>
      </c>
      <c r="I451" s="155"/>
      <c r="K451" s="155"/>
      <c r="L451">
        <v>1786</v>
      </c>
      <c r="M451" s="155">
        <v>179.90115309035099</v>
      </c>
      <c r="N451" s="138">
        <f t="shared" si="6"/>
        <v>451</v>
      </c>
      <c r="AB451" s="167" t="str">
        <f>IFERROR(VALUE(RIGHT(AA451,LEN(AA451)-MIN(FIND({0;1;2;3;4;5;6;7;8;9},AA451&amp;"0123456789"))+1)),"")</f>
        <v/>
      </c>
    </row>
    <row r="452" spans="2:28" x14ac:dyDescent="0.2">
      <c r="B452" s="125">
        <v>1792</v>
      </c>
      <c r="C452" s="155">
        <v>26.338268377405626</v>
      </c>
      <c r="D452">
        <v>1792</v>
      </c>
      <c r="E452" s="155">
        <v>-1799.2841543228399</v>
      </c>
      <c r="F452">
        <v>1792</v>
      </c>
      <c r="G452" s="155">
        <v>501.58864567716023</v>
      </c>
      <c r="I452" s="155"/>
      <c r="K452" s="155"/>
      <c r="L452">
        <v>1790</v>
      </c>
      <c r="M452" s="155">
        <v>179.90036643398534</v>
      </c>
      <c r="N452" s="138">
        <f t="shared" si="6"/>
        <v>452</v>
      </c>
      <c r="AB452" s="167" t="str">
        <f>IFERROR(VALUE(RIGHT(AA452,LEN(AA452)-MIN(FIND({0;1;2;3;4;5;6;7;8;9},AA452&amp;"0123456789"))+1)),"")</f>
        <v/>
      </c>
    </row>
    <row r="453" spans="2:28" x14ac:dyDescent="0.2">
      <c r="B453" s="125">
        <v>1796</v>
      </c>
      <c r="C453" s="155">
        <v>26.345290001808518</v>
      </c>
      <c r="D453">
        <v>1796</v>
      </c>
      <c r="E453" s="155">
        <v>-1803.289905990659</v>
      </c>
      <c r="F453">
        <v>1796</v>
      </c>
      <c r="G453" s="155">
        <v>497.58289400934109</v>
      </c>
      <c r="I453" s="155"/>
      <c r="K453" s="155"/>
      <c r="L453">
        <v>1794</v>
      </c>
      <c r="M453" s="155">
        <v>179.89956715619738</v>
      </c>
      <c r="N453" s="138">
        <f t="shared" si="6"/>
        <v>453</v>
      </c>
      <c r="AB453" s="167" t="str">
        <f>IFERROR(VALUE(RIGHT(AA453,LEN(AA453)-MIN(FIND({0;1;2;3;4;5;6;7;8;9},AA453&amp;"0123456789"))+1)),"")</f>
        <v/>
      </c>
    </row>
    <row r="454" spans="2:28" x14ac:dyDescent="0.2">
      <c r="B454" s="125">
        <v>1800</v>
      </c>
      <c r="C454" s="155">
        <v>26.352368328759201</v>
      </c>
      <c r="D454">
        <v>1800</v>
      </c>
      <c r="E454" s="155">
        <v>-1807.2956113685857</v>
      </c>
      <c r="F454">
        <v>1800</v>
      </c>
      <c r="G454" s="155">
        <v>493.5771886314144</v>
      </c>
      <c r="I454" s="155"/>
      <c r="K454" s="155"/>
      <c r="L454">
        <v>1798</v>
      </c>
      <c r="M454" s="155">
        <v>179.89875495077493</v>
      </c>
      <c r="N454" s="138">
        <f t="shared" ref="N454:N517" si="7">N453+1</f>
        <v>454</v>
      </c>
      <c r="AB454" s="167" t="str">
        <f>IFERROR(VALUE(RIGHT(AA454,LEN(AA454)-MIN(FIND({0;1;2;3;4;5;6;7;8;9},AA454&amp;"0123456789"))+1)),"")</f>
        <v/>
      </c>
    </row>
    <row r="455" spans="2:28" x14ac:dyDescent="0.2">
      <c r="B455" s="125">
        <v>1804</v>
      </c>
      <c r="C455" s="155">
        <v>26.359504282848789</v>
      </c>
      <c r="D455">
        <v>1804</v>
      </c>
      <c r="E455" s="155">
        <v>-1811.3012704541684</v>
      </c>
      <c r="F455">
        <v>1804</v>
      </c>
      <c r="G455" s="155">
        <v>489.57152954583171</v>
      </c>
      <c r="I455" s="155"/>
      <c r="K455" s="155"/>
      <c r="L455">
        <v>1802</v>
      </c>
      <c r="M455" s="155">
        <v>179.89792950151912</v>
      </c>
      <c r="N455" s="138">
        <f t="shared" si="7"/>
        <v>455</v>
      </c>
      <c r="AB455" s="167" t="str">
        <f>IFERROR(VALUE(RIGHT(AA455,LEN(AA455)-MIN(FIND({0;1;2;3;4;5;6;7;8;9},AA455&amp;"0123456789"))+1)),"")</f>
        <v/>
      </c>
    </row>
    <row r="456" spans="2:28" x14ac:dyDescent="0.2">
      <c r="B456" s="125">
        <v>1808</v>
      </c>
      <c r="C456" s="155">
        <v>26.366698811468897</v>
      </c>
      <c r="D456">
        <v>1808</v>
      </c>
      <c r="E456" s="155">
        <v>-1815.3068832448764</v>
      </c>
      <c r="F456">
        <v>1808</v>
      </c>
      <c r="G456" s="155">
        <v>485.56591675512368</v>
      </c>
      <c r="I456" s="155"/>
      <c r="K456" s="155"/>
      <c r="L456">
        <v>1806</v>
      </c>
      <c r="M456" s="155">
        <v>179.89709048183511</v>
      </c>
      <c r="N456" s="138">
        <f t="shared" si="7"/>
        <v>456</v>
      </c>
      <c r="AB456" s="167" t="str">
        <f>IFERROR(VALUE(RIGHT(AA456,LEN(AA456)-MIN(FIND({0;1;2;3;4;5;6;7;8;9},AA456&amp;"0123456789"))+1)),"")</f>
        <v/>
      </c>
    </row>
    <row r="457" spans="2:28" x14ac:dyDescent="0.2">
      <c r="B457" s="125">
        <v>1812</v>
      </c>
      <c r="C457" s="155">
        <v>26.373952885567604</v>
      </c>
      <c r="D457">
        <v>1812</v>
      </c>
      <c r="E457" s="155">
        <v>-1819.3124497380929</v>
      </c>
      <c r="F457">
        <v>1812</v>
      </c>
      <c r="G457" s="155">
        <v>481.56035026190716</v>
      </c>
      <c r="I457" s="155"/>
      <c r="K457" s="155"/>
      <c r="L457">
        <v>1810</v>
      </c>
      <c r="M457" s="155">
        <v>179.8962375542996</v>
      </c>
      <c r="N457" s="138">
        <f t="shared" si="7"/>
        <v>457</v>
      </c>
      <c r="AB457" s="167" t="str">
        <f>IFERROR(VALUE(RIGHT(AA457,LEN(AA457)-MIN(FIND({0;1;2;3;4;5;6;7;8;9},AA457&amp;"0123456789"))+1)),"")</f>
        <v/>
      </c>
    </row>
    <row r="458" spans="2:28" x14ac:dyDescent="0.2">
      <c r="B458" s="125">
        <v>1816</v>
      </c>
      <c r="C458" s="155">
        <v>26.381267500436913</v>
      </c>
      <c r="D458">
        <v>1816</v>
      </c>
      <c r="E458" s="155">
        <v>-1823.3179699311145</v>
      </c>
      <c r="F458">
        <v>1816</v>
      </c>
      <c r="G458" s="155">
        <v>477.55483006888562</v>
      </c>
      <c r="I458" s="155"/>
      <c r="K458" s="155"/>
      <c r="L458">
        <v>1814</v>
      </c>
      <c r="M458" s="155">
        <v>179.89537037020972</v>
      </c>
      <c r="N458" s="138">
        <f t="shared" si="7"/>
        <v>458</v>
      </c>
      <c r="AB458" s="167" t="str">
        <f>IFERROR(VALUE(RIGHT(AA458,LEN(AA458)-MIN(FIND({0;1;2;3;4;5;6;7;8;9},AA458&amp;"0123456789"))+1)),"")</f>
        <v/>
      </c>
    </row>
    <row r="459" spans="2:28" x14ac:dyDescent="0.2">
      <c r="B459" s="125">
        <v>1820</v>
      </c>
      <c r="C459" s="155">
        <v>26.388643676533423</v>
      </c>
      <c r="D459">
        <v>1820</v>
      </c>
      <c r="E459" s="155">
        <v>-1827.3234438211462</v>
      </c>
      <c r="F459">
        <v>1820</v>
      </c>
      <c r="G459" s="155">
        <v>473.54935617885394</v>
      </c>
      <c r="I459" s="155"/>
      <c r="K459" s="155"/>
      <c r="L459">
        <v>1818</v>
      </c>
      <c r="M459" s="155">
        <v>179.89448856910721</v>
      </c>
      <c r="N459" s="138">
        <f t="shared" si="7"/>
        <v>459</v>
      </c>
      <c r="AB459" s="167" t="str">
        <f>IFERROR(VALUE(RIGHT(AA459,LEN(AA459)-MIN(FIND({0;1;2;3;4;5;6;7;8;9},AA459&amp;"0123456789"))+1)),"")</f>
        <v/>
      </c>
    </row>
    <row r="460" spans="2:28" x14ac:dyDescent="0.2">
      <c r="B460" s="125">
        <v>1824</v>
      </c>
      <c r="C460" s="155">
        <v>26.396082460333908</v>
      </c>
      <c r="D460">
        <v>1824</v>
      </c>
      <c r="E460" s="155">
        <v>-1831.328871405296</v>
      </c>
      <c r="F460">
        <v>1824</v>
      </c>
      <c r="G460" s="155">
        <v>469.54392859470408</v>
      </c>
      <c r="I460" s="155"/>
      <c r="K460" s="155"/>
      <c r="L460">
        <v>1822</v>
      </c>
      <c r="M460" s="155">
        <v>179.89359177827839</v>
      </c>
      <c r="N460" s="138">
        <f t="shared" si="7"/>
        <v>460</v>
      </c>
      <c r="AB460" s="167" t="str">
        <f>IFERROR(VALUE(RIGHT(AA460,LEN(AA460)-MIN(FIND({0;1;2;3;4;5;6;7;8;9},AA460&amp;"0123456789"))+1)),"")</f>
        <v/>
      </c>
    </row>
    <row r="461" spans="2:28" x14ac:dyDescent="0.2">
      <c r="B461" s="125">
        <v>1828</v>
      </c>
      <c r="C461" s="155">
        <v>26.403584925227495</v>
      </c>
      <c r="D461">
        <v>1828</v>
      </c>
      <c r="E461" s="155">
        <v>-1835.334252680575</v>
      </c>
      <c r="F461">
        <v>1828</v>
      </c>
      <c r="G461" s="155">
        <v>465.53854731942511</v>
      </c>
      <c r="I461" s="155"/>
      <c r="K461" s="155"/>
      <c r="L461">
        <v>1826</v>
      </c>
      <c r="M461" s="155">
        <v>179.89267961223007</v>
      </c>
      <c r="N461" s="138">
        <f t="shared" si="7"/>
        <v>461</v>
      </c>
      <c r="AB461" s="167" t="str">
        <f>IFERROR(VALUE(RIGHT(AA461,LEN(AA461)-MIN(FIND({0;1;2;3;4;5;6;7;8;9},AA461&amp;"0123456789"))+1)),"")</f>
        <v/>
      </c>
    </row>
    <row r="462" spans="2:28" x14ac:dyDescent="0.2">
      <c r="B462" s="125">
        <v>1832</v>
      </c>
      <c r="C462" s="155">
        <v>26.411152172446517</v>
      </c>
      <c r="D462">
        <v>1832</v>
      </c>
      <c r="E462" s="155">
        <v>-1839.3395876438876</v>
      </c>
      <c r="F462">
        <v>1832</v>
      </c>
      <c r="G462" s="155">
        <v>461.53321235611247</v>
      </c>
      <c r="I462" s="155"/>
      <c r="K462" s="155"/>
      <c r="L462">
        <v>1830</v>
      </c>
      <c r="M462" s="155">
        <v>179.89175167213531</v>
      </c>
      <c r="N462" s="138">
        <f t="shared" si="7"/>
        <v>462</v>
      </c>
      <c r="AB462" s="167" t="str">
        <f>IFERROR(VALUE(RIGHT(AA462,LEN(AA462)-MIN(FIND({0;1;2;3;4;5;6;7;8;9},AA462&amp;"0123456789"))+1)),"")</f>
        <v/>
      </c>
    </row>
    <row r="463" spans="2:28" x14ac:dyDescent="0.2">
      <c r="B463" s="125">
        <v>1836</v>
      </c>
      <c r="C463" s="155">
        <v>26.418785332037853</v>
      </c>
      <c r="D463">
        <v>1836</v>
      </c>
      <c r="E463" s="155">
        <v>-1843.3448762920323</v>
      </c>
      <c r="F463">
        <v>1836</v>
      </c>
      <c r="G463" s="155">
        <v>457.52792370796783</v>
      </c>
      <c r="I463" s="155"/>
      <c r="K463" s="155"/>
      <c r="L463">
        <v>1834</v>
      </c>
      <c r="M463" s="155">
        <v>179.89080754525384</v>
      </c>
      <c r="N463" s="138">
        <f t="shared" si="7"/>
        <v>463</v>
      </c>
      <c r="AB463" s="167" t="str">
        <f>IFERROR(VALUE(RIGHT(AA463,LEN(AA463)-MIN(FIND({0;1;2;3;4;5;6;7;8;9},AA463&amp;"0123456789"))+1)),"")</f>
        <v/>
      </c>
    </row>
    <row r="464" spans="2:28" x14ac:dyDescent="0.2">
      <c r="B464" s="125">
        <v>1840</v>
      </c>
      <c r="C464" s="155">
        <v>26.42648556387708</v>
      </c>
      <c r="D464">
        <v>1840</v>
      </c>
      <c r="E464" s="155">
        <v>-1847.3501186216924</v>
      </c>
      <c r="F464">
        <v>1840</v>
      </c>
      <c r="G464" s="155">
        <v>453.52268137830765</v>
      </c>
      <c r="I464" s="155"/>
      <c r="K464" s="155"/>
      <c r="L464">
        <v>1838</v>
      </c>
      <c r="M464" s="155">
        <v>179.88984680431832</v>
      </c>
      <c r="N464" s="138">
        <f t="shared" si="7"/>
        <v>464</v>
      </c>
      <c r="AB464" s="167" t="str">
        <f>IFERROR(VALUE(RIGHT(AA464,LEN(AA464)-MIN(FIND({0;1;2;3;4;5;6;7;8;9},AA464&amp;"0123456789"))+1)),"")</f>
        <v/>
      </c>
    </row>
    <row r="465" spans="2:28" x14ac:dyDescent="0.2">
      <c r="B465" s="125">
        <v>1844</v>
      </c>
      <c r="C465" s="155">
        <v>26.434254058727596</v>
      </c>
      <c r="D465">
        <v>1844</v>
      </c>
      <c r="E465" s="155">
        <v>-1851.3553146294344</v>
      </c>
      <c r="F465">
        <v>1844</v>
      </c>
      <c r="G465" s="155">
        <v>449.51748537056574</v>
      </c>
      <c r="I465" s="155"/>
      <c r="K465" s="155"/>
      <c r="L465">
        <v>1842</v>
      </c>
      <c r="M465" s="155">
        <v>179.88886900689073</v>
      </c>
      <c r="N465" s="138">
        <f t="shared" si="7"/>
        <v>465</v>
      </c>
      <c r="AB465" s="167" t="str">
        <f>IFERROR(VALUE(RIGHT(AA465,LEN(AA465)-MIN(FIND({0;1;2;3;4;5;6;7;8;9},AA465&amp;"0123456789"))+1)),"")</f>
        <v/>
      </c>
    </row>
    <row r="466" spans="2:28" x14ac:dyDescent="0.2">
      <c r="B466" s="125">
        <v>1848</v>
      </c>
      <c r="C466" s="155">
        <v>26.442092039347205</v>
      </c>
      <c r="D466">
        <v>1848</v>
      </c>
      <c r="E466" s="155">
        <v>-1855.3604643117001</v>
      </c>
      <c r="F466">
        <v>1848</v>
      </c>
      <c r="G466" s="155">
        <v>445.51233568830003</v>
      </c>
      <c r="I466" s="155"/>
      <c r="K466" s="155"/>
      <c r="L466">
        <v>1846</v>
      </c>
      <c r="M466" s="155">
        <v>179.88787369468213</v>
      </c>
      <c r="N466" s="138">
        <f t="shared" si="7"/>
        <v>466</v>
      </c>
      <c r="AB466" s="167" t="str">
        <f>IFERROR(VALUE(RIGHT(AA466,LEN(AA466)-MIN(FIND({0;1;2;3;4;5;6;7;8;9},AA466&amp;"0123456789"))+1)),"")</f>
        <v/>
      </c>
    </row>
    <row r="467" spans="2:28" x14ac:dyDescent="0.2">
      <c r="B467" s="125">
        <v>1852</v>
      </c>
      <c r="C467" s="155">
        <v>26.450000761644652</v>
      </c>
      <c r="D467">
        <v>1852</v>
      </c>
      <c r="E467" s="155">
        <v>-1859.3655676648029</v>
      </c>
      <c r="F467">
        <v>1852</v>
      </c>
      <c r="G467" s="155">
        <v>441.50723233519716</v>
      </c>
      <c r="I467" s="155"/>
      <c r="K467" s="155"/>
      <c r="L467">
        <v>1850</v>
      </c>
      <c r="M467" s="155">
        <v>179.88686039283721</v>
      </c>
      <c r="N467" s="138">
        <f t="shared" si="7"/>
        <v>467</v>
      </c>
      <c r="AB467" s="167" t="str">
        <f>IFERROR(VALUE(RIGHT(AA467,LEN(AA467)-MIN(FIND({0;1;2;3;4;5;6;7;8;9},AA467&amp;"0123456789"))+1)),"")</f>
        <v/>
      </c>
    </row>
    <row r="468" spans="2:28" x14ac:dyDescent="0.2">
      <c r="B468" s="125">
        <v>1856</v>
      </c>
      <c r="C468" s="155">
        <v>26.457981515888957</v>
      </c>
      <c r="D468">
        <v>1856</v>
      </c>
      <c r="E468" s="155">
        <v>-1863.3706246849213</v>
      </c>
      <c r="F468">
        <v>1856</v>
      </c>
      <c r="G468" s="155">
        <v>437.50217531507883</v>
      </c>
      <c r="I468" s="155"/>
      <c r="K468" s="155"/>
      <c r="L468">
        <v>1854</v>
      </c>
      <c r="M468" s="155">
        <v>179.88582860917816</v>
      </c>
      <c r="N468" s="138">
        <f t="shared" si="7"/>
        <v>468</v>
      </c>
      <c r="AB468" s="167" t="str">
        <f>IFERROR(VALUE(RIGHT(AA468,LEN(AA468)-MIN(FIND({0;1;2;3;4;5;6;7;8;9},AA468&amp;"0123456789"))+1)),"")</f>
        <v/>
      </c>
    </row>
    <row r="469" spans="2:28" x14ac:dyDescent="0.2">
      <c r="B469" s="125">
        <v>1860</v>
      </c>
      <c r="C469" s="155">
        <v>26.466035627974374</v>
      </c>
      <c r="D469">
        <v>1860</v>
      </c>
      <c r="E469" s="155">
        <v>-1867.375635368091</v>
      </c>
      <c r="F469">
        <v>1860</v>
      </c>
      <c r="G469" s="155">
        <v>433.49716463190907</v>
      </c>
      <c r="I469" s="155"/>
      <c r="K469" s="155"/>
      <c r="L469">
        <v>1858</v>
      </c>
      <c r="M469" s="155">
        <v>179.8847778334077</v>
      </c>
      <c r="N469" s="138">
        <f t="shared" si="7"/>
        <v>469</v>
      </c>
      <c r="AB469" s="167" t="str">
        <f>IFERROR(VALUE(RIGHT(AA469,LEN(AA469)-MIN(FIND({0;1;2;3;4;5;6;7;8;9},AA469&amp;"0123456789"))+1)),"")</f>
        <v/>
      </c>
    </row>
    <row r="470" spans="2:28" x14ac:dyDescent="0.2">
      <c r="B470" s="125">
        <v>1864</v>
      </c>
      <c r="C470" s="155">
        <v>26.47416446074407</v>
      </c>
      <c r="D470">
        <v>1864</v>
      </c>
      <c r="E470" s="155">
        <v>-1871.3805997102015</v>
      </c>
      <c r="F470">
        <v>1864</v>
      </c>
      <c r="G470" s="155">
        <v>429.49220028979857</v>
      </c>
      <c r="I470" s="155"/>
      <c r="K470" s="155"/>
      <c r="L470">
        <v>1862</v>
      </c>
      <c r="M470" s="155">
        <v>179.88370753626822</v>
      </c>
      <c r="N470" s="138">
        <f t="shared" si="7"/>
        <v>470</v>
      </c>
      <c r="AB470" s="167" t="str">
        <f>IFERROR(VALUE(RIGHT(AA470,LEN(AA470)-MIN(FIND({0;1;2;3;4;5;6;7;8;9},AA470&amp;"0123456789"))+1)),"")</f>
        <v/>
      </c>
    </row>
    <row r="471" spans="2:28" x14ac:dyDescent="0.2">
      <c r="B471" s="125">
        <v>1868</v>
      </c>
      <c r="C471" s="155">
        <v>26.482369415375928</v>
      </c>
      <c r="D471">
        <v>1868</v>
      </c>
      <c r="E471" s="155">
        <v>-1875.3855177069861</v>
      </c>
      <c r="F471">
        <v>1868</v>
      </c>
      <c r="G471" s="155">
        <v>425.487282293014</v>
      </c>
      <c r="I471" s="155"/>
      <c r="K471" s="155"/>
      <c r="L471">
        <v>1866</v>
      </c>
      <c r="M471" s="155">
        <v>179.88261716865156</v>
      </c>
      <c r="N471" s="138">
        <f t="shared" si="7"/>
        <v>471</v>
      </c>
      <c r="AB471" s="167" t="str">
        <f>IFERROR(VALUE(RIGHT(AA471,LEN(AA471)-MIN(FIND({0;1;2;3;4;5;6;7;8;9},AA471&amp;"0123456789"))+1)),"")</f>
        <v/>
      </c>
    </row>
    <row r="472" spans="2:28" x14ac:dyDescent="0.2">
      <c r="B472" s="125">
        <v>1872</v>
      </c>
      <c r="C472" s="155">
        <v>26.49065193283386</v>
      </c>
      <c r="D472">
        <v>1872</v>
      </c>
      <c r="E472" s="155">
        <v>-1879.3903893540166</v>
      </c>
      <c r="F472">
        <v>1872</v>
      </c>
      <c r="G472" s="155">
        <v>421.48241064598346</v>
      </c>
      <c r="I472" s="155"/>
      <c r="K472" s="155"/>
      <c r="L472">
        <v>1870</v>
      </c>
      <c r="M472" s="155">
        <v>179.88150616066088</v>
      </c>
      <c r="N472" s="138">
        <f t="shared" si="7"/>
        <v>472</v>
      </c>
      <c r="AB472" s="167" t="str">
        <f>IFERROR(VALUE(RIGHT(AA472,LEN(AA472)-MIN(FIND({0;1;2;3;4;5;6;7;8;9},AA472&amp;"0123456789"))+1)),"")</f>
        <v/>
      </c>
    </row>
    <row r="473" spans="2:28" x14ac:dyDescent="0.2">
      <c r="B473" s="125">
        <v>1876</v>
      </c>
      <c r="C473" s="155">
        <v>26.499013495388532</v>
      </c>
      <c r="D473">
        <v>1876</v>
      </c>
      <c r="E473" s="155">
        <v>-1883.3952146466947</v>
      </c>
      <c r="F473">
        <v>1876</v>
      </c>
      <c r="G473" s="155">
        <v>417.47758535330536</v>
      </c>
      <c r="I473" s="155"/>
      <c r="K473" s="155"/>
      <c r="L473">
        <v>1874</v>
      </c>
      <c r="M473" s="155">
        <v>179.88037392061645</v>
      </c>
      <c r="N473" s="138">
        <f t="shared" si="7"/>
        <v>473</v>
      </c>
      <c r="AB473" s="167" t="str">
        <f>IFERROR(VALUE(RIGHT(AA473,LEN(AA473)-MIN(FIND({0;1;2;3;4;5;6;7;8;9},AA473&amp;"0123456789"))+1)),"")</f>
        <v/>
      </c>
    </row>
    <row r="474" spans="2:28" x14ac:dyDescent="0.2">
      <c r="B474" s="125">
        <v>1880</v>
      </c>
      <c r="C474" s="155">
        <v>26.507455628211382</v>
      </c>
      <c r="D474">
        <v>1880</v>
      </c>
      <c r="E474" s="155">
        <v>-1887.3999935802433</v>
      </c>
      <c r="F474">
        <v>1880</v>
      </c>
      <c r="G474" s="155">
        <v>413.47280641975681</v>
      </c>
      <c r="I474" s="155"/>
      <c r="K474" s="155"/>
      <c r="L474">
        <v>1878</v>
      </c>
      <c r="M474" s="155">
        <v>179.87921983400545</v>
      </c>
      <c r="N474" s="138">
        <f t="shared" si="7"/>
        <v>474</v>
      </c>
      <c r="AB474" s="167" t="str">
        <f>IFERROR(VALUE(RIGHT(AA474,LEN(AA474)-MIN(FIND({0;1;2;3;4;5;6;7;8;9},AA474&amp;"0123456789"))+1)),"")</f>
        <v/>
      </c>
    </row>
    <row r="475" spans="2:28" x14ac:dyDescent="0.2">
      <c r="B475" s="125">
        <v>1884</v>
      </c>
      <c r="C475" s="155">
        <v>26.515979901046325</v>
      </c>
      <c r="D475">
        <v>1884</v>
      </c>
      <c r="E475" s="155">
        <v>-1891.4047261496985</v>
      </c>
      <c r="F475">
        <v>1884</v>
      </c>
      <c r="G475" s="155">
        <v>409.46807385030161</v>
      </c>
      <c r="I475" s="155"/>
      <c r="K475" s="155"/>
      <c r="L475">
        <v>1882</v>
      </c>
      <c r="M475" s="155">
        <v>179.87804326236957</v>
      </c>
      <c r="N475" s="138">
        <f t="shared" si="7"/>
        <v>475</v>
      </c>
      <c r="AB475" s="167" t="str">
        <f>IFERROR(VALUE(RIGHT(AA475,LEN(AA475)-MIN(FIND({0;1;2;3;4;5;6;7;8;9},AA475&amp;"0123456789"))+1)),"")</f>
        <v/>
      </c>
    </row>
    <row r="476" spans="2:28" x14ac:dyDescent="0.2">
      <c r="B476" s="125">
        <v>1888</v>
      </c>
      <c r="C476" s="155">
        <v>26.524587929963673</v>
      </c>
      <c r="D476">
        <v>1888</v>
      </c>
      <c r="E476" s="155">
        <v>-1895.4094123498999</v>
      </c>
      <c r="F476">
        <v>1888</v>
      </c>
      <c r="G476" s="155">
        <v>405.46338765010023</v>
      </c>
      <c r="I476" s="155"/>
      <c r="K476" s="155"/>
      <c r="L476">
        <v>1886</v>
      </c>
      <c r="M476" s="155">
        <v>179.87684354212715</v>
      </c>
      <c r="N476" s="138">
        <f t="shared" si="7"/>
        <v>476</v>
      </c>
      <c r="AB476" s="167" t="str">
        <f>IFERROR(VALUE(RIGHT(AA476,LEN(AA476)-MIN(FIND({0;1;2;3;4;5;6;7;8;9},AA476&amp;"0123456789"))+1)),"")</f>
        <v/>
      </c>
    </row>
    <row r="477" spans="2:28" x14ac:dyDescent="0.2">
      <c r="B477" s="125">
        <v>1892</v>
      </c>
      <c r="C477" s="155">
        <v>26.533281379201167</v>
      </c>
      <c r="D477">
        <v>1892</v>
      </c>
      <c r="E477" s="155">
        <v>-1899.4140521754819</v>
      </c>
      <c r="F477">
        <v>1892</v>
      </c>
      <c r="G477" s="155">
        <v>401.45874782451824</v>
      </c>
      <c r="I477" s="155"/>
      <c r="K477" s="155"/>
      <c r="L477">
        <v>1890</v>
      </c>
      <c r="M477" s="155">
        <v>179.87561998332527</v>
      </c>
      <c r="N477" s="138">
        <f t="shared" si="7"/>
        <v>477</v>
      </c>
      <c r="AB477" s="167" t="str">
        <f>IFERROR(VALUE(RIGHT(AA477,LEN(AA477)-MIN(FIND({0;1;2;3;4;5;6;7;8;9},AA477&amp;"0123456789"))+1)),"")</f>
        <v/>
      </c>
    </row>
    <row r="478" spans="2:28" x14ac:dyDescent="0.2">
      <c r="B478" s="125">
        <v>1896</v>
      </c>
      <c r="C478" s="155">
        <v>26.5420619630974</v>
      </c>
      <c r="D478">
        <v>1896</v>
      </c>
      <c r="E478" s="155">
        <v>-1903.4186456208613</v>
      </c>
      <c r="F478">
        <v>1896</v>
      </c>
      <c r="G478" s="155">
        <v>397.4541543791388</v>
      </c>
      <c r="I478" s="155"/>
      <c r="K478" s="155"/>
      <c r="L478">
        <v>1894</v>
      </c>
      <c r="M478" s="155">
        <v>179.87437186831653</v>
      </c>
      <c r="N478" s="138">
        <f t="shared" si="7"/>
        <v>478</v>
      </c>
      <c r="AB478" s="167" t="str">
        <f>IFERROR(VALUE(RIGHT(AA478,LEN(AA478)-MIN(FIND({0;1;2;3;4;5;6;7;8;9},AA478&amp;"0123456789"))+1)),"")</f>
        <v/>
      </c>
    </row>
    <row r="479" spans="2:28" x14ac:dyDescent="0.2">
      <c r="B479" s="125">
        <v>1900</v>
      </c>
      <c r="C479" s="155">
        <v>26.550931448123237</v>
      </c>
      <c r="D479">
        <v>1900</v>
      </c>
      <c r="E479" s="155">
        <v>-1907.4231926802281</v>
      </c>
      <c r="F479">
        <v>1900</v>
      </c>
      <c r="G479" s="155">
        <v>393.44960731977199</v>
      </c>
      <c r="I479" s="155"/>
      <c r="K479" s="155"/>
      <c r="L479">
        <v>1898</v>
      </c>
      <c r="M479" s="155">
        <v>179.87309845035529</v>
      </c>
      <c r="N479" s="138">
        <f t="shared" si="7"/>
        <v>479</v>
      </c>
      <c r="AB479" s="167" t="str">
        <f>IFERROR(VALUE(RIGHT(AA479,LEN(AA479)-MIN(FIND({0;1;2;3;4;5;6;7;8;9},AA479&amp;"0123456789"))+1)),"")</f>
        <v/>
      </c>
    </row>
    <row r="480" spans="2:28" x14ac:dyDescent="0.2">
      <c r="B480" s="125">
        <v>1904</v>
      </c>
      <c r="C480" s="155">
        <v>26.559891655017235</v>
      </c>
      <c r="D480">
        <v>1904</v>
      </c>
      <c r="E480" s="155">
        <v>-1911.427693347533</v>
      </c>
      <c r="F480">
        <v>1904</v>
      </c>
      <c r="G480" s="155">
        <v>389.44510665246708</v>
      </c>
      <c r="I480" s="155"/>
      <c r="K480" s="155"/>
      <c r="L480">
        <v>1902</v>
      </c>
      <c r="M480" s="155">
        <v>179.87179895210778</v>
      </c>
      <c r="N480" s="138">
        <f t="shared" si="7"/>
        <v>480</v>
      </c>
      <c r="AB480" s="167" t="str">
        <f>IFERROR(VALUE(RIGHT(AA480,LEN(AA480)-MIN(FIND({0;1;2;3;4;5;6;7;8;9},AA480&amp;"0123456789"))+1)),"")</f>
        <v/>
      </c>
    </row>
    <row r="481" spans="2:28" x14ac:dyDescent="0.2">
      <c r="B481" s="125">
        <v>1908</v>
      </c>
      <c r="C481" s="155">
        <v>26.568944461031538</v>
      </c>
      <c r="D481">
        <v>1908</v>
      </c>
      <c r="E481" s="155">
        <v>-1915.4321476164746</v>
      </c>
      <c r="F481">
        <v>1908</v>
      </c>
      <c r="G481" s="155">
        <v>385.4406523835255</v>
      </c>
      <c r="I481" s="155"/>
      <c r="K481" s="155"/>
      <c r="L481">
        <v>1906</v>
      </c>
      <c r="M481" s="155">
        <v>179.8704725640699</v>
      </c>
      <c r="N481" s="138">
        <f t="shared" si="7"/>
        <v>481</v>
      </c>
      <c r="AB481" s="167" t="str">
        <f>IFERROR(VALUE(RIGHT(AA481,LEN(AA481)-MIN(FIND({0;1;2;3;4;5;6;7;8;9},AA481&amp;"0123456789"))+1)),"")</f>
        <v/>
      </c>
    </row>
    <row r="482" spans="2:28" x14ac:dyDescent="0.2">
      <c r="B482" s="125">
        <v>1912</v>
      </c>
      <c r="C482" s="155">
        <v>26.57809180229518</v>
      </c>
      <c r="D482">
        <v>1912</v>
      </c>
      <c r="E482" s="155">
        <v>-1919.436555480487</v>
      </c>
      <c r="F482">
        <v>1912</v>
      </c>
      <c r="G482" s="155">
        <v>381.43624451951314</v>
      </c>
      <c r="I482" s="155"/>
      <c r="K482" s="155"/>
      <c r="L482">
        <v>1910</v>
      </c>
      <c r="M482" s="155">
        <v>179.8691184428852</v>
      </c>
      <c r="N482" s="138">
        <f t="shared" si="7"/>
        <v>482</v>
      </c>
      <c r="AB482" s="167" t="str">
        <f>IFERROR(VALUE(RIGHT(AA482,LEN(AA482)-MIN(FIND({0;1;2;3;4;5;6;7;8;9},AA482&amp;"0123456789"))+1)),"")</f>
        <v/>
      </c>
    </row>
    <row r="483" spans="2:28" x14ac:dyDescent="0.2">
      <c r="B483" s="125">
        <v>1916</v>
      </c>
      <c r="C483" s="155">
        <v>26.587335676302239</v>
      </c>
      <c r="D483">
        <v>1916</v>
      </c>
      <c r="E483" s="155">
        <v>-1923.4409169327255</v>
      </c>
      <c r="F483">
        <v>1916</v>
      </c>
      <c r="G483" s="155">
        <v>377.43188306727461</v>
      </c>
      <c r="I483" s="155"/>
      <c r="K483" s="155"/>
      <c r="L483">
        <v>1914</v>
      </c>
      <c r="M483" s="155">
        <v>179.86773570955663</v>
      </c>
      <c r="N483" s="138">
        <f t="shared" si="7"/>
        <v>483</v>
      </c>
      <c r="AB483" s="167" t="str">
        <f>IFERROR(VALUE(RIGHT(AA483,LEN(AA483)-MIN(FIND({0;1;2;3;4;5;6;7;8;9},AA483&amp;"0123456789"))+1)),"")</f>
        <v/>
      </c>
    </row>
    <row r="484" spans="2:28" x14ac:dyDescent="0.2">
      <c r="B484" s="125">
        <v>1920</v>
      </c>
      <c r="C484" s="155">
        <v>26.596678144532781</v>
      </c>
      <c r="D484">
        <v>1920</v>
      </c>
      <c r="E484" s="155">
        <v>-1927.4452319660513</v>
      </c>
      <c r="F484">
        <v>1920</v>
      </c>
      <c r="G484" s="155">
        <v>373.42756803394877</v>
      </c>
      <c r="I484" s="155"/>
      <c r="K484" s="155"/>
      <c r="L484">
        <v>1918</v>
      </c>
      <c r="M484" s="155">
        <v>179.8663234475444</v>
      </c>
      <c r="N484" s="138">
        <f t="shared" si="7"/>
        <v>484</v>
      </c>
      <c r="AB484" s="167" t="str">
        <f>IFERROR(VALUE(RIGHT(AA484,LEN(AA484)-MIN(FIND({0;1;2;3;4;5;6;7;8;9},AA484&amp;"0123456789"))+1)),"")</f>
        <v/>
      </c>
    </row>
    <row r="485" spans="2:28" x14ac:dyDescent="0.2">
      <c r="B485" s="125">
        <v>1924</v>
      </c>
      <c r="C485" s="155">
        <v>26.606121335215331</v>
      </c>
      <c r="D485">
        <v>1924</v>
      </c>
      <c r="E485" s="155">
        <v>-1931.4495005730159</v>
      </c>
      <c r="F485">
        <v>1924</v>
      </c>
      <c r="G485" s="155">
        <v>369.42329942698416</v>
      </c>
      <c r="I485" s="155"/>
      <c r="K485" s="155"/>
      <c r="L485">
        <v>1922</v>
      </c>
      <c r="M485" s="155">
        <v>179.86488070073875</v>
      </c>
      <c r="N485" s="138">
        <f t="shared" si="7"/>
        <v>485</v>
      </c>
      <c r="AB485" s="167" t="str">
        <f>IFERROR(VALUE(RIGHT(AA485,LEN(AA485)-MIN(FIND({0;1;2;3;4;5;6;7;8;9},AA485&amp;"0123456789"))+1)),"")</f>
        <v/>
      </c>
    </row>
    <row r="486" spans="2:28" x14ac:dyDescent="0.2">
      <c r="B486" s="125">
        <v>1928</v>
      </c>
      <c r="C486" s="155">
        <v>26.615667446239971</v>
      </c>
      <c r="D486">
        <v>1928</v>
      </c>
      <c r="E486" s="155">
        <v>-1935.4537227458436</v>
      </c>
      <c r="F486">
        <v>1928</v>
      </c>
      <c r="G486" s="155">
        <v>365.41907725415649</v>
      </c>
      <c r="I486" s="155"/>
      <c r="K486" s="155"/>
      <c r="L486">
        <v>1926</v>
      </c>
      <c r="M486" s="155">
        <v>179.86340647130217</v>
      </c>
      <c r="N486" s="138">
        <f t="shared" si="7"/>
        <v>486</v>
      </c>
      <c r="AB486" s="167" t="str">
        <f>IFERROR(VALUE(RIGHT(AA486,LEN(AA486)-MIN(FIND({0;1;2;3;4;5;6;7;8;9},AA486&amp;"0123456789"))+1)),"")</f>
        <v/>
      </c>
    </row>
    <row r="487" spans="2:28" x14ac:dyDescent="0.2">
      <c r="B487" s="125">
        <v>1932</v>
      </c>
      <c r="C487" s="155">
        <v>26.625318748232189</v>
      </c>
      <c r="D487">
        <v>1932</v>
      </c>
      <c r="E487" s="155">
        <v>-1939.4578984764141</v>
      </c>
      <c r="F487">
        <v>1932</v>
      </c>
      <c r="G487" s="155">
        <v>361.41490152358597</v>
      </c>
      <c r="I487" s="155"/>
      <c r="K487" s="155"/>
      <c r="L487">
        <v>1930</v>
      </c>
      <c r="M487" s="155">
        <v>179.86189971736709</v>
      </c>
      <c r="N487" s="138">
        <f t="shared" si="7"/>
        <v>487</v>
      </c>
      <c r="AB487" s="167" t="str">
        <f>IFERROR(VALUE(RIGHT(AA487,LEN(AA487)-MIN(FIND({0;1;2;3;4;5;6;7;8;9},AA487&amp;"0123456789"))+1)),"")</f>
        <v/>
      </c>
    </row>
    <row r="488" spans="2:28" x14ac:dyDescent="0.2">
      <c r="B488" s="125">
        <v>1936</v>
      </c>
      <c r="C488" s="155">
        <v>26.635077587798083</v>
      </c>
      <c r="D488">
        <v>1936</v>
      </c>
      <c r="E488" s="155">
        <v>-1943.4620277562428</v>
      </c>
      <c r="F488">
        <v>1936</v>
      </c>
      <c r="G488" s="155">
        <v>357.41077224375726</v>
      </c>
      <c r="I488" s="155"/>
      <c r="K488" s="155"/>
      <c r="L488">
        <v>1934</v>
      </c>
      <c r="M488" s="155">
        <v>179.86035935058095</v>
      </c>
      <c r="N488" s="138">
        <f t="shared" si="7"/>
        <v>488</v>
      </c>
      <c r="AB488" s="167" t="str">
        <f>IFERROR(VALUE(RIGHT(AA488,LEN(AA488)-MIN(FIND({0;1;2;3;4;5;6;7;8;9},AA488&amp;"0123456789"))+1)),"")</f>
        <v/>
      </c>
    </row>
    <row r="489" spans="2:28" x14ac:dyDescent="0.2">
      <c r="B489" s="125">
        <v>1940</v>
      </c>
      <c r="C489" s="155">
        <v>26.644946390952676</v>
      </c>
      <c r="D489">
        <v>1940</v>
      </c>
      <c r="E489" s="155">
        <v>-1947.4661105764596</v>
      </c>
      <c r="F489">
        <v>1940</v>
      </c>
      <c r="G489" s="155">
        <v>353.40668942354046</v>
      </c>
      <c r="I489" s="155"/>
      <c r="K489" s="155"/>
      <c r="L489">
        <v>1938</v>
      </c>
      <c r="M489" s="155">
        <v>179.85878423348362</v>
      </c>
      <c r="N489" s="138">
        <f t="shared" si="7"/>
        <v>489</v>
      </c>
      <c r="AB489" s="167" t="str">
        <f>IFERROR(VALUE(RIGHT(AA489,LEN(AA489)-MIN(FIND({0;1;2;3;4;5;6;7;8;9},AA489&amp;"0123456789"))+1)),"")</f>
        <v/>
      </c>
    </row>
    <row r="490" spans="2:28" x14ac:dyDescent="0.2">
      <c r="B490" s="125">
        <v>1944</v>
      </c>
      <c r="C490" s="155">
        <v>26.654927666743731</v>
      </c>
      <c r="D490">
        <v>1944</v>
      </c>
      <c r="E490" s="155">
        <v>-1951.4701469277879</v>
      </c>
      <c r="F490">
        <v>1944</v>
      </c>
      <c r="G490" s="155">
        <v>349.40265307221216</v>
      </c>
      <c r="I490" s="155"/>
      <c r="K490" s="155"/>
      <c r="L490">
        <v>1942</v>
      </c>
      <c r="M490" s="155">
        <v>179.85717317670688</v>
      </c>
      <c r="N490" s="138">
        <f t="shared" si="7"/>
        <v>490</v>
      </c>
      <c r="AB490" s="167" t="str">
        <f>IFERROR(VALUE(RIGHT(AA490,LEN(AA490)-MIN(FIND({0;1;2;3;4;5;6;7;8;9},AA490&amp;"0123456789"))+1)),"")</f>
        <v/>
      </c>
    </row>
    <row r="491" spans="2:28" x14ac:dyDescent="0.2">
      <c r="B491" s="125">
        <v>1948</v>
      </c>
      <c r="C491" s="155">
        <v>26.665024011084757</v>
      </c>
      <c r="D491">
        <v>1948</v>
      </c>
      <c r="E491" s="155">
        <v>-1955.47413680052</v>
      </c>
      <c r="F491">
        <v>1948</v>
      </c>
      <c r="G491" s="155">
        <v>345.3986631994801</v>
      </c>
      <c r="I491" s="155"/>
      <c r="K491" s="155"/>
      <c r="L491">
        <v>1946</v>
      </c>
      <c r="M491" s="155">
        <v>179.85552493597785</v>
      </c>
      <c r="N491" s="138">
        <f t="shared" si="7"/>
        <v>491</v>
      </c>
      <c r="AB491" s="167" t="str">
        <f>IFERROR(VALUE(RIGHT(AA491,LEN(AA491)-MIN(FIND({0;1;2;3;4;5;6;7;8;9},AA491&amp;"0123456789"))+1)),"")</f>
        <v/>
      </c>
    </row>
    <row r="492" spans="2:28" x14ac:dyDescent="0.2">
      <c r="B492" s="125">
        <v>1952</v>
      </c>
      <c r="C492" s="155">
        <v>26.675238110811677</v>
      </c>
      <c r="D492">
        <v>1952</v>
      </c>
      <c r="E492" s="155">
        <v>-1959.4780801844931</v>
      </c>
      <c r="F492">
        <v>1952</v>
      </c>
      <c r="G492" s="155">
        <v>341.39471981550696</v>
      </c>
      <c r="I492" s="155"/>
      <c r="K492" s="155"/>
      <c r="L492">
        <v>1950</v>
      </c>
      <c r="M492" s="155">
        <v>179.85383820891528</v>
      </c>
      <c r="N492" s="138">
        <f t="shared" si="7"/>
        <v>492</v>
      </c>
      <c r="AB492" s="167" t="str">
        <f>IFERROR(VALUE(RIGHT(AA492,LEN(AA492)-MIN(FIND({0;1;2;3;4;5;6;7;8;9},AA492&amp;"0123456789"))+1)),"")</f>
        <v/>
      </c>
    </row>
    <row r="493" spans="2:28" x14ac:dyDescent="0.2">
      <c r="B493" s="125">
        <v>1956</v>
      </c>
      <c r="C493" s="155">
        <v>26.685572747979194</v>
      </c>
      <c r="D493">
        <v>1956</v>
      </c>
      <c r="E493" s="155">
        <v>-1963.4819770690597</v>
      </c>
      <c r="F493">
        <v>1956</v>
      </c>
      <c r="G493" s="155">
        <v>337.39082293094043</v>
      </c>
      <c r="I493" s="155"/>
      <c r="K493" s="155"/>
      <c r="L493">
        <v>1954</v>
      </c>
      <c r="M493" s="155">
        <v>179.85211163159599</v>
      </c>
      <c r="N493" s="138">
        <f t="shared" si="7"/>
        <v>493</v>
      </c>
      <c r="AB493" s="167" t="str">
        <f>IFERROR(VALUE(RIGHT(AA493,LEN(AA493)-MIN(FIND({0;1;2;3;4;5;6;7;8;9},AA493&amp;"0123456789"))+1)),"")</f>
        <v/>
      </c>
    </row>
    <row r="494" spans="2:28" x14ac:dyDescent="0.2">
      <c r="B494" s="125">
        <v>1960</v>
      </c>
      <c r="C494" s="155">
        <v>26.696030804413901</v>
      </c>
      <c r="D494">
        <v>1960</v>
      </c>
      <c r="E494" s="155">
        <v>-1967.4858274430619</v>
      </c>
      <c r="F494">
        <v>1960</v>
      </c>
      <c r="G494" s="155">
        <v>333.38697255693819</v>
      </c>
      <c r="I494" s="155"/>
      <c r="K494" s="155"/>
      <c r="L494">
        <v>1958</v>
      </c>
      <c r="M494" s="155">
        <v>179.85034377487739</v>
      </c>
      <c r="N494" s="138">
        <f t="shared" si="7"/>
        <v>494</v>
      </c>
      <c r="AB494" s="167" t="str">
        <f>IFERROR(VALUE(RIGHT(AA494,LEN(AA494)-MIN(FIND({0;1;2;3;4;5;6;7;8;9},AA494&amp;"0123456789"))+1)),"")</f>
        <v/>
      </c>
    </row>
    <row r="495" spans="2:28" x14ac:dyDescent="0.2">
      <c r="B495" s="125">
        <v>1964</v>
      </c>
      <c r="C495" s="155">
        <v>26.706615266542908</v>
      </c>
      <c r="D495">
        <v>1964</v>
      </c>
      <c r="E495" s="155">
        <v>-1971.4896312947974</v>
      </c>
      <c r="F495">
        <v>1964</v>
      </c>
      <c r="G495" s="155">
        <v>329.38316870520271</v>
      </c>
      <c r="I495" s="155"/>
      <c r="K495" s="155"/>
      <c r="L495">
        <v>1962</v>
      </c>
      <c r="M495" s="155">
        <v>179.84853314045057</v>
      </c>
      <c r="N495" s="138">
        <f t="shared" si="7"/>
        <v>495</v>
      </c>
      <c r="AB495" s="167" t="str">
        <f>IFERROR(VALUE(RIGHT(AA495,LEN(AA495)-MIN(FIND({0;1;2;3;4;5;6;7;8;9},AA495&amp;"0123456789"))+1)),"")</f>
        <v/>
      </c>
    </row>
    <row r="496" spans="2:28" x14ac:dyDescent="0.2">
      <c r="B496" s="125">
        <v>1968</v>
      </c>
      <c r="C496" s="155">
        <v>26.717329230518082</v>
      </c>
      <c r="D496">
        <v>1968</v>
      </c>
      <c r="E496" s="155">
        <v>-1975.4933886119877</v>
      </c>
      <c r="F496">
        <v>1968</v>
      </c>
      <c r="G496" s="155">
        <v>325.37941138801239</v>
      </c>
      <c r="I496" s="155"/>
      <c r="K496" s="155"/>
      <c r="L496">
        <v>1966</v>
      </c>
      <c r="M496" s="155">
        <v>179.84667815660617</v>
      </c>
      <c r="N496" s="138">
        <f t="shared" si="7"/>
        <v>496</v>
      </c>
      <c r="AB496" s="167" t="str">
        <f>IFERROR(VALUE(RIGHT(AA496,LEN(AA496)-MIN(FIND({0;1;2;3;4;5;6;7;8;9},AA496&amp;"0123456789"))+1)),"")</f>
        <v/>
      </c>
    </row>
    <row r="497" spans="2:28" x14ac:dyDescent="0.2">
      <c r="B497" s="125">
        <v>1972</v>
      </c>
      <c r="C497" s="155">
        <v>26.728175907658059</v>
      </c>
      <c r="D497">
        <v>1972</v>
      </c>
      <c r="E497" s="155">
        <v>-1979.4970993817415</v>
      </c>
      <c r="F497">
        <v>1972</v>
      </c>
      <c r="G497" s="155">
        <v>321.37570061825863</v>
      </c>
      <c r="I497" s="155"/>
      <c r="K497" s="155"/>
      <c r="L497">
        <v>1970</v>
      </c>
      <c r="M497" s="155">
        <v>179.84477717368236</v>
      </c>
      <c r="N497" s="138">
        <f t="shared" si="7"/>
        <v>497</v>
      </c>
      <c r="AB497" s="167" t="str">
        <f>IFERROR(VALUE(RIGHT(AA497,LEN(AA497)-MIN(FIND({0;1;2;3;4;5;6;7;8;9},AA497&amp;"0123456789"))+1)),"")</f>
        <v/>
      </c>
    </row>
    <row r="498" spans="2:28" x14ac:dyDescent="0.2">
      <c r="B498" s="125">
        <v>1976</v>
      </c>
      <c r="C498" s="155">
        <v>26.739158630231763</v>
      </c>
      <c r="D498">
        <v>1976</v>
      </c>
      <c r="E498" s="155">
        <v>-1983.5007635905156</v>
      </c>
      <c r="F498">
        <v>1976</v>
      </c>
      <c r="G498" s="155">
        <v>317.37203640948451</v>
      </c>
      <c r="I498" s="155"/>
      <c r="K498" s="155"/>
      <c r="L498">
        <v>1974</v>
      </c>
      <c r="M498" s="155">
        <v>179.84282845917301</v>
      </c>
      <c r="N498" s="138">
        <f t="shared" si="7"/>
        <v>498</v>
      </c>
      <c r="AB498" s="167" t="str">
        <f>IFERROR(VALUE(RIGHT(AA498,LEN(AA498)-MIN(FIND({0;1;2;3;4;5;6;7;8;9},AA498&amp;"0123456789"))+1)),"")</f>
        <v/>
      </c>
    </row>
    <row r="499" spans="2:28" x14ac:dyDescent="0.2">
      <c r="B499" s="125">
        <v>1980</v>
      </c>
      <c r="C499" s="155">
        <v>26.750280857608146</v>
      </c>
      <c r="D499">
        <v>1980</v>
      </c>
      <c r="E499" s="155">
        <v>-1987.5043812240742</v>
      </c>
      <c r="F499">
        <v>1980</v>
      </c>
      <c r="G499" s="155">
        <v>313.36841877592587</v>
      </c>
      <c r="I499" s="155"/>
      <c r="K499" s="155"/>
      <c r="L499">
        <v>1978</v>
      </c>
      <c r="M499" s="155">
        <v>179.84083019248183</v>
      </c>
      <c r="N499" s="138">
        <f t="shared" si="7"/>
        <v>499</v>
      </c>
      <c r="AB499" s="167" t="str">
        <f>IFERROR(VALUE(RIGHT(AA499,LEN(AA499)-MIN(FIND({0;1;2;3;4;5;6;7;8;9},AA499&amp;"0123456789"))+1)),"")</f>
        <v/>
      </c>
    </row>
    <row r="500" spans="2:28" x14ac:dyDescent="0.2">
      <c r="B500" s="125">
        <v>1984</v>
      </c>
      <c r="C500" s="155">
        <v>26.761546182697732</v>
      </c>
      <c r="D500">
        <v>1984</v>
      </c>
      <c r="E500" s="155">
        <v>-1991.5079522674439</v>
      </c>
      <c r="F500">
        <v>1984</v>
      </c>
      <c r="G500" s="155">
        <v>309.3648477325562</v>
      </c>
      <c r="I500" s="155"/>
      <c r="K500" s="155"/>
      <c r="L500">
        <v>1982</v>
      </c>
      <c r="M500" s="155">
        <v>179.83878046074108</v>
      </c>
      <c r="N500" s="138">
        <f t="shared" si="7"/>
        <v>500</v>
      </c>
      <c r="AB500" s="167" t="str">
        <f>IFERROR(VALUE(RIGHT(AA500,LEN(AA500)-MIN(FIND({0;1;2;3;4;5;6;7;8;9},AA500&amp;"0123456789"))+1)),"")</f>
        <v/>
      </c>
    </row>
    <row r="501" spans="2:28" x14ac:dyDescent="0.2">
      <c r="B501" s="125">
        <v>1988</v>
      </c>
      <c r="C501" s="155">
        <v>26.772958332008251</v>
      </c>
      <c r="D501">
        <v>1988</v>
      </c>
      <c r="E501" s="155">
        <v>-1995.5114767048844</v>
      </c>
      <c r="F501">
        <v>1988</v>
      </c>
      <c r="G501" s="155">
        <v>305.36132329511565</v>
      </c>
      <c r="I501" s="155"/>
      <c r="K501" s="155"/>
      <c r="L501">
        <v>1986</v>
      </c>
      <c r="M501" s="155">
        <v>179.83667735019702</v>
      </c>
      <c r="N501" s="138">
        <f t="shared" si="7"/>
        <v>501</v>
      </c>
      <c r="AB501" s="167" t="str">
        <f>IFERROR(VALUE(RIGHT(AA501,LEN(AA501)-MIN(FIND({0;1;2;3;4;5;6;7;8;9},AA501&amp;"0123456789"))+1)),"")</f>
        <v/>
      </c>
    </row>
    <row r="502" spans="2:28" x14ac:dyDescent="0.2">
      <c r="B502" s="125">
        <v>1990</v>
      </c>
      <c r="C502" s="155">
        <v>26.778720748668484</v>
      </c>
      <c r="D502">
        <v>1990</v>
      </c>
      <c r="E502" s="155">
        <v>-1997.51322144092</v>
      </c>
      <c r="F502">
        <v>1990</v>
      </c>
      <c r="G502" s="155">
        <v>303.35957855908009</v>
      </c>
      <c r="I502" s="155"/>
      <c r="K502" s="155"/>
      <c r="L502">
        <v>1989</v>
      </c>
      <c r="M502" s="155">
        <v>179.83506326432058</v>
      </c>
      <c r="N502" s="138">
        <f t="shared" si="7"/>
        <v>502</v>
      </c>
      <c r="AB502" s="167" t="str">
        <f>IFERROR(VALUE(RIGHT(AA502,LEN(AA502)-MIN(FIND({0;1;2;3;4;5;6;7;8;9},AA502&amp;"0123456789"))+1)),"")</f>
        <v/>
      </c>
    </row>
    <row r="503" spans="2:28" x14ac:dyDescent="0.2">
      <c r="B503" s="125">
        <v>1992</v>
      </c>
      <c r="C503" s="155">
        <v>26.784521335442339</v>
      </c>
      <c r="D503">
        <v>1992</v>
      </c>
      <c r="E503" s="155">
        <v>-1999.5149545191871</v>
      </c>
      <c r="F503">
        <v>1992</v>
      </c>
      <c r="G503" s="155">
        <v>301.35784548081301</v>
      </c>
      <c r="I503" s="155"/>
      <c r="K503" s="155"/>
      <c r="L503">
        <v>1991</v>
      </c>
      <c r="M503" s="155">
        <v>179.83396976640228</v>
      </c>
      <c r="N503" s="138">
        <f t="shared" si="7"/>
        <v>503</v>
      </c>
      <c r="AB503" s="167" t="str">
        <f>IFERROR(VALUE(RIGHT(AA503,LEN(AA503)-MIN(FIND({0;1;2;3;4;5;6;7;8;9},AA503&amp;"0123456789"))+1)),"")</f>
        <v/>
      </c>
    </row>
    <row r="504" spans="2:28" x14ac:dyDescent="0.2">
      <c r="B504" s="125">
        <v>1994</v>
      </c>
      <c r="C504" s="155">
        <v>26.790360608265157</v>
      </c>
      <c r="D504">
        <v>1994</v>
      </c>
      <c r="E504" s="155">
        <v>-2001.5166759374515</v>
      </c>
      <c r="F504">
        <v>1994</v>
      </c>
      <c r="G504" s="155">
        <v>299.35612406254859</v>
      </c>
      <c r="I504" s="155"/>
      <c r="K504" s="155"/>
      <c r="L504">
        <v>1993</v>
      </c>
      <c r="M504" s="155">
        <v>179.83286148805925</v>
      </c>
      <c r="N504" s="138">
        <f t="shared" si="7"/>
        <v>504</v>
      </c>
      <c r="AB504" s="167" t="str">
        <f>IFERROR(VALUE(RIGHT(AA504,LEN(AA504)-MIN(FIND({0;1;2;3;4;5;6;7;8;9},AA504&amp;"0123456789"))+1)),"")</f>
        <v/>
      </c>
    </row>
    <row r="505" spans="2:28" x14ac:dyDescent="0.2">
      <c r="B505" s="125">
        <v>1996</v>
      </c>
      <c r="C505" s="155">
        <v>26.796239087454779</v>
      </c>
      <c r="D505">
        <v>1996</v>
      </c>
      <c r="E505" s="155">
        <v>-2003.5183856934375</v>
      </c>
      <c r="F505">
        <v>1996</v>
      </c>
      <c r="G505" s="155">
        <v>297.3544143065626</v>
      </c>
      <c r="I505" s="155"/>
      <c r="K505" s="155"/>
      <c r="L505">
        <v>1995</v>
      </c>
      <c r="M505" s="155">
        <v>179.83173830359078</v>
      </c>
      <c r="N505" s="138">
        <f t="shared" si="7"/>
        <v>505</v>
      </c>
      <c r="AB505" s="167" t="str">
        <f>IFERROR(VALUE(RIGHT(AA505,LEN(AA505)-MIN(FIND({0;1;2;3;4;5;6;7;8;9},AA505&amp;"0123456789"))+1)),"")</f>
        <v/>
      </c>
    </row>
    <row r="506" spans="2:28" x14ac:dyDescent="0.2">
      <c r="B506" s="125">
        <v>1998</v>
      </c>
      <c r="C506" s="155">
        <v>26.802157303543439</v>
      </c>
      <c r="D506">
        <v>1998</v>
      </c>
      <c r="E506" s="155">
        <v>-2005.5200837848079</v>
      </c>
      <c r="F506">
        <v>1998</v>
      </c>
      <c r="G506" s="155">
        <v>295.35271621519223</v>
      </c>
      <c r="I506" s="155"/>
      <c r="K506" s="155"/>
      <c r="L506">
        <v>1997</v>
      </c>
      <c r="M506" s="155">
        <v>179.83059992036326</v>
      </c>
      <c r="N506" s="138">
        <f t="shared" si="7"/>
        <v>506</v>
      </c>
      <c r="AB506" s="167" t="str">
        <f>IFERROR(VALUE(RIGHT(AA506,LEN(AA506)-MIN(FIND({0;1;2;3;4;5;6;7;8;9},AA506&amp;"0123456789"))+1)),"")</f>
        <v/>
      </c>
    </row>
    <row r="507" spans="2:28" x14ac:dyDescent="0.2">
      <c r="B507" s="125">
        <v>2000</v>
      </c>
      <c r="C507" s="155">
        <v>26.808115797885016</v>
      </c>
      <c r="D507">
        <v>2000</v>
      </c>
      <c r="E507" s="155">
        <v>-2007.5217702091616</v>
      </c>
      <c r="F507">
        <v>2000</v>
      </c>
      <c r="G507" s="155">
        <v>293.35102979083854</v>
      </c>
      <c r="I507" s="155"/>
      <c r="K507" s="155"/>
      <c r="L507">
        <v>1999</v>
      </c>
      <c r="M507" s="155">
        <v>179.82944602835434</v>
      </c>
      <c r="N507" s="138">
        <f t="shared" si="7"/>
        <v>507</v>
      </c>
      <c r="AB507" s="167" t="str">
        <f>IFERROR(VALUE(RIGHT(AA507,LEN(AA507)-MIN(FIND({0;1;2;3;4;5;6;7;8;9},AA507&amp;"0123456789"))+1)),"")</f>
        <v/>
      </c>
    </row>
    <row r="508" spans="2:28" x14ac:dyDescent="0.2">
      <c r="B508" s="125">
        <v>2002</v>
      </c>
      <c r="C508" s="155">
        <v>26.814115122970964</v>
      </c>
      <c r="D508">
        <v>2002</v>
      </c>
      <c r="E508" s="155">
        <v>-2009.5234449640318</v>
      </c>
      <c r="F508">
        <v>2002</v>
      </c>
      <c r="G508" s="155">
        <v>291.3493550359683</v>
      </c>
      <c r="I508" s="155"/>
      <c r="K508" s="155"/>
      <c r="L508">
        <v>2001</v>
      </c>
      <c r="M508" s="155">
        <v>179.82827630849144</v>
      </c>
      <c r="N508" s="138">
        <f t="shared" si="7"/>
        <v>508</v>
      </c>
      <c r="AB508" s="167" t="str">
        <f>IFERROR(VALUE(RIGHT(AA508,LEN(AA508)-MIN(FIND({0;1;2;3;4;5;6;7;8;9},AA508&amp;"0123456789"))+1)),"")</f>
        <v/>
      </c>
    </row>
    <row r="509" spans="2:28" x14ac:dyDescent="0.2">
      <c r="B509" s="125">
        <v>2004</v>
      </c>
      <c r="C509" s="155">
        <v>26.82015584273908</v>
      </c>
      <c r="D509">
        <v>2004</v>
      </c>
      <c r="E509" s="155">
        <v>-2011.5251080468829</v>
      </c>
      <c r="F509">
        <v>2004</v>
      </c>
      <c r="G509" s="155">
        <v>289.34769195311719</v>
      </c>
      <c r="I509" s="155"/>
      <c r="K509" s="155"/>
      <c r="L509">
        <v>2003</v>
      </c>
      <c r="M509" s="155">
        <v>179.82709043285612</v>
      </c>
      <c r="N509" s="138">
        <f t="shared" si="7"/>
        <v>509</v>
      </c>
      <c r="AB509" s="167" t="str">
        <f>IFERROR(VALUE(RIGHT(AA509,LEN(AA509)-MIN(FIND({0;1;2;3;4;5;6;7;8;9},AA509&amp;"0123456789"))+1)),"")</f>
        <v/>
      </c>
    </row>
    <row r="510" spans="2:28" x14ac:dyDescent="0.2">
      <c r="B510" s="125">
        <v>2006</v>
      </c>
      <c r="C510" s="155">
        <v>26.826238532891981</v>
      </c>
      <c r="D510">
        <v>2006</v>
      </c>
      <c r="E510" s="155">
        <v>-2013.5267594551087</v>
      </c>
      <c r="F510">
        <v>2006</v>
      </c>
      <c r="G510" s="155">
        <v>287.34604054489137</v>
      </c>
      <c r="I510" s="155"/>
      <c r="K510" s="155"/>
      <c r="L510">
        <v>2005</v>
      </c>
      <c r="M510" s="155">
        <v>179.82588806440594</v>
      </c>
      <c r="N510" s="138">
        <f t="shared" si="7"/>
        <v>510</v>
      </c>
      <c r="AB510" s="167" t="str">
        <f>IFERROR(VALUE(RIGHT(AA510,LEN(AA510)-MIN(FIND({0;1;2;3;4;5;6;7;8;9},AA510&amp;"0123456789"))+1)),"")</f>
        <v/>
      </c>
    </row>
    <row r="511" spans="2:28" x14ac:dyDescent="0.2">
      <c r="B511" s="125">
        <v>2008</v>
      </c>
      <c r="C511" s="155">
        <v>26.83236378122664</v>
      </c>
      <c r="D511">
        <v>2008</v>
      </c>
      <c r="E511" s="155">
        <v>-2015.5283991860304</v>
      </c>
      <c r="F511">
        <v>2008</v>
      </c>
      <c r="G511" s="155">
        <v>285.34440081396974</v>
      </c>
      <c r="I511" s="155"/>
      <c r="K511" s="155"/>
      <c r="L511">
        <v>2007</v>
      </c>
      <c r="M511" s="155">
        <v>179.82466885665801</v>
      </c>
      <c r="N511" s="138">
        <f t="shared" si="7"/>
        <v>511</v>
      </c>
      <c r="AB511" s="167" t="str">
        <f>IFERROR(VALUE(RIGHT(AA511,LEN(AA511)-MIN(FIND({0;1;2;3;4;5;6;7;8;9},AA511&amp;"0123456789"))+1)),"")</f>
        <v/>
      </c>
    </row>
    <row r="512" spans="2:28" x14ac:dyDescent="0.2">
      <c r="B512" s="125">
        <v>2010</v>
      </c>
      <c r="C512" s="155">
        <v>26.838532187975591</v>
      </c>
      <c r="D512">
        <v>2010</v>
      </c>
      <c r="E512" s="155">
        <v>-2017.530027236892</v>
      </c>
      <c r="F512">
        <v>2010</v>
      </c>
      <c r="G512" s="155">
        <v>283.34277276310809</v>
      </c>
      <c r="I512" s="155"/>
      <c r="K512" s="155"/>
      <c r="L512">
        <v>2009</v>
      </c>
      <c r="M512" s="155">
        <v>179.82343245335409</v>
      </c>
      <c r="N512" s="138">
        <f t="shared" si="7"/>
        <v>512</v>
      </c>
      <c r="AB512" s="167" t="str">
        <f>IFERROR(VALUE(RIGHT(AA512,LEN(AA512)-MIN(FIND({0;1;2;3;4;5;6;7;8;9},AA512&amp;"0123456789"))+1)),"")</f>
        <v/>
      </c>
    </row>
    <row r="513" spans="2:28" x14ac:dyDescent="0.2">
      <c r="B513" s="125">
        <v>2012</v>
      </c>
      <c r="C513" s="155">
        <v>26.844744366160175</v>
      </c>
      <c r="D513">
        <v>2012</v>
      </c>
      <c r="E513" s="155">
        <v>-2019.5316436048599</v>
      </c>
      <c r="F513">
        <v>2012</v>
      </c>
      <c r="G513" s="155">
        <v>281.34115639514016</v>
      </c>
      <c r="I513" s="155"/>
      <c r="K513" s="155"/>
      <c r="L513">
        <v>2011</v>
      </c>
      <c r="M513" s="155">
        <v>179.82217848811621</v>
      </c>
      <c r="N513" s="138">
        <f t="shared" si="7"/>
        <v>513</v>
      </c>
      <c r="AB513" s="167" t="str">
        <f>IFERROR(VALUE(RIGHT(AA513,LEN(AA513)-MIN(FIND({0;1;2;3;4;5;6;7;8;9},AA513&amp;"0123456789"))+1)),"")</f>
        <v/>
      </c>
    </row>
    <row r="514" spans="2:28" x14ac:dyDescent="0.2">
      <c r="B514" s="125">
        <v>2014</v>
      </c>
      <c r="C514" s="155">
        <v>26.851000941956492</v>
      </c>
      <c r="D514">
        <v>2014</v>
      </c>
      <c r="E514" s="155">
        <v>-2021.5332482870192</v>
      </c>
      <c r="F514">
        <v>2014</v>
      </c>
      <c r="G514" s="155">
        <v>279.33955171298089</v>
      </c>
      <c r="I514" s="155"/>
      <c r="K514" s="155"/>
      <c r="L514">
        <v>2013</v>
      </c>
      <c r="M514" s="155">
        <v>179.82090658408222</v>
      </c>
      <c r="N514" s="138">
        <f t="shared" si="7"/>
        <v>514</v>
      </c>
      <c r="AB514" s="167" t="str">
        <f>IFERROR(VALUE(RIGHT(AA514,LEN(AA514)-MIN(FIND({0;1;2;3;4;5;6;7;8;9},AA514&amp;"0123456789"))+1)),"")</f>
        <v/>
      </c>
    </row>
    <row r="515" spans="2:28" x14ac:dyDescent="0.2">
      <c r="B515" s="125">
        <v>2016</v>
      </c>
      <c r="C515" s="155">
        <v>26.857302555074494</v>
      </c>
      <c r="D515">
        <v>2016</v>
      </c>
      <c r="E515" s="155">
        <v>-2023.5348412803703</v>
      </c>
      <c r="F515">
        <v>2016</v>
      </c>
      <c r="G515" s="155">
        <v>277.3379587196298</v>
      </c>
      <c r="I515" s="155"/>
      <c r="K515" s="155"/>
      <c r="L515">
        <v>2015</v>
      </c>
      <c r="M515" s="155">
        <v>179.81961635352968</v>
      </c>
      <c r="N515" s="138">
        <f t="shared" si="7"/>
        <v>515</v>
      </c>
      <c r="AB515" s="167" t="str">
        <f>IFERROR(VALUE(RIGHT(AA515,LEN(AA515)-MIN(FIND({0;1;2;3;4;5;6;7;8;9},AA515&amp;"0123456789"))+1)),"")</f>
        <v/>
      </c>
    </row>
    <row r="516" spans="2:28" x14ac:dyDescent="0.2">
      <c r="B516" s="125">
        <v>2018</v>
      </c>
      <c r="C516" s="155">
        <v>26.863649859150843</v>
      </c>
      <c r="D516">
        <v>2018</v>
      </c>
      <c r="E516" s="155">
        <v>-2025.5364225818262</v>
      </c>
      <c r="F516">
        <v>2018</v>
      </c>
      <c r="G516" s="155">
        <v>275.33637741817392</v>
      </c>
      <c r="I516" s="155"/>
      <c r="K516" s="155"/>
      <c r="L516">
        <v>2017</v>
      </c>
      <c r="M516" s="155">
        <v>179.81830739748108</v>
      </c>
      <c r="N516" s="138">
        <f t="shared" si="7"/>
        <v>516</v>
      </c>
      <c r="AB516" s="167" t="str">
        <f>IFERROR(VALUE(RIGHT(AA516,LEN(AA516)-MIN(FIND({0;1;2;3;4;5;6;7;8;9},AA516&amp;"0123456789"))+1)),"")</f>
        <v/>
      </c>
    </row>
    <row r="517" spans="2:28" x14ac:dyDescent="0.2">
      <c r="B517" s="125">
        <v>2020</v>
      </c>
      <c r="C517" s="155">
        <v>26.870043522156138</v>
      </c>
      <c r="D517">
        <v>2020</v>
      </c>
      <c r="E517" s="155">
        <v>-2027.5379921882097</v>
      </c>
      <c r="F517">
        <v>2020</v>
      </c>
      <c r="G517" s="155">
        <v>273.33480781179037</v>
      </c>
      <c r="I517" s="155"/>
      <c r="K517" s="155"/>
      <c r="L517">
        <v>2019</v>
      </c>
      <c r="M517" s="155">
        <v>179.81697930529273</v>
      </c>
      <c r="N517" s="138">
        <f t="shared" si="7"/>
        <v>517</v>
      </c>
      <c r="AB517" s="167" t="str">
        <f>IFERROR(VALUE(RIGHT(AA517,LEN(AA517)-MIN(FIND({0;1;2;3;4;5;6;7;8;9},AA517&amp;"0123456789"))+1)),"")</f>
        <v/>
      </c>
    </row>
    <row r="518" spans="2:28" x14ac:dyDescent="0.2">
      <c r="B518" s="125">
        <v>2022</v>
      </c>
      <c r="C518" s="155">
        <v>26.876484226817134</v>
      </c>
      <c r="D518">
        <v>2022</v>
      </c>
      <c r="E518" s="155">
        <v>-2029.5395500962491</v>
      </c>
      <c r="F518">
        <v>2022</v>
      </c>
      <c r="G518" s="155">
        <v>271.33324990375104</v>
      </c>
      <c r="I518" s="155"/>
      <c r="K518" s="155"/>
      <c r="L518">
        <v>2021</v>
      </c>
      <c r="M518" s="155">
        <v>179.8156316542246</v>
      </c>
      <c r="N518" s="138">
        <f t="shared" ref="N518:N581" si="8">N517+1</f>
        <v>518</v>
      </c>
      <c r="AB518" s="167" t="str">
        <f>IFERROR(VALUE(RIGHT(AA518,LEN(AA518)-MIN(FIND({0;1;2;3;4;5;6;7;8;9},AA518&amp;"0123456789"))+1)),"")</f>
        <v/>
      </c>
    </row>
    <row r="519" spans="2:28" x14ac:dyDescent="0.2">
      <c r="B519" s="125">
        <v>2024</v>
      </c>
      <c r="C519" s="155">
        <v>26.882972671054613</v>
      </c>
      <c r="D519">
        <v>2024</v>
      </c>
      <c r="E519" s="155">
        <v>-2031.5410963025754</v>
      </c>
      <c r="F519">
        <v>2024</v>
      </c>
      <c r="G519" s="155">
        <v>269.3317036974247</v>
      </c>
      <c r="I519" s="155"/>
      <c r="K519" s="155"/>
      <c r="L519">
        <v>2023</v>
      </c>
      <c r="M519" s="155">
        <v>179.81426400899252</v>
      </c>
      <c r="N519" s="138">
        <f t="shared" si="8"/>
        <v>519</v>
      </c>
      <c r="AB519" s="167" t="str">
        <f>IFERROR(VALUE(RIGHT(AA519,LEN(AA519)-MIN(FIND({0;1;2;3;4;5;6;7;8;9},AA519&amp;"0123456789"))+1)),"")</f>
        <v/>
      </c>
    </row>
    <row r="520" spans="2:28" x14ac:dyDescent="0.2">
      <c r="B520" s="125">
        <v>2026</v>
      </c>
      <c r="C520" s="155">
        <v>26.889509568437621</v>
      </c>
      <c r="D520">
        <v>2026</v>
      </c>
      <c r="E520" s="155">
        <v>-2033.5426308037192</v>
      </c>
      <c r="F520">
        <v>2026</v>
      </c>
      <c r="G520" s="155">
        <v>267.33016919628085</v>
      </c>
      <c r="I520" s="155"/>
      <c r="K520" s="155"/>
      <c r="L520">
        <v>2025</v>
      </c>
      <c r="M520" s="155">
        <v>179.81287592129911</v>
      </c>
      <c r="N520" s="138">
        <f t="shared" si="8"/>
        <v>520</v>
      </c>
      <c r="AB520" s="167" t="str">
        <f>IFERROR(VALUE(RIGHT(AA520,LEN(AA520)-MIN(FIND({0;1;2;3;4;5;6;7;8;9},AA520&amp;"0123456789"))+1)),"")</f>
        <v/>
      </c>
    </row>
    <row r="521" spans="2:28" x14ac:dyDescent="0.2">
      <c r="B521" s="125">
        <v>2028</v>
      </c>
      <c r="C521" s="155">
        <v>26.896095648654818</v>
      </c>
      <c r="D521">
        <v>2028</v>
      </c>
      <c r="E521" s="155">
        <v>-2035.5441535961061</v>
      </c>
      <c r="F521">
        <v>2028</v>
      </c>
      <c r="G521" s="155">
        <v>265.32864640389403</v>
      </c>
      <c r="I521" s="155"/>
      <c r="K521" s="155"/>
      <c r="L521">
        <v>2027</v>
      </c>
      <c r="M521" s="155">
        <v>179.8114669293432</v>
      </c>
      <c r="N521" s="138">
        <f t="shared" si="8"/>
        <v>521</v>
      </c>
      <c r="AB521" s="167" t="str">
        <f>IFERROR(VALUE(RIGHT(AA521,LEN(AA521)-MIN(FIND({0;1;2;3;4;5;6;7;8;9},AA521&amp;"0123456789"))+1)),"")</f>
        <v/>
      </c>
    </row>
    <row r="522" spans="2:28" x14ac:dyDescent="0.2">
      <c r="B522" s="125">
        <v>2030</v>
      </c>
      <c r="C522" s="155">
        <v>26.902731658003717</v>
      </c>
      <c r="D522">
        <v>2030</v>
      </c>
      <c r="E522" s="155">
        <v>-2037.5456646760513</v>
      </c>
      <c r="F522">
        <v>2030</v>
      </c>
      <c r="G522" s="155">
        <v>263.32713532394882</v>
      </c>
      <c r="I522" s="155"/>
      <c r="K522" s="155"/>
      <c r="L522">
        <v>2029</v>
      </c>
      <c r="M522" s="155">
        <v>179.81003655730765</v>
      </c>
      <c r="N522" s="138">
        <f t="shared" si="8"/>
        <v>522</v>
      </c>
      <c r="AB522" s="167" t="str">
        <f>IFERROR(VALUE(RIGHT(AA522,LEN(AA522)-MIN(FIND({0;1;2;3;4;5;6;7;8;9},AA522&amp;"0123456789"))+1)),"")</f>
        <v/>
      </c>
    </row>
    <row r="523" spans="2:28" x14ac:dyDescent="0.2">
      <c r="B523" s="125">
        <v>2032</v>
      </c>
      <c r="C523" s="155">
        <v>26.909418359898595</v>
      </c>
      <c r="D523">
        <v>2032</v>
      </c>
      <c r="E523" s="155">
        <v>-2039.5471640397586</v>
      </c>
      <c r="F523">
        <v>2032</v>
      </c>
      <c r="G523" s="155">
        <v>261.32563596024147</v>
      </c>
      <c r="I523" s="155"/>
      <c r="K523" s="155"/>
      <c r="L523">
        <v>2031</v>
      </c>
      <c r="M523" s="155">
        <v>179.80858431482451</v>
      </c>
      <c r="N523" s="138">
        <f t="shared" si="8"/>
        <v>523</v>
      </c>
      <c r="AB523" s="167" t="str">
        <f>IFERROR(VALUE(RIGHT(AA523,LEN(AA523)-MIN(FIND({0;1;2;3;4;5;6;7;8;9},AA523&amp;"0123456789"))+1)),"")</f>
        <v/>
      </c>
    </row>
    <row r="524" spans="2:28" x14ac:dyDescent="0.2">
      <c r="B524" s="125">
        <v>2034</v>
      </c>
      <c r="C524" s="155">
        <v>26.916156535397992</v>
      </c>
      <c r="D524">
        <v>2034</v>
      </c>
      <c r="E524" s="155">
        <v>-2041.5486516833137</v>
      </c>
      <c r="F524">
        <v>2034</v>
      </c>
      <c r="G524" s="155">
        <v>259.32414831668643</v>
      </c>
      <c r="I524" s="155"/>
      <c r="K524" s="155"/>
      <c r="L524">
        <v>2033</v>
      </c>
      <c r="M524" s="155">
        <v>179.80710969641356</v>
      </c>
      <c r="N524" s="138">
        <f t="shared" si="8"/>
        <v>524</v>
      </c>
      <c r="AB524" s="167" t="str">
        <f>IFERROR(VALUE(RIGHT(AA524,LEN(AA524)-MIN(FIND({0;1;2;3;4;5;6;7;8;9},AA524&amp;"0123456789"))+1)),"")</f>
        <v/>
      </c>
    </row>
    <row r="525" spans="2:28" x14ac:dyDescent="0.2">
      <c r="B525" s="125">
        <v>2036</v>
      </c>
      <c r="C525" s="155">
        <v>26.922946983752698</v>
      </c>
      <c r="D525">
        <v>2036</v>
      </c>
      <c r="E525" s="155">
        <v>-2043.5501276026803</v>
      </c>
      <c r="F525">
        <v>2036</v>
      </c>
      <c r="G525" s="155">
        <v>257.32267239731982</v>
      </c>
      <c r="I525" s="155"/>
      <c r="K525" s="155"/>
      <c r="L525">
        <v>2035</v>
      </c>
      <c r="M525" s="155">
        <v>179.80561218089545</v>
      </c>
      <c r="N525" s="138">
        <f t="shared" si="8"/>
        <v>525</v>
      </c>
      <c r="AB525" s="167" t="str">
        <f>IFERROR(VALUE(RIGHT(AA525,LEN(AA525)-MIN(FIND({0;1;2;3;4;5;6;7;8;9},AA525&amp;"0123456789"))+1)),"")</f>
        <v/>
      </c>
    </row>
    <row r="526" spans="2:28" x14ac:dyDescent="0.2">
      <c r="B526" s="125">
        <v>2038</v>
      </c>
      <c r="C526" s="155">
        <v>26.929790522975175</v>
      </c>
      <c r="D526">
        <v>2038</v>
      </c>
      <c r="E526" s="155">
        <v>-2045.5515917936953</v>
      </c>
      <c r="F526">
        <v>2038</v>
      </c>
      <c r="G526" s="155">
        <v>255.32120820630485</v>
      </c>
      <c r="I526" s="155"/>
      <c r="K526" s="155"/>
      <c r="L526">
        <v>2037</v>
      </c>
      <c r="M526" s="155">
        <v>179.80409123077777</v>
      </c>
      <c r="N526" s="138">
        <f t="shared" si="8"/>
        <v>526</v>
      </c>
      <c r="AB526" s="167" t="str">
        <f>IFERROR(VALUE(RIGHT(AA526,LEN(AA526)-MIN(FIND({0;1;2;3;4;5;6;7;8;9},AA526&amp;"0123456789"))+1)),"")</f>
        <v/>
      </c>
    </row>
    <row r="527" spans="2:28" x14ac:dyDescent="0.2">
      <c r="B527" s="125">
        <v>2040</v>
      </c>
      <c r="C527" s="155">
        <v>26.936687990431402</v>
      </c>
      <c r="D527">
        <v>2040</v>
      </c>
      <c r="E527" s="155">
        <v>-2047.553044252064</v>
      </c>
      <c r="F527">
        <v>2040</v>
      </c>
      <c r="G527" s="155">
        <v>253.31975574793614</v>
      </c>
      <c r="I527" s="155"/>
      <c r="K527" s="155"/>
      <c r="L527">
        <v>2039</v>
      </c>
      <c r="M527" s="155">
        <v>179.80254629161232</v>
      </c>
      <c r="N527" s="138">
        <f t="shared" si="8"/>
        <v>527</v>
      </c>
      <c r="AB527" s="167" t="str">
        <f>IFERROR(VALUE(RIGHT(AA527,LEN(AA527)-MIN(FIND({0;1;2;3;4;5;6;7;8;9},AA527&amp;"0123456789"))+1)),"")</f>
        <v/>
      </c>
    </row>
    <row r="528" spans="2:28" x14ac:dyDescent="0.2">
      <c r="B528" s="125">
        <v>2042</v>
      </c>
      <c r="C528" s="155">
        <v>26.943640243456301</v>
      </c>
      <c r="D528">
        <v>2042</v>
      </c>
      <c r="E528" s="155">
        <v>-2049.5544849733537</v>
      </c>
      <c r="F528">
        <v>2042</v>
      </c>
      <c r="G528" s="155">
        <v>251.31831502664636</v>
      </c>
      <c r="I528" s="155"/>
      <c r="K528" s="155"/>
      <c r="L528">
        <v>2041</v>
      </c>
      <c r="M528" s="155">
        <v>179.80097679131981</v>
      </c>
      <c r="N528" s="138">
        <f t="shared" si="8"/>
        <v>528</v>
      </c>
      <c r="AB528" s="167" t="str">
        <f>IFERROR(VALUE(RIGHT(AA528,LEN(AA528)-MIN(FIND({0;1;2;3;4;5;6;7;8;9},AA528&amp;"0123456789"))+1)),"")</f>
        <v/>
      </c>
    </row>
    <row r="529" spans="2:28" x14ac:dyDescent="0.2">
      <c r="B529" s="125">
        <v>2044</v>
      </c>
      <c r="C529" s="155">
        <v>26.950648159993772</v>
      </c>
      <c r="D529">
        <v>2044</v>
      </c>
      <c r="E529" s="155">
        <v>-2051.555913952991</v>
      </c>
      <c r="F529">
        <v>2044</v>
      </c>
      <c r="G529" s="155">
        <v>249.31688604700912</v>
      </c>
      <c r="I529" s="155"/>
      <c r="K529" s="155"/>
      <c r="L529">
        <v>2043</v>
      </c>
      <c r="M529" s="155">
        <v>179.79938213948492</v>
      </c>
      <c r="N529" s="138">
        <f t="shared" si="8"/>
        <v>529</v>
      </c>
      <c r="AB529" s="167" t="str">
        <f>IFERROR(VALUE(RIGHT(AA529,LEN(AA529)-MIN(FIND({0;1;2;3;4;5;6;7;8;9},AA529&amp;"0123456789"))+1)),"")</f>
        <v/>
      </c>
    </row>
    <row r="530" spans="2:28" x14ac:dyDescent="0.2">
      <c r="B530" s="125">
        <v>2046</v>
      </c>
      <c r="C530" s="155">
        <v>26.957712639262628</v>
      </c>
      <c r="D530">
        <v>2046</v>
      </c>
      <c r="E530" s="155">
        <v>-2053.5573311862518</v>
      </c>
      <c r="F530">
        <v>2046</v>
      </c>
      <c r="G530" s="155">
        <v>247.31546881374834</v>
      </c>
      <c r="I530" s="155"/>
      <c r="K530" s="155"/>
      <c r="L530">
        <v>2045</v>
      </c>
      <c r="M530" s="155">
        <v>179.79776172661377</v>
      </c>
      <c r="N530" s="138">
        <f t="shared" si="8"/>
        <v>530</v>
      </c>
      <c r="AB530" s="167" t="str">
        <f>IFERROR(VALUE(RIGHT(AA530,LEN(AA530)-MIN(FIND({0;1;2;3;4;5;6;7;8;9},AA530&amp;"0123456789"))+1)),"")</f>
        <v/>
      </c>
    </row>
    <row r="531" spans="2:28" x14ac:dyDescent="0.2">
      <c r="B531" s="125">
        <v>2048</v>
      </c>
      <c r="C531" s="155">
        <v>26.964834602449599</v>
      </c>
      <c r="D531">
        <v>2048</v>
      </c>
      <c r="E531" s="155">
        <v>-2055.5587366682589</v>
      </c>
      <c r="F531">
        <v>2048</v>
      </c>
      <c r="G531" s="155">
        <v>245.31406333174118</v>
      </c>
      <c r="I531" s="155"/>
      <c r="K531" s="155"/>
      <c r="L531">
        <v>2047</v>
      </c>
      <c r="M531" s="155">
        <v>179.79611492335911</v>
      </c>
      <c r="N531" s="138">
        <f t="shared" si="8"/>
        <v>531</v>
      </c>
      <c r="AB531" s="167" t="str">
        <f>IFERROR(VALUE(RIGHT(AA531,LEN(AA531)-MIN(FIND({0;1;2;3;4;5;6;7;8;9},AA531&amp;"0123456789"))+1)),"")</f>
        <v/>
      </c>
    </row>
    <row r="532" spans="2:28" x14ac:dyDescent="0.2">
      <c r="B532" s="125">
        <v>2050</v>
      </c>
      <c r="C532" s="155">
        <v>26.972014993430804</v>
      </c>
      <c r="D532">
        <v>2050</v>
      </c>
      <c r="E532" s="155">
        <v>-2057.5601303939739</v>
      </c>
      <c r="F532">
        <v>2050</v>
      </c>
      <c r="G532" s="155">
        <v>243.31266960602625</v>
      </c>
      <c r="I532" s="155"/>
      <c r="K532" s="155"/>
      <c r="L532">
        <v>2049</v>
      </c>
      <c r="M532" s="155">
        <v>179.79444107970426</v>
      </c>
      <c r="N532" s="138">
        <f t="shared" si="8"/>
        <v>532</v>
      </c>
      <c r="AB532" s="167" t="str">
        <f>IFERROR(VALUE(RIGHT(AA532,LEN(AA532)-MIN(FIND({0;1;2;3;4;5;6;7;8;9},AA532&amp;"0123456789"))+1)),"")</f>
        <v/>
      </c>
    </row>
    <row r="533" spans="2:28" x14ac:dyDescent="0.2">
      <c r="B533" s="125">
        <v>2052</v>
      </c>
      <c r="C533" s="155">
        <v>26.979254779523121</v>
      </c>
      <c r="D533">
        <v>2052</v>
      </c>
      <c r="E533" s="155">
        <v>-2059.5615123581906</v>
      </c>
      <c r="F533">
        <v>2052</v>
      </c>
      <c r="G533" s="155">
        <v>241.31128764180949</v>
      </c>
      <c r="I533" s="155"/>
      <c r="K533" s="155"/>
      <c r="L533">
        <v>2051</v>
      </c>
      <c r="M533" s="155">
        <v>179.79273952410662</v>
      </c>
      <c r="N533" s="138">
        <f t="shared" si="8"/>
        <v>533</v>
      </c>
      <c r="AB533" s="167" t="str">
        <f>IFERROR(VALUE(RIGHT(AA533,LEN(AA533)-MIN(FIND({0;1;2;3;4;5;6;7;8;9},AA533&amp;"0123456789"))+1)),"")</f>
        <v/>
      </c>
    </row>
    <row r="534" spans="2:28" x14ac:dyDescent="0.2">
      <c r="B534" s="125">
        <v>2054</v>
      </c>
      <c r="C534" s="155">
        <v>26.986554952266864</v>
      </c>
      <c r="D534">
        <v>2054</v>
      </c>
      <c r="E534" s="155">
        <v>-2061.5628825555291</v>
      </c>
      <c r="F534">
        <v>2054</v>
      </c>
      <c r="G534" s="155">
        <v>239.30991744447101</v>
      </c>
      <c r="I534" s="155"/>
      <c r="K534" s="155"/>
      <c r="L534">
        <v>2053</v>
      </c>
      <c r="M534" s="155">
        <v>179.79100956260098</v>
      </c>
      <c r="N534" s="138">
        <f t="shared" si="8"/>
        <v>534</v>
      </c>
      <c r="AB534" s="167" t="str">
        <f>IFERROR(VALUE(RIGHT(AA534,LEN(AA534)-MIN(FIND({0;1;2;3;4;5;6;7;8;9},AA534&amp;"0123456789"))+1)),"")</f>
        <v/>
      </c>
    </row>
    <row r="535" spans="2:28" x14ac:dyDescent="0.2">
      <c r="B535" s="125">
        <v>2056</v>
      </c>
      <c r="C535" s="155">
        <v>26.99391652824146</v>
      </c>
      <c r="D535">
        <v>2056</v>
      </c>
      <c r="E535" s="155">
        <v>-2063.5642409804273</v>
      </c>
      <c r="F535">
        <v>2056</v>
      </c>
      <c r="G535" s="155">
        <v>237.30855901957284</v>
      </c>
      <c r="I535" s="155"/>
      <c r="K535" s="155"/>
      <c r="L535">
        <v>2055</v>
      </c>
      <c r="M535" s="155">
        <v>179.78925047785393</v>
      </c>
      <c r="N535" s="138">
        <f t="shared" si="8"/>
        <v>535</v>
      </c>
      <c r="AB535" s="167" t="str">
        <f>IFERROR(VALUE(RIGHT(AA535,LEN(AA535)-MIN(FIND({0;1;2;3;4;5;6;7;8;9},AA535&amp;"0123456789"))+1)),"")</f>
        <v/>
      </c>
    </row>
    <row r="536" spans="2:28" x14ac:dyDescent="0.2">
      <c r="B536" s="125">
        <v>2058</v>
      </c>
      <c r="C536" s="155">
        <v>27.0013405499157</v>
      </c>
      <c r="D536">
        <v>2058</v>
      </c>
      <c r="E536" s="155">
        <v>-2065.565587627133</v>
      </c>
      <c r="F536">
        <v>2058</v>
      </c>
      <c r="G536" s="155">
        <v>235.30721237286707</v>
      </c>
      <c r="I536" s="155"/>
      <c r="K536" s="155"/>
      <c r="L536">
        <v>2057</v>
      </c>
      <c r="M536" s="155">
        <v>179.78746152817317</v>
      </c>
      <c r="N536" s="138">
        <f t="shared" si="8"/>
        <v>536</v>
      </c>
      <c r="AB536" s="167" t="str">
        <f>IFERROR(VALUE(RIGHT(AA536,LEN(AA536)-MIN(FIND({0;1;2;3;4;5;6;7;8;9},AA536&amp;"0123456789"))+1)),"")</f>
        <v/>
      </c>
    </row>
    <row r="537" spans="2:28" x14ac:dyDescent="0.2">
      <c r="B537" s="125">
        <v>2060</v>
      </c>
      <c r="C537" s="155">
        <v>27.008828086534432</v>
      </c>
      <c r="D537">
        <v>2060</v>
      </c>
      <c r="E537" s="155">
        <v>-2067.5669224896956</v>
      </c>
      <c r="F537">
        <v>2060</v>
      </c>
      <c r="G537" s="155">
        <v>233.30587751030453</v>
      </c>
      <c r="I537" s="155"/>
      <c r="K537" s="155"/>
      <c r="L537">
        <v>2059</v>
      </c>
      <c r="M537" s="155">
        <v>179.7856419464637</v>
      </c>
      <c r="N537" s="138">
        <f t="shared" si="8"/>
        <v>537</v>
      </c>
      <c r="AB537" s="167" t="str">
        <f>IFERROR(VALUE(RIGHT(AA537,LEN(AA537)-MIN(FIND({0;1;2;3;4;5;6;7;8;9},AA537&amp;"0123456789"))+1)),"")</f>
        <v/>
      </c>
    </row>
    <row r="538" spans="2:28" x14ac:dyDescent="0.2">
      <c r="B538" s="125">
        <v>2062</v>
      </c>
      <c r="C538" s="155">
        <v>27.016380235043531</v>
      </c>
      <c r="D538">
        <v>2062</v>
      </c>
      <c r="E538" s="155">
        <v>-2069.5682455619599</v>
      </c>
      <c r="F538">
        <v>2062</v>
      </c>
      <c r="G538" s="155">
        <v>231.30455443804021</v>
      </c>
      <c r="I538" s="155"/>
      <c r="K538" s="155"/>
      <c r="L538">
        <v>2061</v>
      </c>
      <c r="M538" s="155">
        <v>179.78379093913162</v>
      </c>
      <c r="N538" s="138">
        <f t="shared" si="8"/>
        <v>538</v>
      </c>
      <c r="AB538" s="167" t="str">
        <f>IFERROR(VALUE(RIGHT(AA538,LEN(AA538)-MIN(FIND({0;1;2;3;4;5;6;7;8;9},AA538&amp;"0123456789"))+1)),"")</f>
        <v/>
      </c>
    </row>
    <row r="539" spans="2:28" x14ac:dyDescent="0.2">
      <c r="B539" s="125">
        <v>2064</v>
      </c>
      <c r="C539" s="155">
        <v>27.023998121055143</v>
      </c>
      <c r="D539">
        <v>2064</v>
      </c>
      <c r="E539" s="155">
        <v>-2071.5695568375536</v>
      </c>
      <c r="F539">
        <v>2064</v>
      </c>
      <c r="G539" s="155">
        <v>229.30324316244651</v>
      </c>
      <c r="I539" s="155"/>
      <c r="K539" s="155"/>
      <c r="L539">
        <v>2063</v>
      </c>
      <c r="M539" s="155">
        <v>179.78190768492911</v>
      </c>
      <c r="N539" s="138">
        <f t="shared" si="8"/>
        <v>539</v>
      </c>
      <c r="AB539" s="167" t="str">
        <f>IFERROR(VALUE(RIGHT(AA539,LEN(AA539)-MIN(FIND({0;1;2;3;4;5;6;7;8;9},AA539&amp;"0123456789"))+1)),"")</f>
        <v/>
      </c>
    </row>
    <row r="540" spans="2:28" x14ac:dyDescent="0.2">
      <c r="B540" s="125">
        <v>2066</v>
      </c>
      <c r="C540" s="155">
        <v>27.03168289985539</v>
      </c>
      <c r="D540">
        <v>2066</v>
      </c>
      <c r="E540" s="155">
        <v>-2073.5708563098806</v>
      </c>
      <c r="F540">
        <v>2066</v>
      </c>
      <c r="G540" s="155">
        <v>227.30194369011951</v>
      </c>
      <c r="I540" s="155"/>
      <c r="K540" s="155"/>
      <c r="L540">
        <v>2065</v>
      </c>
      <c r="M540" s="155">
        <v>179.77999133373936</v>
      </c>
      <c r="N540" s="138">
        <f t="shared" si="8"/>
        <v>540</v>
      </c>
      <c r="AB540" s="167" t="str">
        <f>IFERROR(VALUE(RIGHT(AA540,LEN(AA540)-MIN(FIND({0;1;2;3;4;5;6;7;8;9},AA540&amp;"0123456789"))+1)),"")</f>
        <v/>
      </c>
    </row>
    <row r="541" spans="2:28" x14ac:dyDescent="0.2">
      <c r="B541" s="125">
        <v>2068</v>
      </c>
      <c r="C541" s="155">
        <v>27.039435757456687</v>
      </c>
      <c r="D541">
        <v>2068</v>
      </c>
      <c r="E541" s="155">
        <v>-2075.5721439721092</v>
      </c>
      <c r="F541">
        <v>2068</v>
      </c>
      <c r="G541" s="155">
        <v>225.30065602789091</v>
      </c>
      <c r="I541" s="155"/>
      <c r="K541" s="155"/>
      <c r="L541">
        <v>2067</v>
      </c>
      <c r="M541" s="155">
        <v>179.77804100529744</v>
      </c>
      <c r="N541" s="138">
        <f t="shared" si="8"/>
        <v>541</v>
      </c>
      <c r="AB541" s="167" t="str">
        <f>IFERROR(VALUE(RIGHT(AA541,LEN(AA541)-MIN(FIND({0;1;2;3;4;5;6;7;8;9},AA541&amp;"0123456789"))+1)),"")</f>
        <v/>
      </c>
    </row>
    <row r="542" spans="2:28" x14ac:dyDescent="0.2">
      <c r="B542" s="125">
        <v>2070</v>
      </c>
      <c r="C542" s="155">
        <v>27.047257911697191</v>
      </c>
      <c r="D542">
        <v>2070</v>
      </c>
      <c r="E542" s="155">
        <v>-2077.5734198171617</v>
      </c>
      <c r="F542">
        <v>2070</v>
      </c>
      <c r="G542" s="155">
        <v>223.29938018283838</v>
      </c>
      <c r="I542" s="155"/>
      <c r="K542" s="155"/>
      <c r="L542">
        <v>2069</v>
      </c>
      <c r="M542" s="155">
        <v>179.77605578784036</v>
      </c>
      <c r="N542" s="138">
        <f t="shared" si="8"/>
        <v>542</v>
      </c>
      <c r="AB542" s="167" t="str">
        <f>IFERROR(VALUE(RIGHT(AA542,LEN(AA542)-MIN(FIND({0;1;2;3;4;5;6;7;8;9},AA542&amp;"0123456789"))+1)),"")</f>
        <v/>
      </c>
    </row>
    <row r="543" spans="2:28" x14ac:dyDescent="0.2">
      <c r="B543" s="125">
        <v>2072</v>
      </c>
      <c r="C543" s="155">
        <v>27.05515061338982</v>
      </c>
      <c r="D543">
        <v>2072</v>
      </c>
      <c r="E543" s="155">
        <v>-2079.5746838377049</v>
      </c>
      <c r="F543">
        <v>2072</v>
      </c>
      <c r="G543" s="155">
        <v>221.29811616229517</v>
      </c>
      <c r="I543" s="155"/>
      <c r="K543" s="155"/>
      <c r="L543">
        <v>2071</v>
      </c>
      <c r="M543" s="155">
        <v>179.77403473668724</v>
      </c>
      <c r="N543" s="138">
        <f t="shared" si="8"/>
        <v>543</v>
      </c>
      <c r="AB543" s="167" t="str">
        <f>IFERROR(VALUE(RIGHT(AA543,LEN(AA543)-MIN(FIND({0;1;2;3;4;5;6;7;8;9},AA543&amp;"0123456789"))+1)),"")</f>
        <v/>
      </c>
    </row>
    <row r="544" spans="2:28" x14ac:dyDescent="0.2">
      <c r="B544" s="125">
        <v>2074</v>
      </c>
      <c r="C544" s="155">
        <v>27.06311514752365</v>
      </c>
      <c r="D544">
        <v>2074</v>
      </c>
      <c r="E544" s="155">
        <v>-2081.5759360261368</v>
      </c>
      <c r="F544">
        <v>2074</v>
      </c>
      <c r="G544" s="155">
        <v>219.29686397386331</v>
      </c>
      <c r="I544" s="155"/>
      <c r="K544" s="155"/>
      <c r="L544">
        <v>2073</v>
      </c>
      <c r="M544" s="155">
        <v>179.77197687273815</v>
      </c>
      <c r="N544" s="138">
        <f t="shared" si="8"/>
        <v>544</v>
      </c>
      <c r="AB544" s="167" t="str">
        <f>IFERROR(VALUE(RIGHT(AA544,LEN(AA544)-MIN(FIND({0;1;2;3;4;5;6;7;8;9},AA544&amp;"0123456789"))+1)),"")</f>
        <v/>
      </c>
    </row>
    <row r="545" spans="2:28" x14ac:dyDescent="0.2">
      <c r="B545" s="125">
        <v>2076</v>
      </c>
      <c r="C545" s="155">
        <v>27.071152834520483</v>
      </c>
      <c r="D545">
        <v>2076</v>
      </c>
      <c r="E545" s="155">
        <v>-2083.5771763745752</v>
      </c>
      <c r="F545">
        <v>2076</v>
      </c>
      <c r="G545" s="155">
        <v>217.29562362542492</v>
      </c>
      <c r="I545" s="155"/>
      <c r="K545" s="155"/>
      <c r="L545">
        <v>2075</v>
      </c>
      <c r="M545" s="155">
        <v>179.76988118089386</v>
      </c>
      <c r="N545" s="138">
        <f t="shared" si="8"/>
        <v>545</v>
      </c>
      <c r="AB545" s="167" t="str">
        <f>IFERROR(VALUE(RIGHT(AA545,LEN(AA545)-MIN(FIND({0;1;2;3;4;5;6;7;8;9},AA545&amp;"0123456789"))+1)),"")</f>
        <v/>
      </c>
    </row>
    <row r="546" spans="2:28" x14ac:dyDescent="0.2">
      <c r="B546" s="125">
        <v>2078</v>
      </c>
      <c r="C546" s="155">
        <v>27.079265031549767</v>
      </c>
      <c r="D546">
        <v>2078</v>
      </c>
      <c r="E546" s="155">
        <v>-2085.5784048748419</v>
      </c>
      <c r="F546">
        <v>2078</v>
      </c>
      <c r="G546" s="155">
        <v>215.29439512515819</v>
      </c>
      <c r="I546" s="155"/>
      <c r="K546" s="155"/>
      <c r="L546">
        <v>2077</v>
      </c>
      <c r="M546" s="155">
        <v>179.76774660838362</v>
      </c>
      <c r="N546" s="138">
        <f t="shared" si="8"/>
        <v>546</v>
      </c>
      <c r="AB546" s="167" t="str">
        <f>IFERROR(VALUE(RIGHT(AA546,LEN(AA546)-MIN(FIND({0;1;2;3;4;5;6;7;8;9},AA546&amp;"0123456789"))+1)),"")</f>
        <v/>
      </c>
    </row>
    <row r="547" spans="2:28" x14ac:dyDescent="0.2">
      <c r="B547" s="125">
        <v>2080</v>
      </c>
      <c r="C547" s="155">
        <v>27.087453133905022</v>
      </c>
      <c r="D547">
        <v>2080</v>
      </c>
      <c r="E547" s="155">
        <v>-2087.5796215184537</v>
      </c>
      <c r="F547">
        <v>2080</v>
      </c>
      <c r="G547" s="155">
        <v>213.29317848154642</v>
      </c>
      <c r="I547" s="155"/>
      <c r="K547" s="155"/>
      <c r="L547">
        <v>2079</v>
      </c>
      <c r="M547" s="155">
        <v>179.76557206300404</v>
      </c>
      <c r="N547" s="138">
        <f t="shared" si="8"/>
        <v>547</v>
      </c>
      <c r="AB547" s="167" t="str">
        <f>IFERROR(VALUE(RIGHT(AA547,LEN(AA547)-MIN(FIND({0;1;2;3;4;5;6;7;8;9},AA547&amp;"0123456789"))+1)),"")</f>
        <v/>
      </c>
    </row>
    <row r="548" spans="2:28" x14ac:dyDescent="0.2">
      <c r="B548" s="125">
        <v>2082</v>
      </c>
      <c r="C548" s="155">
        <v>27.095718576445385</v>
      </c>
      <c r="D548">
        <v>2082</v>
      </c>
      <c r="E548" s="155">
        <v>-2089.5808262966029</v>
      </c>
      <c r="F548">
        <v>2082</v>
      </c>
      <c r="G548" s="155">
        <v>211.29197370339716</v>
      </c>
      <c r="I548" s="155"/>
      <c r="K548" s="155"/>
      <c r="L548">
        <v>2081</v>
      </c>
      <c r="M548" s="155">
        <v>179.76335641125223</v>
      </c>
      <c r="N548" s="138">
        <f t="shared" si="8"/>
        <v>548</v>
      </c>
      <c r="AB548" s="167" t="str">
        <f>IFERROR(VALUE(RIGHT(AA548,LEN(AA548)-MIN(FIND({0;1;2;3;4;5;6;7;8;9},AA548&amp;"0123456789"))+1)),"")</f>
        <v/>
      </c>
    </row>
    <row r="549" spans="2:28" x14ac:dyDescent="0.2">
      <c r="B549" s="125">
        <v>2084</v>
      </c>
      <c r="C549" s="155">
        <v>27.104062835105907</v>
      </c>
      <c r="D549">
        <v>2084</v>
      </c>
      <c r="E549" s="155">
        <v>-2091.5820192001461</v>
      </c>
      <c r="F549">
        <v>2084</v>
      </c>
      <c r="G549" s="155">
        <v>209.29078079985402</v>
      </c>
      <c r="I549" s="155"/>
      <c r="K549" s="155"/>
      <c r="L549">
        <v>2083</v>
      </c>
      <c r="M549" s="155">
        <v>179.76109847635706</v>
      </c>
      <c r="N549" s="138">
        <f t="shared" si="8"/>
        <v>549</v>
      </c>
      <c r="AB549" s="167" t="str">
        <f>IFERROR(VALUE(RIGHT(AA549,LEN(AA549)-MIN(FIND({0;1;2;3;4;5;6;7;8;9},AA549&amp;"0123456789"))+1)),"")</f>
        <v/>
      </c>
    </row>
    <row r="550" spans="2:28" x14ac:dyDescent="0.2">
      <c r="B550" s="125">
        <v>2086</v>
      </c>
      <c r="C550" s="155">
        <v>27.11248742848063</v>
      </c>
      <c r="D550">
        <v>2086</v>
      </c>
      <c r="E550" s="155">
        <v>-2093.5832002195839</v>
      </c>
      <c r="F550">
        <v>2086</v>
      </c>
      <c r="G550" s="155">
        <v>207.28959978041621</v>
      </c>
      <c r="I550" s="155"/>
      <c r="K550" s="155"/>
      <c r="L550">
        <v>2085</v>
      </c>
      <c r="M550" s="155">
        <v>179.75879703619333</v>
      </c>
      <c r="N550" s="138">
        <f t="shared" si="8"/>
        <v>550</v>
      </c>
      <c r="AB550" s="167" t="str">
        <f>IFERROR(VALUE(RIGHT(AA550,LEN(AA550)-MIN(FIND({0;1;2;3;4;5;6;7;8;9},AA550&amp;"0123456789"))+1)),"")</f>
        <v/>
      </c>
    </row>
    <row r="551" spans="2:28" x14ac:dyDescent="0.2">
      <c r="B551" s="125">
        <v>2088</v>
      </c>
      <c r="C551" s="155">
        <v>27.120993919482689</v>
      </c>
      <c r="D551">
        <v>2088</v>
      </c>
      <c r="E551" s="155">
        <v>-2095.5843693450474</v>
      </c>
      <c r="F551">
        <v>2088</v>
      </c>
      <c r="G551" s="155">
        <v>205.28843065495266</v>
      </c>
      <c r="I551" s="155"/>
      <c r="K551" s="155"/>
      <c r="L551">
        <v>2087</v>
      </c>
      <c r="M551" s="155">
        <v>179.75645082107573</v>
      </c>
      <c r="N551" s="138">
        <f t="shared" si="8"/>
        <v>551</v>
      </c>
      <c r="AB551" s="167" t="str">
        <f>IFERROR(VALUE(RIGHT(AA551,LEN(AA551)-MIN(FIND({0;1;2;3;4;5;6;7;8;9},AA551&amp;"0123456789"))+1)),"")</f>
        <v/>
      </c>
    </row>
    <row r="552" spans="2:28" x14ac:dyDescent="0.2">
      <c r="B552" s="125">
        <v>2090</v>
      </c>
      <c r="C552" s="155">
        <v>27.129583917085938</v>
      </c>
      <c r="D552">
        <v>2090</v>
      </c>
      <c r="E552" s="155">
        <v>-2097.5855265662767</v>
      </c>
      <c r="F552">
        <v>2090</v>
      </c>
      <c r="G552" s="155">
        <v>203.28727343372339</v>
      </c>
      <c r="I552" s="155"/>
      <c r="K552" s="155"/>
      <c r="L552">
        <v>2089</v>
      </c>
      <c r="M552" s="155">
        <v>179.75405851142253</v>
      </c>
      <c r="N552" s="138">
        <f t="shared" si="8"/>
        <v>552</v>
      </c>
      <c r="AB552" s="167" t="str">
        <f>IFERROR(VALUE(RIGHT(AA552,LEN(AA552)-MIN(FIND({0;1;2;3;4;5;6;7;8;9},AA552&amp;"0123456789"))+1)),"")</f>
        <v/>
      </c>
    </row>
    <row r="553" spans="2:28" x14ac:dyDescent="0.2">
      <c r="B553" s="125">
        <v>2092</v>
      </c>
      <c r="C553" s="155">
        <v>27.13825907815302</v>
      </c>
      <c r="D553">
        <v>2092</v>
      </c>
      <c r="E553" s="155">
        <v>-2099.5866718726033</v>
      </c>
      <c r="F553">
        <v>2092</v>
      </c>
      <c r="G553" s="155">
        <v>201.28612812739675</v>
      </c>
      <c r="I553" s="155"/>
      <c r="K553" s="155"/>
      <c r="L553">
        <v>2091</v>
      </c>
      <c r="M553" s="155">
        <v>179.75161873527941</v>
      </c>
      <c r="N553" s="138">
        <f t="shared" si="8"/>
        <v>553</v>
      </c>
      <c r="AB553" s="167" t="str">
        <f>IFERROR(VALUE(RIGHT(AA553,LEN(AA553)-MIN(FIND({0;1;2;3;4;5;6;7;8;9},AA553&amp;"0123456789"))+1)),"")</f>
        <v/>
      </c>
    </row>
    <row r="554" spans="2:28" x14ac:dyDescent="0.2">
      <c r="B554" s="125">
        <v>2094</v>
      </c>
      <c r="C554" s="155">
        <v>27.147021109355023</v>
      </c>
      <c r="D554">
        <v>2094</v>
      </c>
      <c r="E554" s="155">
        <v>-2101.5878052529274</v>
      </c>
      <c r="F554">
        <v>2094</v>
      </c>
      <c r="G554" s="155">
        <v>199.28499474707269</v>
      </c>
      <c r="I554" s="155"/>
      <c r="K554" s="155"/>
      <c r="L554">
        <v>2093</v>
      </c>
      <c r="M554" s="155">
        <v>179.74913006569523</v>
      </c>
      <c r="N554" s="138">
        <f t="shared" si="8"/>
        <v>554</v>
      </c>
      <c r="AB554" s="167" t="str">
        <f>IFERROR(VALUE(RIGHT(AA554,LEN(AA554)-MIN(FIND({0;1;2;3;4;5;6;7;8;9},AA554&amp;"0123456789"))+1)),"")</f>
        <v/>
      </c>
    </row>
    <row r="555" spans="2:28" x14ac:dyDescent="0.2">
      <c r="B555" s="125">
        <v>2096</v>
      </c>
      <c r="C555" s="155">
        <v>27.155871769188337</v>
      </c>
      <c r="D555">
        <v>2096</v>
      </c>
      <c r="E555" s="155">
        <v>-2103.5889266957001</v>
      </c>
      <c r="F555">
        <v>2096</v>
      </c>
      <c r="G555" s="155">
        <v>197.28387330429996</v>
      </c>
      <c r="I555" s="155"/>
      <c r="K555" s="155"/>
      <c r="L555">
        <v>2095</v>
      </c>
      <c r="M555" s="155">
        <v>179.74659101793804</v>
      </c>
      <c r="N555" s="138">
        <f t="shared" si="8"/>
        <v>555</v>
      </c>
      <c r="AB555" s="167" t="str">
        <f>IFERROR(VALUE(RIGHT(AA555,LEN(AA555)-MIN(FIND({0;1;2;3;4;5;6;7;8;9},AA555&amp;"0123456789"))+1)),"")</f>
        <v/>
      </c>
    </row>
    <row r="556" spans="2:28" x14ac:dyDescent="0.2">
      <c r="B556" s="125">
        <v>2098</v>
      </c>
      <c r="C556" s="155">
        <v>27.164812870094618</v>
      </c>
      <c r="D556">
        <v>2098</v>
      </c>
      <c r="E556" s="155">
        <v>-2105.5900361888962</v>
      </c>
      <c r="F556">
        <v>2098</v>
      </c>
      <c r="G556" s="155">
        <v>195.28276381110391</v>
      </c>
      <c r="I556" s="155"/>
      <c r="K556" s="155"/>
      <c r="L556">
        <v>2097</v>
      </c>
      <c r="M556" s="155">
        <v>179.74400004653984</v>
      </c>
      <c r="N556" s="138">
        <f t="shared" si="8"/>
        <v>556</v>
      </c>
      <c r="AB556" s="167" t="str">
        <f>IFERROR(VALUE(RIGHT(AA556,LEN(AA556)-MIN(FIND({0;1;2;3;4;5;6;7;8;9},AA556&amp;"0123456789"))+1)),"")</f>
        <v/>
      </c>
    </row>
    <row r="557" spans="2:28" x14ac:dyDescent="0.2">
      <c r="B557" s="125">
        <v>2100</v>
      </c>
      <c r="C557" s="155">
        <v>27.173846280690285</v>
      </c>
      <c r="D557">
        <v>2100</v>
      </c>
      <c r="E557" s="155">
        <v>-2107.5911337199909</v>
      </c>
      <c r="F557">
        <v>2100</v>
      </c>
      <c r="G557" s="155">
        <v>193.28166628000918</v>
      </c>
      <c r="I557" s="155"/>
      <c r="K557" s="155"/>
      <c r="L557">
        <v>2099</v>
      </c>
      <c r="M557" s="155">
        <v>179.7413555421594</v>
      </c>
      <c r="N557" s="138">
        <f t="shared" si="8"/>
        <v>557</v>
      </c>
      <c r="AB557" s="167" t="str">
        <f>IFERROR(VALUE(RIGHT(AA557,LEN(AA557)-MIN(FIND({0;1;2;3;4;5;6;7;8;9},AA557&amp;"0123456789"))+1)),"")</f>
        <v/>
      </c>
    </row>
    <row r="558" spans="2:28" x14ac:dyDescent="0.2">
      <c r="B558" s="125">
        <v>2102</v>
      </c>
      <c r="C558" s="155">
        <v>27.18297392811245</v>
      </c>
      <c r="D558">
        <v>2102</v>
      </c>
      <c r="E558" s="155">
        <v>-2109.5922192759344</v>
      </c>
      <c r="F558">
        <v>2102</v>
      </c>
      <c r="G558" s="155">
        <v>191.28058072406566</v>
      </c>
      <c r="I558" s="155"/>
      <c r="K558" s="155"/>
      <c r="L558">
        <v>2101</v>
      </c>
      <c r="M558" s="155">
        <v>179.73865582824621</v>
      </c>
      <c r="N558" s="138">
        <f t="shared" si="8"/>
        <v>558</v>
      </c>
      <c r="AB558" s="167" t="str">
        <f>IFERROR(VALUE(RIGHT(AA558,LEN(AA558)-MIN(FIND({0;1;2;3;4;5;6;7;8;9},AA558&amp;"0123456789"))+1)),"")</f>
        <v/>
      </c>
    </row>
    <row r="559" spans="2:28" x14ac:dyDescent="0.2">
      <c r="B559" s="125">
        <v>2104</v>
      </c>
      <c r="C559" s="155">
        <v>27.192197800488582</v>
      </c>
      <c r="D559">
        <v>2104</v>
      </c>
      <c r="E559" s="155">
        <v>-2111.5932928431239</v>
      </c>
      <c r="F559">
        <v>2104</v>
      </c>
      <c r="G559" s="155">
        <v>189.27950715687621</v>
      </c>
      <c r="I559" s="155"/>
      <c r="K559" s="155"/>
      <c r="L559">
        <v>2103</v>
      </c>
      <c r="M559" s="155">
        <v>179.73589915749562</v>
      </c>
      <c r="N559" s="138">
        <f t="shared" si="8"/>
        <v>559</v>
      </c>
      <c r="AB559" s="167" t="str">
        <f>IFERROR(VALUE(RIGHT(AA559,LEN(AA559)-MIN(FIND({0;1;2;3;4;5;6;7;8;9},AA559&amp;"0123456789"))+1)),"")</f>
        <v/>
      </c>
    </row>
    <row r="560" spans="2:28" x14ac:dyDescent="0.2">
      <c r="B560" s="125">
        <v>2106</v>
      </c>
      <c r="C560" s="155">
        <v>27.201519949537854</v>
      </c>
      <c r="D560">
        <v>2106</v>
      </c>
      <c r="E560" s="155">
        <v>-2113.5943544073712</v>
      </c>
      <c r="F560">
        <v>2106</v>
      </c>
      <c r="G560" s="155">
        <v>187.27844559262894</v>
      </c>
      <c r="I560" s="155"/>
      <c r="K560" s="155"/>
      <c r="L560">
        <v>2105</v>
      </c>
      <c r="M560" s="155">
        <v>179.73308370807567</v>
      </c>
      <c r="N560" s="138">
        <f t="shared" si="8"/>
        <v>560</v>
      </c>
      <c r="AB560" s="167" t="str">
        <f>IFERROR(VALUE(RIGHT(AA560,LEN(AA560)-MIN(FIND({0;1;2;3;4;5;6;7;8;9},AA560&amp;"0123456789"))+1)),"")</f>
        <v/>
      </c>
    </row>
    <row r="561" spans="2:28" x14ac:dyDescent="0.2">
      <c r="B561" s="125">
        <v>2108</v>
      </c>
      <c r="C561" s="155">
        <v>27.210942493312729</v>
      </c>
      <c r="D561">
        <v>2108</v>
      </c>
      <c r="E561" s="155">
        <v>-2115.5954039538751</v>
      </c>
      <c r="F561">
        <v>2108</v>
      </c>
      <c r="G561" s="155">
        <v>185.27739604612498</v>
      </c>
      <c r="I561" s="155"/>
      <c r="K561" s="155"/>
      <c r="L561">
        <v>2107</v>
      </c>
      <c r="M561" s="155">
        <v>179.7302075796099</v>
      </c>
      <c r="N561" s="138">
        <f t="shared" si="8"/>
        <v>561</v>
      </c>
      <c r="AB561" s="167" t="str">
        <f>IFERROR(VALUE(RIGHT(AA561,LEN(AA561)-MIN(FIND({0;1;2;3;4;5;6;7;8;9},AA561&amp;"0123456789"))+1)),"")</f>
        <v/>
      </c>
    </row>
    <row r="562" spans="2:28" x14ac:dyDescent="0.2">
      <c r="B562" s="125">
        <v>2110</v>
      </c>
      <c r="C562" s="155">
        <v>27.22046761908987</v>
      </c>
      <c r="D562">
        <v>2110</v>
      </c>
      <c r="E562" s="155">
        <v>-2117.5964414671862</v>
      </c>
      <c r="F562">
        <v>2110</v>
      </c>
      <c r="G562" s="155">
        <v>183.2763585328139</v>
      </c>
      <c r="I562" s="155"/>
      <c r="K562" s="155"/>
      <c r="L562">
        <v>2109</v>
      </c>
      <c r="M562" s="155">
        <v>179.72726878889884</v>
      </c>
      <c r="N562" s="138">
        <f t="shared" si="8"/>
        <v>562</v>
      </c>
      <c r="AB562" s="167" t="str">
        <f>IFERROR(VALUE(RIGHT(AA562,LEN(AA562)-MIN(FIND({0;1;2;3;4;5;6;7;8;9},AA562&amp;"0123456789"))+1)),"")</f>
        <v/>
      </c>
    </row>
    <row r="563" spans="2:28" x14ac:dyDescent="0.2">
      <c r="B563" s="125">
        <v>2112</v>
      </c>
      <c r="C563" s="155">
        <v>27.230097586420346</v>
      </c>
      <c r="D563">
        <v>2112</v>
      </c>
      <c r="E563" s="155">
        <v>-2119.5974669311681</v>
      </c>
      <c r="F563">
        <v>2112</v>
      </c>
      <c r="G563" s="155">
        <v>181.27533306883197</v>
      </c>
      <c r="I563" s="155"/>
      <c r="K563" s="155"/>
      <c r="L563">
        <v>2111</v>
      </c>
      <c r="M563" s="155">
        <v>179.724265265356</v>
      </c>
      <c r="N563" s="138">
        <f t="shared" si="8"/>
        <v>563</v>
      </c>
      <c r="AB563" s="167" t="str">
        <f>IFERROR(VALUE(RIGHT(AA563,LEN(AA563)-MIN(FIND({0;1;2;3;4;5;6;7;8;9},AA563&amp;"0123456789"))+1)),"")</f>
        <v/>
      </c>
    </row>
    <row r="564" spans="2:28" x14ac:dyDescent="0.2">
      <c r="B564" s="125">
        <v>2114</v>
      </c>
      <c r="C564" s="155">
        <v>27.239834730349692</v>
      </c>
      <c r="D564">
        <v>2114</v>
      </c>
      <c r="E564" s="155">
        <v>-2121.5984803289662</v>
      </c>
      <c r="F564">
        <v>2114</v>
      </c>
      <c r="G564" s="155">
        <v>179.27431967103394</v>
      </c>
      <c r="I564" s="155"/>
      <c r="K564" s="155"/>
      <c r="L564">
        <v>2113</v>
      </c>
      <c r="M564" s="155">
        <v>179.72119484614237</v>
      </c>
      <c r="N564" s="138">
        <f t="shared" si="8"/>
        <v>564</v>
      </c>
      <c r="AB564" s="167" t="str">
        <f>IFERROR(VALUE(RIGHT(AA564,LEN(AA564)-MIN(FIND({0;1;2;3;4;5;6;7;8;9},AA564&amp;"0123456789"))+1)),"")</f>
        <v/>
      </c>
    </row>
    <row r="565" spans="2:28" x14ac:dyDescent="0.2">
      <c r="B565" s="125">
        <v>2116</v>
      </c>
      <c r="C565" s="155">
        <v>27.249681464819393</v>
      </c>
      <c r="D565">
        <v>2116</v>
      </c>
      <c r="E565" s="155">
        <v>-2123.5994816429566</v>
      </c>
      <c r="F565">
        <v>2116</v>
      </c>
      <c r="G565" s="155">
        <v>177.27331835704354</v>
      </c>
      <c r="I565" s="155"/>
      <c r="K565" s="155"/>
      <c r="L565">
        <v>2115</v>
      </c>
      <c r="M565" s="155">
        <v>179.71805527096691</v>
      </c>
      <c r="N565" s="138">
        <f t="shared" si="8"/>
        <v>565</v>
      </c>
      <c r="AB565" s="167" t="str">
        <f>IFERROR(VALUE(RIGHT(AA565,LEN(AA565)-MIN(FIND({0;1;2;3;4;5;6;7;8;9},AA565&amp;"0123456789"))+1)),"")</f>
        <v/>
      </c>
    </row>
    <row r="566" spans="2:28" x14ac:dyDescent="0.2">
      <c r="B566" s="125">
        <v>2118</v>
      </c>
      <c r="C566" s="155">
        <v>27.259640286262087</v>
      </c>
      <c r="D566">
        <v>2118</v>
      </c>
      <c r="E566" s="155">
        <v>-2125.600470854713</v>
      </c>
      <c r="F566">
        <v>2118</v>
      </c>
      <c r="G566" s="155">
        <v>175.27232914528713</v>
      </c>
      <c r="I566" s="155"/>
      <c r="K566" s="155"/>
      <c r="L566">
        <v>2117</v>
      </c>
      <c r="M566" s="155">
        <v>179.71484417653875</v>
      </c>
      <c r="N566" s="138">
        <f t="shared" si="8"/>
        <v>566</v>
      </c>
      <c r="AB566" s="167" t="str">
        <f>IFERROR(VALUE(RIGHT(AA566,LEN(AA566)-MIN(FIND({0;1;2;3;4;5;6;7;8;9},AA566&amp;"0123456789"))+1)),"")</f>
        <v/>
      </c>
    </row>
    <row r="567" spans="2:28" x14ac:dyDescent="0.2">
      <c r="B567" s="125">
        <v>2120</v>
      </c>
      <c r="C567" s="155">
        <v>27.269713777404039</v>
      </c>
      <c r="D567">
        <v>2120</v>
      </c>
      <c r="E567" s="155">
        <v>-2127.6014479449523</v>
      </c>
      <c r="F567">
        <v>2120</v>
      </c>
      <c r="G567" s="155">
        <v>173.27135205504783</v>
      </c>
      <c r="I567" s="155"/>
      <c r="K567" s="155"/>
      <c r="L567">
        <v>2119</v>
      </c>
      <c r="M567" s="155">
        <v>179.71155909062674</v>
      </c>
      <c r="N567" s="138">
        <f t="shared" si="8"/>
        <v>567</v>
      </c>
      <c r="AB567" s="167" t="str">
        <f>IFERROR(VALUE(RIGHT(AA567,LEN(AA567)-MIN(FIND({0;1;2;3;4;5;6;7;8;9},AA567&amp;"0123456789"))+1)),"")</f>
        <v/>
      </c>
    </row>
    <row r="568" spans="2:28" x14ac:dyDescent="0.2">
      <c r="B568" s="125">
        <v>2122</v>
      </c>
      <c r="C568" s="155">
        <v>27.279904611289204</v>
      </c>
      <c r="D568">
        <v>2122</v>
      </c>
      <c r="E568" s="155">
        <v>-2129.6024128934878</v>
      </c>
      <c r="F568">
        <v>2122</v>
      </c>
      <c r="G568" s="155">
        <v>171.27038710651232</v>
      </c>
      <c r="I568" s="155"/>
      <c r="K568" s="155"/>
      <c r="L568">
        <v>2121</v>
      </c>
      <c r="M568" s="155">
        <v>179.708197425712</v>
      </c>
      <c r="N568" s="138">
        <f t="shared" si="8"/>
        <v>568</v>
      </c>
      <c r="AB568" s="167" t="str">
        <f>IFERROR(VALUE(RIGHT(AA568,LEN(AA568)-MIN(FIND({0;1;2;3;4;5;6;7;8;9},AA568&amp;"0123456789"))+1)),"")</f>
        <v/>
      </c>
    </row>
    <row r="569" spans="2:28" x14ac:dyDescent="0.2">
      <c r="B569" s="125">
        <v>2124</v>
      </c>
      <c r="C569" s="155">
        <v>27.290215555540733</v>
      </c>
      <c r="D569">
        <v>2124</v>
      </c>
      <c r="E569" s="155">
        <v>-2131.6033656791747</v>
      </c>
      <c r="F569">
        <v>2124</v>
      </c>
      <c r="G569" s="155">
        <v>169.26943432082544</v>
      </c>
      <c r="I569" s="155"/>
      <c r="K569" s="155"/>
      <c r="L569">
        <v>2123</v>
      </c>
      <c r="M569" s="155">
        <v>179.70475647218473</v>
      </c>
      <c r="N569" s="138">
        <f t="shared" si="8"/>
        <v>569</v>
      </c>
      <c r="AB569" s="167" t="str">
        <f>IFERROR(VALUE(RIGHT(AA569,LEN(AA569)-MIN(FIND({0;1;2;3;4;5;6;7;8;9},AA569&amp;"0123456789"))+1)),"")</f>
        <v/>
      </c>
    </row>
    <row r="570" spans="2:28" x14ac:dyDescent="0.2">
      <c r="B570" s="125">
        <v>2126</v>
      </c>
      <c r="C570" s="155">
        <v>27.300649476876846</v>
      </c>
      <c r="D570">
        <v>2126</v>
      </c>
      <c r="E570" s="155">
        <v>-2133.6043062798531</v>
      </c>
      <c r="F570">
        <v>2126</v>
      </c>
      <c r="G570" s="155">
        <v>167.26849372014703</v>
      </c>
      <c r="I570" s="155"/>
      <c r="K570" s="155"/>
      <c r="L570">
        <v>2125</v>
      </c>
      <c r="M570" s="155">
        <v>179.70123339105663</v>
      </c>
      <c r="N570" s="138">
        <f t="shared" si="8"/>
        <v>570</v>
      </c>
      <c r="AB570" s="167" t="str">
        <f>IFERROR(VALUE(RIGHT(AA570,LEN(AA570)-MIN(FIND({0;1;2;3;4;5;6;7;8;9},AA570&amp;"0123456789"))+1)),"")</f>
        <v/>
      </c>
    </row>
    <row r="571" spans="2:28" x14ac:dyDescent="0.2">
      <c r="B571" s="125">
        <v>2128</v>
      </c>
      <c r="C571" s="155">
        <v>27.31120934589951</v>
      </c>
      <c r="D571">
        <v>2128</v>
      </c>
      <c r="E571" s="155">
        <v>-2135.6052346722863</v>
      </c>
      <c r="F571">
        <v>2128</v>
      </c>
      <c r="G571" s="155">
        <v>165.26756532771378</v>
      </c>
      <c r="I571" s="155"/>
      <c r="K571" s="155"/>
      <c r="L571">
        <v>2127</v>
      </c>
      <c r="M571" s="155">
        <v>179.69762520614472</v>
      </c>
      <c r="N571" s="138">
        <f t="shared" si="8"/>
        <v>571</v>
      </c>
      <c r="AB571" s="167" t="str">
        <f>IFERROR(VALUE(RIGHT(AA571,LEN(AA571)-MIN(FIND({0;1;2;3;4;5;6;7;8;9},AA571&amp;"0123456789"))+1)),"")</f>
        <v/>
      </c>
    </row>
    <row r="572" spans="2:28" x14ac:dyDescent="0.2">
      <c r="B572" s="125">
        <v>2130</v>
      </c>
      <c r="C572" s="155">
        <v>27.321898242176033</v>
      </c>
      <c r="D572">
        <v>2130</v>
      </c>
      <c r="E572" s="155">
        <v>-2137.6061508320936</v>
      </c>
      <c r="F572">
        <v>2130</v>
      </c>
      <c r="G572" s="155">
        <v>163.26664916790651</v>
      </c>
      <c r="I572" s="155"/>
      <c r="K572" s="155"/>
      <c r="L572">
        <v>2129</v>
      </c>
      <c r="M572" s="155">
        <v>179.69392879567917</v>
      </c>
      <c r="N572" s="138">
        <f t="shared" si="8"/>
        <v>572</v>
      </c>
      <c r="AB572" s="167" t="str">
        <f>IFERROR(VALUE(RIGHT(AA572,LEN(AA572)-MIN(FIND({0;1;2;3;4;5;6;7;8;9},AA572&amp;"0123456789"))+1)),"")</f>
        <v/>
      </c>
    </row>
    <row r="573" spans="2:28" x14ac:dyDescent="0.2">
      <c r="B573" s="125">
        <v>2132</v>
      </c>
      <c r="C573" s="155">
        <v>27.332719359635217</v>
      </c>
      <c r="D573">
        <v>2132</v>
      </c>
      <c r="E573" s="155">
        <v>-2139.6070547336799</v>
      </c>
      <c r="F573">
        <v>2132</v>
      </c>
      <c r="G573" s="155">
        <v>161.26574526632021</v>
      </c>
      <c r="I573" s="155"/>
      <c r="K573" s="155"/>
      <c r="L573">
        <v>2131</v>
      </c>
      <c r="M573" s="155">
        <v>179.69014088329112</v>
      </c>
      <c r="N573" s="138">
        <f t="shared" si="8"/>
        <v>573</v>
      </c>
      <c r="AB573" s="167" t="str">
        <f>IFERROR(VALUE(RIGHT(AA573,LEN(AA573)-MIN(FIND({0;1;2;3;4;5;6;7;8;9},AA573&amp;"0123456789"))+1)),"")</f>
        <v/>
      </c>
    </row>
    <row r="574" spans="2:28" x14ac:dyDescent="0.2">
      <c r="B574" s="125">
        <v>2134</v>
      </c>
      <c r="C574" s="155">
        <v>27.343676012301838</v>
      </c>
      <c r="D574">
        <v>2134</v>
      </c>
      <c r="E574" s="155">
        <v>-2141.6079463501592</v>
      </c>
      <c r="F574">
        <v>2134</v>
      </c>
      <c r="G574" s="155">
        <v>159.26485364984092</v>
      </c>
      <c r="I574" s="155"/>
      <c r="K574" s="155"/>
      <c r="L574">
        <v>2133</v>
      </c>
      <c r="M574" s="155">
        <v>179.6862580283192</v>
      </c>
      <c r="N574" s="138">
        <f t="shared" si="8"/>
        <v>574</v>
      </c>
      <c r="AB574" s="167" t="str">
        <f>IFERROR(VALUE(RIGHT(AA574,LEN(AA574)-MIN(FIND({0;1;2;3;4;5;6;7;8;9},AA574&amp;"0123456789"))+1)),"")</f>
        <v/>
      </c>
    </row>
    <row r="575" spans="2:28" x14ac:dyDescent="0.2">
      <c r="B575" s="125">
        <v>2136</v>
      </c>
      <c r="C575" s="155">
        <v>27.35477164039516</v>
      </c>
      <c r="D575">
        <v>2136</v>
      </c>
      <c r="E575" s="155">
        <v>-2143.6088256532717</v>
      </c>
      <c r="F575">
        <v>2136</v>
      </c>
      <c r="G575" s="155">
        <v>157.26397434672845</v>
      </c>
      <c r="I575" s="155"/>
      <c r="K575" s="155"/>
      <c r="L575">
        <v>2135</v>
      </c>
      <c r="M575" s="155">
        <v>179.68227661537983</v>
      </c>
      <c r="N575" s="138">
        <f t="shared" si="8"/>
        <v>575</v>
      </c>
      <c r="AB575" s="167" t="str">
        <f>IFERROR(VALUE(RIGHT(AA575,LEN(AA575)-MIN(FIND({0;1;2;3;4;5;6;7;8;9},AA575&amp;"0123456789"))+1)),"")</f>
        <v/>
      </c>
    </row>
    <row r="576" spans="2:28" x14ac:dyDescent="0.2">
      <c r="B576" s="125">
        <v>2138</v>
      </c>
      <c r="C576" s="155">
        <v>27.366009816819279</v>
      </c>
      <c r="D576">
        <v>2138</v>
      </c>
      <c r="E576" s="155">
        <v>-2145.6096926132955</v>
      </c>
      <c r="F576">
        <v>2138</v>
      </c>
      <c r="G576" s="155">
        <v>155.26310738670463</v>
      </c>
      <c r="I576" s="155"/>
      <c r="K576" s="155"/>
      <c r="L576">
        <v>2137</v>
      </c>
      <c r="M576" s="155">
        <v>179.67819284314086</v>
      </c>
      <c r="N576" s="138">
        <f t="shared" si="8"/>
        <v>576</v>
      </c>
      <c r="AB576" s="167" t="str">
        <f>IFERROR(VALUE(RIGHT(AA576,LEN(AA576)-MIN(FIND({0;1;2;3;4;5;6;7;8;9},AA576&amp;"0123456789"))+1)),"")</f>
        <v/>
      </c>
    </row>
    <row r="577" spans="2:28" x14ac:dyDescent="0.2">
      <c r="B577" s="125">
        <v>2140</v>
      </c>
      <c r="C577" s="155">
        <v>27.377394254072879</v>
      </c>
      <c r="D577">
        <v>2140</v>
      </c>
      <c r="E577" s="155">
        <v>-2147.6105471989499</v>
      </c>
      <c r="F577">
        <v>2140</v>
      </c>
      <c r="G577" s="155">
        <v>153.26225280105018</v>
      </c>
      <c r="I577" s="155"/>
      <c r="K577" s="155"/>
      <c r="L577">
        <v>2139</v>
      </c>
      <c r="M577" s="155">
        <v>179.67400271230485</v>
      </c>
      <c r="N577" s="138">
        <f t="shared" si="8"/>
        <v>577</v>
      </c>
      <c r="AB577" s="167" t="str">
        <f>IFERROR(VALUE(RIGHT(AA577,LEN(AA577)-MIN(FIND({0;1;2;3;4;5;6;7;8;9},AA577&amp;"0123456789"))+1)),"")</f>
        <v/>
      </c>
    </row>
    <row r="578" spans="2:28" x14ac:dyDescent="0.2">
      <c r="B578" s="125">
        <v>2142</v>
      </c>
      <c r="C578" s="155">
        <v>27.388928811582431</v>
      </c>
      <c r="D578">
        <v>2142</v>
      </c>
      <c r="E578" s="155">
        <v>-2149.611389377294</v>
      </c>
      <c r="F578">
        <v>2142</v>
      </c>
      <c r="G578" s="155">
        <v>151.26141062270608</v>
      </c>
      <c r="I578" s="155"/>
      <c r="K578" s="155"/>
      <c r="L578">
        <v>2141</v>
      </c>
      <c r="M578" s="155">
        <v>179.66970201347698</v>
      </c>
      <c r="N578" s="138">
        <f t="shared" si="8"/>
        <v>578</v>
      </c>
      <c r="AB578" s="167" t="str">
        <f>IFERROR(VALUE(RIGHT(AA578,LEN(AA578)-MIN(FIND({0;1;2;3;4;5;6;7;8;9},AA578&amp;"0123456789"))+1)),"")</f>
        <v/>
      </c>
    </row>
    <row r="579" spans="2:28" x14ac:dyDescent="0.2">
      <c r="B579" s="125">
        <v>2144</v>
      </c>
      <c r="C579" s="155">
        <v>27.400617503212459</v>
      </c>
      <c r="D579">
        <v>2144</v>
      </c>
      <c r="E579" s="155">
        <v>-2151.6122191136133</v>
      </c>
      <c r="F579">
        <v>2144</v>
      </c>
      <c r="G579" s="155">
        <v>149.26058088638683</v>
      </c>
      <c r="I579" s="155"/>
      <c r="K579" s="155"/>
      <c r="L579">
        <v>2143</v>
      </c>
      <c r="M579" s="155">
        <v>179.66528632208627</v>
      </c>
      <c r="N579" s="138">
        <f t="shared" si="8"/>
        <v>579</v>
      </c>
      <c r="AB579" s="167" t="str">
        <f>IFERROR(VALUE(RIGHT(AA579,LEN(AA579)-MIN(FIND({0;1;2;3;4;5;6;7;8;9},AA579&amp;"0123456789"))+1)),"")</f>
        <v/>
      </c>
    </row>
    <row r="580" spans="2:28" x14ac:dyDescent="0.2">
      <c r="B580" s="125">
        <v>2146</v>
      </c>
      <c r="C580" s="155">
        <v>27.412464502316148</v>
      </c>
      <c r="D580">
        <v>2146</v>
      </c>
      <c r="E580" s="155">
        <v>-2153.6130363713223</v>
      </c>
      <c r="F580">
        <v>2146</v>
      </c>
      <c r="G580" s="155">
        <v>147.25976362867777</v>
      </c>
      <c r="I580" s="155"/>
      <c r="K580" s="155"/>
      <c r="L580">
        <v>2145</v>
      </c>
      <c r="M580" s="155">
        <v>179.66075106881422</v>
      </c>
      <c r="N580" s="138">
        <f t="shared" si="8"/>
        <v>580</v>
      </c>
      <c r="AB580" s="167" t="str">
        <f>IFERROR(VALUE(RIGHT(AA580,LEN(AA580)-MIN(FIND({0;1;2;3;4;5;6;7;8;9},AA580&amp;"0123456789"))+1)),"")</f>
        <v/>
      </c>
    </row>
    <row r="581" spans="2:28" x14ac:dyDescent="0.2">
      <c r="B581" s="125">
        <v>2148</v>
      </c>
      <c r="C581" s="155">
        <v>27.424474119315704</v>
      </c>
      <c r="D581">
        <v>2148</v>
      </c>
      <c r="E581" s="155">
        <v>-2155.6138411120223</v>
      </c>
      <c r="F581">
        <v>2148</v>
      </c>
      <c r="G581" s="155">
        <v>145.25895888797777</v>
      </c>
      <c r="I581" s="155"/>
      <c r="K581" s="155"/>
      <c r="L581">
        <v>2147</v>
      </c>
      <c r="M581" s="155">
        <v>179.65609232623672</v>
      </c>
      <c r="N581" s="138">
        <f t="shared" si="8"/>
        <v>581</v>
      </c>
      <c r="AB581" s="167" t="str">
        <f>IFERROR(VALUE(RIGHT(AA581,LEN(AA581)-MIN(FIND({0;1;2;3;4;5;6;7;8;9},AA581&amp;"0123456789"))+1)),"")</f>
        <v/>
      </c>
    </row>
    <row r="582" spans="2:28" x14ac:dyDescent="0.2">
      <c r="B582" s="125">
        <v>2149</v>
      </c>
      <c r="C582" s="155">
        <v>27.430541471783606</v>
      </c>
      <c r="D582">
        <v>2149</v>
      </c>
      <c r="E582" s="155">
        <v>-2156.6142387746809</v>
      </c>
      <c r="F582">
        <v>2149</v>
      </c>
      <c r="G582" s="155">
        <v>144.25856122531923</v>
      </c>
      <c r="I582" s="155"/>
      <c r="K582" s="155"/>
      <c r="L582">
        <v>2148.5</v>
      </c>
      <c r="M582" s="155">
        <v>179.65250875736345</v>
      </c>
      <c r="N582" s="138">
        <f t="shared" ref="N582:N645" si="9">N581+1</f>
        <v>582</v>
      </c>
      <c r="AB582" s="167" t="str">
        <f>IFERROR(VALUE(RIGHT(AA582,LEN(AA582)-MIN(FIND({0;1;2;3;4;5;6;7;8;9},AA582&amp;"0123456789"))+1)),"")</f>
        <v/>
      </c>
    </row>
    <row r="583" spans="2:28" x14ac:dyDescent="0.2">
      <c r="B583" s="125">
        <v>2150</v>
      </c>
      <c r="C583" s="155">
        <v>27.436651177010791</v>
      </c>
      <c r="D583">
        <v>2150</v>
      </c>
      <c r="E583" s="155">
        <v>-2157.6146332926946</v>
      </c>
      <c r="F583">
        <v>2150</v>
      </c>
      <c r="G583" s="155">
        <v>143.25816670730546</v>
      </c>
      <c r="I583" s="155"/>
      <c r="K583" s="155"/>
      <c r="L583">
        <v>2149.5</v>
      </c>
      <c r="M583" s="155">
        <v>179.65008207754681</v>
      </c>
      <c r="N583" s="138">
        <f t="shared" si="9"/>
        <v>583</v>
      </c>
      <c r="AB583" s="167" t="str">
        <f>IFERROR(VALUE(RIGHT(AA583,LEN(AA583)-MIN(FIND({0;1;2;3;4;5;6;7;8;9},AA583&amp;"0123456789"))+1)),"")</f>
        <v/>
      </c>
    </row>
    <row r="584" spans="2:28" x14ac:dyDescent="0.2">
      <c r="B584" s="125">
        <v>2151</v>
      </c>
      <c r="C584" s="155">
        <v>27.442803851921223</v>
      </c>
      <c r="D584">
        <v>2151</v>
      </c>
      <c r="E584" s="155">
        <v>-2158.6150246604757</v>
      </c>
      <c r="F584">
        <v>2151</v>
      </c>
      <c r="G584" s="155">
        <v>142.25777533952441</v>
      </c>
      <c r="I584" s="155"/>
      <c r="K584" s="155"/>
      <c r="L584">
        <v>2150.5</v>
      </c>
      <c r="M584" s="155">
        <v>179.64762004978672</v>
      </c>
      <c r="N584" s="138">
        <f t="shared" si="9"/>
        <v>584</v>
      </c>
      <c r="AB584" s="167" t="str">
        <f>IFERROR(VALUE(RIGHT(AA584,LEN(AA584)-MIN(FIND({0;1;2;3;4;5;6;7;8;9},AA584&amp;"0123456789"))+1)),"")</f>
        <v/>
      </c>
    </row>
    <row r="585" spans="2:28" x14ac:dyDescent="0.2">
      <c r="B585" s="125">
        <v>2152</v>
      </c>
      <c r="C585" s="155">
        <v>27.449000111504613</v>
      </c>
      <c r="D585">
        <v>2152</v>
      </c>
      <c r="E585" s="155">
        <v>-2159.6154128723683</v>
      </c>
      <c r="F585">
        <v>2152</v>
      </c>
      <c r="G585" s="155">
        <v>141.25738712763177</v>
      </c>
      <c r="I585" s="155"/>
      <c r="K585" s="155"/>
      <c r="L585">
        <v>2151.5</v>
      </c>
      <c r="M585" s="155">
        <v>179.645122784526</v>
      </c>
      <c r="N585" s="138">
        <f t="shared" si="9"/>
        <v>585</v>
      </c>
      <c r="AB585" s="167" t="str">
        <f>IFERROR(VALUE(RIGHT(AA585,LEN(AA585)-MIN(FIND({0;1;2;3;4;5;6;7;8;9},AA585&amp;"0123456789"))+1)),"")</f>
        <v/>
      </c>
    </row>
    <row r="586" spans="2:28" x14ac:dyDescent="0.2">
      <c r="B586" s="125">
        <v>2153</v>
      </c>
      <c r="C586" s="155">
        <v>27.455240579694067</v>
      </c>
      <c r="D586">
        <v>2153</v>
      </c>
      <c r="E586" s="155">
        <v>-2160.6157979225809</v>
      </c>
      <c r="F586">
        <v>2153</v>
      </c>
      <c r="G586" s="155">
        <v>140.2570020774192</v>
      </c>
      <c r="I586" s="155"/>
      <c r="K586" s="155"/>
      <c r="L586">
        <v>2152.5</v>
      </c>
      <c r="M586" s="155">
        <v>179.6425897692051</v>
      </c>
      <c r="N586" s="138">
        <f t="shared" si="9"/>
        <v>586</v>
      </c>
      <c r="AB586" s="167" t="str">
        <f>IFERROR(VALUE(RIGHT(AA586,LEN(AA586)-MIN(FIND({0;1;2;3;4;5;6;7;8;9},AA586&amp;"0123456789"))+1)),"")</f>
        <v/>
      </c>
    </row>
    <row r="587" spans="2:28" x14ac:dyDescent="0.2">
      <c r="B587" s="125">
        <v>2154</v>
      </c>
      <c r="C587" s="155">
        <v>27.461525892690819</v>
      </c>
      <c r="D587">
        <v>2154</v>
      </c>
      <c r="E587" s="155">
        <v>-2161.6161798051617</v>
      </c>
      <c r="F587">
        <v>2154</v>
      </c>
      <c r="G587" s="155">
        <v>139.25662019483843</v>
      </c>
      <c r="I587" s="155"/>
      <c r="K587" s="155"/>
      <c r="L587">
        <v>2153.5</v>
      </c>
      <c r="M587" s="155">
        <v>179.64002030083626</v>
      </c>
      <c r="N587" s="138">
        <f t="shared" si="9"/>
        <v>587</v>
      </c>
      <c r="AB587" s="167" t="str">
        <f>IFERROR(VALUE(RIGHT(AA587,LEN(AA587)-MIN(FIND({0;1;2;3;4;5;6;7;8;9},AA587&amp;"0123456789"))+1)),"")</f>
        <v/>
      </c>
    </row>
    <row r="588" spans="2:28" x14ac:dyDescent="0.2">
      <c r="B588" s="125">
        <v>2155</v>
      </c>
      <c r="C588" s="155">
        <v>27.467856700183777</v>
      </c>
      <c r="D588">
        <v>2155</v>
      </c>
      <c r="E588" s="155">
        <v>-2162.6165585139879</v>
      </c>
      <c r="F588">
        <v>2155</v>
      </c>
      <c r="G588" s="155">
        <v>138.25624148601219</v>
      </c>
      <c r="I588" s="155"/>
      <c r="K588" s="155"/>
      <c r="L588">
        <v>2154.5</v>
      </c>
      <c r="M588" s="155">
        <v>179.63741360657394</v>
      </c>
      <c r="N588" s="138">
        <f t="shared" si="9"/>
        <v>588</v>
      </c>
      <c r="AB588" s="167" t="str">
        <f>IFERROR(VALUE(RIGHT(AA588,LEN(AA588)-MIN(FIND({0;1;2;3;4;5;6;7;8;9},AA588&amp;"0123456789"))+1)),"")</f>
        <v/>
      </c>
    </row>
    <row r="589" spans="2:28" x14ac:dyDescent="0.2">
      <c r="B589" s="125">
        <v>2156</v>
      </c>
      <c r="C589" s="155">
        <v>27.474233665987573</v>
      </c>
      <c r="D589">
        <v>2156</v>
      </c>
      <c r="E589" s="155">
        <v>-2163.61693404276</v>
      </c>
      <c r="F589">
        <v>2156</v>
      </c>
      <c r="G589" s="155">
        <v>137.25586595724008</v>
      </c>
      <c r="I589" s="155"/>
      <c r="K589" s="155"/>
      <c r="L589">
        <v>2155.5</v>
      </c>
      <c r="M589" s="155">
        <v>179.63476887701856</v>
      </c>
      <c r="N589" s="138">
        <f t="shared" si="9"/>
        <v>589</v>
      </c>
      <c r="AB589" s="167" t="str">
        <f>IFERROR(VALUE(RIGHT(AA589,LEN(AA589)-MIN(FIND({0;1;2;3;4;5;6;7;8;9},AA589&amp;"0123456789"))+1)),"")</f>
        <v/>
      </c>
    </row>
    <row r="590" spans="2:28" x14ac:dyDescent="0.2">
      <c r="B590" s="125">
        <v>2157</v>
      </c>
      <c r="C590" s="155">
        <v>27.480657468527344</v>
      </c>
      <c r="D590">
        <v>2157</v>
      </c>
      <c r="E590" s="155">
        <v>-2164.6173063849892</v>
      </c>
      <c r="F590">
        <v>2157</v>
      </c>
      <c r="G590" s="155">
        <v>136.25549361501089</v>
      </c>
      <c r="I590" s="155"/>
      <c r="K590" s="155"/>
      <c r="L590">
        <v>2156.5</v>
      </c>
      <c r="M590" s="155">
        <v>179.63208527499165</v>
      </c>
      <c r="N590" s="138">
        <f t="shared" si="9"/>
        <v>590</v>
      </c>
      <c r="AB590" s="167" t="str">
        <f>IFERROR(VALUE(RIGHT(AA590,LEN(AA590)-MIN(FIND({0;1;2;3;4;5;6;7;8;9},AA590&amp;"0123456789"))+1)),"")</f>
        <v/>
      </c>
    </row>
    <row r="591" spans="2:28" x14ac:dyDescent="0.2">
      <c r="B591" s="125">
        <v>2158</v>
      </c>
      <c r="C591" s="155">
        <v>27.487128801291362</v>
      </c>
      <c r="D591">
        <v>2158</v>
      </c>
      <c r="E591" s="155">
        <v>-2165.6176755339966</v>
      </c>
      <c r="F591">
        <v>2158</v>
      </c>
      <c r="G591" s="155">
        <v>135.25512446600351</v>
      </c>
      <c r="I591" s="155"/>
      <c r="K591" s="155"/>
      <c r="L591">
        <v>2157.5</v>
      </c>
      <c r="M591" s="155">
        <v>179.6293619373815</v>
      </c>
      <c r="N591" s="138">
        <f t="shared" si="9"/>
        <v>591</v>
      </c>
      <c r="AB591" s="167" t="str">
        <f>IFERROR(VALUE(RIGHT(AA591,LEN(AA591)-MIN(FIND({0;1;2;3;4;5;6;7;8;9},AA591&amp;"0123456789"))+1)),"")</f>
        <v/>
      </c>
    </row>
    <row r="592" spans="2:28" x14ac:dyDescent="0.2">
      <c r="B592" s="125">
        <v>2159</v>
      </c>
      <c r="C592" s="155">
        <v>27.493648373286348</v>
      </c>
      <c r="D592">
        <v>2159</v>
      </c>
      <c r="E592" s="155">
        <v>-2166.6180414829028</v>
      </c>
      <c r="F592">
        <v>2159</v>
      </c>
      <c r="G592" s="155">
        <v>134.25475851709734</v>
      </c>
      <c r="I592" s="155"/>
      <c r="K592" s="155"/>
      <c r="L592">
        <v>2158.5</v>
      </c>
      <c r="M592" s="155">
        <v>179.62659797498486</v>
      </c>
      <c r="N592" s="138">
        <f t="shared" si="9"/>
        <v>592</v>
      </c>
      <c r="AB592" s="167" t="str">
        <f>IFERROR(VALUE(RIGHT(AA592,LEN(AA592)-MIN(FIND({0;1;2;3;4;5;6;7;8;9},AA592&amp;"0123456789"))+1)),"")</f>
        <v/>
      </c>
    </row>
    <row r="593" spans="2:28" x14ac:dyDescent="0.2">
      <c r="B593" s="125">
        <v>2160</v>
      </c>
      <c r="C593" s="155">
        <v>27.500216909505742</v>
      </c>
      <c r="D593">
        <v>2160</v>
      </c>
      <c r="E593" s="155">
        <v>-2167.6184042246196</v>
      </c>
      <c r="F593">
        <v>2160</v>
      </c>
      <c r="G593" s="155">
        <v>133.25439577538054</v>
      </c>
      <c r="I593" s="155"/>
      <c r="K593" s="155"/>
      <c r="L593">
        <v>2159.5</v>
      </c>
      <c r="M593" s="155">
        <v>179.62379247176551</v>
      </c>
      <c r="N593" s="138">
        <f t="shared" si="9"/>
        <v>593</v>
      </c>
      <c r="AB593" s="167" t="str">
        <f>IFERROR(VALUE(RIGHT(AA593,LEN(AA593)-MIN(FIND({0;1;2;3;4;5;6;7;8;9},AA593&amp;"0123456789"))+1)),"")</f>
        <v/>
      </c>
    </row>
    <row r="594" spans="2:28" x14ac:dyDescent="0.2">
      <c r="B594" s="125">
        <v>2161</v>
      </c>
      <c r="C594" s="155">
        <v>27.506835151414691</v>
      </c>
      <c r="D594">
        <v>2161</v>
      </c>
      <c r="E594" s="155">
        <v>-2168.6187637518451</v>
      </c>
      <c r="F594">
        <v>2161</v>
      </c>
      <c r="G594" s="155">
        <v>132.25403624815499</v>
      </c>
      <c r="I594" s="155"/>
      <c r="K594" s="155"/>
      <c r="L594">
        <v>2160.5</v>
      </c>
      <c r="M594" s="155">
        <v>179.62094448389783</v>
      </c>
      <c r="N594" s="138">
        <f t="shared" si="9"/>
        <v>594</v>
      </c>
      <c r="AB594" s="167" t="str">
        <f>IFERROR(VALUE(RIGHT(AA594,LEN(AA594)-MIN(FIND({0;1;2;3;4;5;6;7;8;9},AA594&amp;"0123456789"))+1)),"")</f>
        <v/>
      </c>
    </row>
    <row r="595" spans="2:28" x14ac:dyDescent="0.2">
      <c r="B595" s="125">
        <v>2162</v>
      </c>
      <c r="C595" s="155">
        <v>27.513503857453063</v>
      </c>
      <c r="D595">
        <v>2162</v>
      </c>
      <c r="E595" s="155">
        <v>-2169.6191200570515</v>
      </c>
      <c r="F595">
        <v>2162</v>
      </c>
      <c r="G595" s="155">
        <v>131.25367994294857</v>
      </c>
      <c r="I595" s="155"/>
      <c r="K595" s="155"/>
      <c r="L595">
        <v>2161.5</v>
      </c>
      <c r="M595" s="155">
        <v>179.61805303873098</v>
      </c>
      <c r="N595" s="138">
        <f t="shared" si="9"/>
        <v>595</v>
      </c>
      <c r="AB595" s="167" t="str">
        <f>IFERROR(VALUE(RIGHT(AA595,LEN(AA595)-MIN(FIND({0;1;2;3;4;5;6;7;8;9},AA595&amp;"0123456789"))+1)),"")</f>
        <v/>
      </c>
    </row>
    <row r="596" spans="2:28" x14ac:dyDescent="0.2">
      <c r="B596" s="125">
        <v>2163</v>
      </c>
      <c r="C596" s="155">
        <v>27.520223803557844</v>
      </c>
      <c r="D596">
        <v>2163</v>
      </c>
      <c r="E596" s="155">
        <v>-2170.6194731324817</v>
      </c>
      <c r="F596">
        <v>2163</v>
      </c>
      <c r="G596" s="155">
        <v>130.25332686751835</v>
      </c>
      <c r="I596" s="155"/>
      <c r="K596" s="155"/>
      <c r="L596">
        <v>2162.5</v>
      </c>
      <c r="M596" s="155">
        <v>179.61511713368168</v>
      </c>
      <c r="N596" s="138">
        <f t="shared" si="9"/>
        <v>596</v>
      </c>
      <c r="AB596" s="167" t="str">
        <f>IFERROR(VALUE(RIGHT(AA596,LEN(AA596)-MIN(FIND({0;1;2;3;4;5;6;7;8;9},AA596&amp;"0123456789"))+1)),"")</f>
        <v/>
      </c>
    </row>
    <row r="597" spans="2:28" x14ac:dyDescent="0.2">
      <c r="B597" s="125">
        <v>2164</v>
      </c>
      <c r="C597" s="155">
        <v>27.526995783705683</v>
      </c>
      <c r="D597">
        <v>2164</v>
      </c>
      <c r="E597" s="155">
        <v>-2171.619822970134</v>
      </c>
      <c r="F597">
        <v>2164</v>
      </c>
      <c r="G597" s="155">
        <v>129.25297702986609</v>
      </c>
      <c r="I597" s="155"/>
      <c r="K597" s="155"/>
      <c r="L597">
        <v>2163.5</v>
      </c>
      <c r="M597" s="155">
        <v>179.61213573507524</v>
      </c>
      <c r="N597" s="138">
        <f t="shared" si="9"/>
        <v>597</v>
      </c>
      <c r="AB597" s="167" t="str">
        <f>IFERROR(VALUE(RIGHT(AA597,LEN(AA597)-MIN(FIND({0;1;2;3;4;5;6;7;8;9},AA597&amp;"0123456789"))+1)),"")</f>
        <v/>
      </c>
    </row>
    <row r="598" spans="2:28" x14ac:dyDescent="0.2">
      <c r="B598" s="125">
        <v>2165</v>
      </c>
      <c r="C598" s="155">
        <v>27.533820610476681</v>
      </c>
      <c r="D598">
        <v>2165</v>
      </c>
      <c r="E598" s="155">
        <v>-2172.6201695617574</v>
      </c>
      <c r="F598">
        <v>2165</v>
      </c>
      <c r="G598" s="155">
        <v>128.2526304382427</v>
      </c>
      <c r="I598" s="155"/>
      <c r="K598" s="155"/>
      <c r="L598">
        <v>2164.5</v>
      </c>
      <c r="M598" s="155">
        <v>179.6091077769326</v>
      </c>
      <c r="N598" s="138">
        <f t="shared" si="9"/>
        <v>598</v>
      </c>
      <c r="AB598" s="167" t="str">
        <f>IFERROR(VALUE(RIGHT(AA598,LEN(AA598)-MIN(FIND({0;1;2;3;4;5;6;7;8;9},AA598&amp;"0123456789"))+1)),"")</f>
        <v/>
      </c>
    </row>
    <row r="599" spans="2:28" x14ac:dyDescent="0.2">
      <c r="B599" s="125">
        <v>2166</v>
      </c>
      <c r="C599" s="155">
        <v>27.540699115640344</v>
      </c>
      <c r="D599">
        <v>2166</v>
      </c>
      <c r="E599" s="155">
        <v>-2173.6205128988408</v>
      </c>
      <c r="F599">
        <v>2166</v>
      </c>
      <c r="G599" s="155">
        <v>127.25228710115925</v>
      </c>
      <c r="I599" s="155"/>
      <c r="K599" s="155"/>
      <c r="L599">
        <v>2165.5</v>
      </c>
      <c r="M599" s="155">
        <v>179.60603215969783</v>
      </c>
      <c r="N599" s="138">
        <f t="shared" si="9"/>
        <v>599</v>
      </c>
      <c r="AB599" s="167" t="str">
        <f>IFERROR(VALUE(RIGHT(AA599,LEN(AA599)-MIN(FIND({0;1;2;3;4;5;6;7;8;9},AA599&amp;"0123456789"))+1)),"")</f>
        <v/>
      </c>
    </row>
    <row r="600" spans="2:28" x14ac:dyDescent="0.2">
      <c r="B600" s="125">
        <v>2167</v>
      </c>
      <c r="C600" s="155">
        <v>27.547632150764841</v>
      </c>
      <c r="D600">
        <v>2167</v>
      </c>
      <c r="E600" s="155">
        <v>-2174.6208529725991</v>
      </c>
      <c r="F600">
        <v>2167</v>
      </c>
      <c r="G600" s="155">
        <v>126.251947027401</v>
      </c>
      <c r="I600" s="155"/>
      <c r="K600" s="155"/>
      <c r="L600">
        <v>2166.5</v>
      </c>
      <c r="M600" s="155">
        <v>179.6029077489014</v>
      </c>
      <c r="N600" s="138">
        <f t="shared" si="9"/>
        <v>600</v>
      </c>
      <c r="AB600" s="167" t="str">
        <f>IFERROR(VALUE(RIGHT(AA600,LEN(AA600)-MIN(FIND({0;1;2;3;4;5;6;7;8;9},AA600&amp;"0123456789"))+1)),"")</f>
        <v/>
      </c>
    </row>
    <row r="601" spans="2:28" x14ac:dyDescent="0.2">
      <c r="B601" s="125">
        <v>2168</v>
      </c>
      <c r="C601" s="155">
        <v>27.554620587850607</v>
      </c>
      <c r="D601">
        <v>2168</v>
      </c>
      <c r="E601" s="155">
        <v>-2175.621189773969</v>
      </c>
      <c r="F601">
        <v>2168</v>
      </c>
      <c r="G601" s="155">
        <v>125.25161022603106</v>
      </c>
      <c r="I601" s="155"/>
      <c r="K601" s="155"/>
      <c r="L601">
        <v>2167.5</v>
      </c>
      <c r="M601" s="155">
        <v>179.59973337376982</v>
      </c>
      <c r="N601" s="138">
        <f t="shared" si="9"/>
        <v>601</v>
      </c>
      <c r="AB601" s="167" t="str">
        <f>IFERROR(VALUE(RIGHT(AA601,LEN(AA601)-MIN(FIND({0;1;2;3;4;5;6;7;8;9},AA601&amp;"0123456789"))+1)),"")</f>
        <v/>
      </c>
    </row>
    <row r="602" spans="2:28" x14ac:dyDescent="0.2">
      <c r="B602" s="125">
        <v>2169</v>
      </c>
      <c r="C602" s="155">
        <v>27.561665319989533</v>
      </c>
      <c r="D602">
        <v>2169</v>
      </c>
      <c r="E602" s="155">
        <v>-2176.6215232935915</v>
      </c>
      <c r="F602">
        <v>2169</v>
      </c>
      <c r="G602" s="155">
        <v>124.25127670640859</v>
      </c>
      <c r="I602" s="155"/>
      <c r="K602" s="155"/>
      <c r="L602">
        <v>2168.5</v>
      </c>
      <c r="M602" s="155">
        <v>179.5965078257536</v>
      </c>
      <c r="N602" s="138">
        <f t="shared" si="9"/>
        <v>602</v>
      </c>
      <c r="AB602" s="167" t="str">
        <f>IFERROR(VALUE(RIGHT(AA602,LEN(AA602)-MIN(FIND({0;1;2;3;4;5;6;7;8;9},AA602&amp;"0123456789"))+1)),"")</f>
        <v/>
      </c>
    </row>
    <row r="603" spans="2:28" x14ac:dyDescent="0.2">
      <c r="B603" s="125">
        <v>2170</v>
      </c>
      <c r="C603" s="155">
        <v>27.568767262050962</v>
      </c>
      <c r="D603">
        <v>2170</v>
      </c>
      <c r="E603" s="155">
        <v>-2177.6218535218018</v>
      </c>
      <c r="F603">
        <v>2170</v>
      </c>
      <c r="G603" s="155">
        <v>123.25094647819833</v>
      </c>
      <c r="I603" s="155"/>
      <c r="K603" s="155"/>
      <c r="L603">
        <v>2169.5</v>
      </c>
      <c r="M603" s="155">
        <v>179.59322985699453</v>
      </c>
      <c r="N603" s="138">
        <f t="shared" si="9"/>
        <v>603</v>
      </c>
      <c r="AB603" s="167" t="str">
        <f>IFERROR(VALUE(RIGHT(AA603,LEN(AA603)-MIN(FIND({0;1;2;3;4;5;6;7;8;9},AA603&amp;"0123456789"))+1)),"")</f>
        <v/>
      </c>
    </row>
    <row r="604" spans="2:28" x14ac:dyDescent="0.2">
      <c r="B604" s="125">
        <v>2171</v>
      </c>
      <c r="C604" s="155">
        <v>27.575927351395809</v>
      </c>
      <c r="D604">
        <v>2171</v>
      </c>
      <c r="E604" s="155">
        <v>-2178.6221804486172</v>
      </c>
      <c r="F604">
        <v>2171</v>
      </c>
      <c r="G604" s="155">
        <v>122.2506195513829</v>
      </c>
      <c r="I604" s="155"/>
      <c r="K604" s="155"/>
      <c r="L604">
        <v>2170.5</v>
      </c>
      <c r="M604" s="155">
        <v>179.58989817871353</v>
      </c>
      <c r="N604" s="138">
        <f t="shared" si="9"/>
        <v>604</v>
      </c>
      <c r="AB604" s="167" t="str">
        <f>IFERROR(VALUE(RIGHT(AA604,LEN(AA604)-MIN(FIND({0;1;2;3;4;5;6;7;8;9},AA604&amp;"0123456789"))+1)),"")</f>
        <v/>
      </c>
    </row>
    <row r="605" spans="2:28" x14ac:dyDescent="0.2">
      <c r="B605" s="125">
        <v>2172</v>
      </c>
      <c r="C605" s="155">
        <v>27.583146548620221</v>
      </c>
      <c r="D605">
        <v>2172</v>
      </c>
      <c r="E605" s="155">
        <v>-2179.6225040637264</v>
      </c>
      <c r="F605">
        <v>2172</v>
      </c>
      <c r="G605" s="155">
        <v>121.25029593627369</v>
      </c>
      <c r="I605" s="155"/>
      <c r="K605" s="155"/>
      <c r="L605">
        <v>2171.5</v>
      </c>
      <c r="M605" s="155">
        <v>179.58651145951862</v>
      </c>
      <c r="N605" s="138">
        <f t="shared" si="9"/>
        <v>605</v>
      </c>
      <c r="AB605" s="167" t="str">
        <f>IFERROR(VALUE(RIGHT(AA605,LEN(AA605)-MIN(FIND({0;1;2;3;4;5;6;7;8;9},AA605&amp;"0123456789"))+1)),"")</f>
        <v/>
      </c>
    </row>
    <row r="606" spans="2:28" x14ac:dyDescent="0.2">
      <c r="B606" s="125">
        <v>2173</v>
      </c>
      <c r="C606" s="155">
        <v>27.590425838330244</v>
      </c>
      <c r="D606">
        <v>2173</v>
      </c>
      <c r="E606" s="155">
        <v>-2180.6228243564692</v>
      </c>
      <c r="F606">
        <v>2173</v>
      </c>
      <c r="G606" s="155">
        <v>120.24997564353089</v>
      </c>
      <c r="I606" s="155"/>
      <c r="K606" s="155"/>
      <c r="L606">
        <v>2172.5</v>
      </c>
      <c r="M606" s="155">
        <v>179.58306832362433</v>
      </c>
      <c r="N606" s="138">
        <f t="shared" si="9"/>
        <v>606</v>
      </c>
      <c r="AB606" s="167" t="str">
        <f>IFERROR(VALUE(RIGHT(AA606,LEN(AA606)-MIN(FIND({0;1;2;3;4;5;6;7;8;9},AA606&amp;"0123456789"))+1)),"")</f>
        <v/>
      </c>
    </row>
    <row r="607" spans="2:28" x14ac:dyDescent="0.2">
      <c r="B607" s="125">
        <v>2174</v>
      </c>
      <c r="C607" s="155">
        <v>27.597766229949045</v>
      </c>
      <c r="D607">
        <v>2174</v>
      </c>
      <c r="E607" s="155">
        <v>-2181.6231413158275</v>
      </c>
      <c r="F607">
        <v>2174</v>
      </c>
      <c r="G607" s="155">
        <v>119.24965868417257</v>
      </c>
      <c r="I607" s="155"/>
      <c r="K607" s="155"/>
      <c r="L607">
        <v>2173.5</v>
      </c>
      <c r="M607" s="155">
        <v>179.57956734899125</v>
      </c>
      <c r="N607" s="138">
        <f t="shared" si="9"/>
        <v>607</v>
      </c>
      <c r="AB607" s="167" t="str">
        <f>IFERROR(VALUE(RIGHT(AA607,LEN(AA607)-MIN(FIND({0;1;2;3;4;5;6;7;8;9},AA607&amp;"0123456789"))+1)),"")</f>
        <v/>
      </c>
    </row>
    <row r="608" spans="2:28" x14ac:dyDescent="0.2">
      <c r="B608" s="125">
        <v>2175</v>
      </c>
      <c r="C608" s="155">
        <v>27.605168758558388</v>
      </c>
      <c r="D608">
        <v>2175</v>
      </c>
      <c r="E608" s="155">
        <v>-2182.623454930409</v>
      </c>
      <c r="F608">
        <v>2175</v>
      </c>
      <c r="G608" s="155">
        <v>118.24934506959107</v>
      </c>
      <c r="I608" s="155"/>
      <c r="K608" s="155"/>
      <c r="L608">
        <v>2174.5</v>
      </c>
      <c r="M608" s="155">
        <v>179.57600706535976</v>
      </c>
      <c r="N608" s="138">
        <f t="shared" si="9"/>
        <v>608</v>
      </c>
      <c r="AB608" s="167" t="str">
        <f>IFERROR(VALUE(RIGHT(AA608,LEN(AA608)-MIN(FIND({0;1;2;3;4;5;6;7;8;9},AA608&amp;"0123456789"))+1)),"")</f>
        <v/>
      </c>
    </row>
    <row r="609" spans="2:28" x14ac:dyDescent="0.2">
      <c r="B609" s="125">
        <v>2176</v>
      </c>
      <c r="C609" s="155">
        <v>27.612634485776091</v>
      </c>
      <c r="D609">
        <v>2176</v>
      </c>
      <c r="E609" s="155">
        <v>-2183.6237651884294</v>
      </c>
      <c r="F609">
        <v>2176</v>
      </c>
      <c r="G609" s="155">
        <v>117.24903481157071</v>
      </c>
      <c r="I609" s="155"/>
      <c r="K609" s="155"/>
      <c r="L609">
        <v>2175.5</v>
      </c>
      <c r="M609" s="155">
        <v>179.57238595218874</v>
      </c>
      <c r="N609" s="138">
        <f t="shared" si="9"/>
        <v>609</v>
      </c>
      <c r="AB609" s="167" t="str">
        <f>IFERROR(VALUE(RIGHT(AA609,LEN(AA609)-MIN(FIND({0;1;2;3;4;5;6;7;8;9},AA609&amp;"0123456789"))+1)),"")</f>
        <v/>
      </c>
    </row>
    <row r="610" spans="2:28" x14ac:dyDescent="0.2">
      <c r="B610" s="125">
        <v>2177</v>
      </c>
      <c r="C610" s="155">
        <v>27.620164500671315</v>
      </c>
      <c r="D610">
        <v>2177</v>
      </c>
      <c r="E610" s="155">
        <v>-2184.6240720776964</v>
      </c>
      <c r="F610">
        <v>2177</v>
      </c>
      <c r="G610" s="155">
        <v>116.24872792230371</v>
      </c>
      <c r="I610" s="155"/>
      <c r="K610" s="155"/>
      <c r="L610">
        <v>2176.5</v>
      </c>
      <c r="M610" s="155">
        <v>179.56870243648771</v>
      </c>
      <c r="N610" s="138">
        <f t="shared" si="9"/>
        <v>610</v>
      </c>
      <c r="AB610" s="167" t="str">
        <f>IFERROR(VALUE(RIGHT(AA610,LEN(AA610)-MIN(FIND({0;1;2;3;4;5;6;7;8;9},AA610&amp;"0123456789"))+1)),"")</f>
        <v/>
      </c>
    </row>
    <row r="611" spans="2:28" x14ac:dyDescent="0.2">
      <c r="B611" s="125">
        <v>2178</v>
      </c>
      <c r="C611" s="155">
        <v>27.62775992071974</v>
      </c>
      <c r="D611">
        <v>2178</v>
      </c>
      <c r="E611" s="155">
        <v>-2185.624375585593</v>
      </c>
      <c r="F611">
        <v>2178</v>
      </c>
      <c r="G611" s="155">
        <v>115.24842441440705</v>
      </c>
      <c r="I611" s="155"/>
      <c r="K611" s="155"/>
      <c r="L611">
        <v>2177.5</v>
      </c>
      <c r="M611" s="155">
        <v>179.56495489053168</v>
      </c>
      <c r="N611" s="138">
        <f t="shared" si="9"/>
        <v>611</v>
      </c>
      <c r="AB611" s="167" t="str">
        <f>IFERROR(VALUE(RIGHT(AA611,LEN(AA611)-MIN(FIND({0;1;2;3;4;5;6;7;8;9},AA611&amp;"0123456789"))+1)),"")</f>
        <v/>
      </c>
    </row>
    <row r="612" spans="2:28" x14ac:dyDescent="0.2">
      <c r="B612" s="125">
        <v>2179</v>
      </c>
      <c r="C612" s="155">
        <v>27.635421892800583</v>
      </c>
      <c r="D612">
        <v>2179</v>
      </c>
      <c r="E612" s="155">
        <v>-2186.6246756990554</v>
      </c>
      <c r="F612">
        <v>2179</v>
      </c>
      <c r="G612" s="155">
        <v>114.24812430094471</v>
      </c>
      <c r="I612" s="155"/>
      <c r="K612" s="155"/>
      <c r="L612">
        <v>2178.5</v>
      </c>
      <c r="M612" s="155">
        <v>179.56114162946108</v>
      </c>
      <c r="N612" s="138">
        <f t="shared" si="9"/>
        <v>612</v>
      </c>
      <c r="AB612" s="167" t="str">
        <f>IFERROR(VALUE(RIGHT(AA612,LEN(AA612)-MIN(FIND({0;1;2;3;4;5;6;7;8;9},AA612&amp;"0123456789"))+1)),"")</f>
        <v/>
      </c>
    </row>
    <row r="613" spans="2:28" x14ac:dyDescent="0.2">
      <c r="B613" s="125">
        <v>2180</v>
      </c>
      <c r="C613" s="155">
        <v>27.643151594237885</v>
      </c>
      <c r="D613">
        <v>2180</v>
      </c>
      <c r="E613" s="155">
        <v>-2187.6249724045588</v>
      </c>
      <c r="F613">
        <v>2180</v>
      </c>
      <c r="G613" s="155">
        <v>113.24782759544132</v>
      </c>
      <c r="I613" s="155"/>
      <c r="K613" s="155"/>
      <c r="L613">
        <v>2179.5</v>
      </c>
      <c r="M613" s="155">
        <v>179.55726090874919</v>
      </c>
      <c r="N613" s="138">
        <f t="shared" si="9"/>
        <v>613</v>
      </c>
      <c r="AB613" s="167" t="str">
        <f>IFERROR(VALUE(RIGHT(AA613,LEN(AA613)-MIN(FIND({0;1;2;3;4;5;6;7;8;9},AA613&amp;"0123456789"))+1)),"")</f>
        <v/>
      </c>
    </row>
    <row r="614" spans="2:28" x14ac:dyDescent="0.2">
      <c r="B614" s="125">
        <v>2181</v>
      </c>
      <c r="C614" s="155">
        <v>27.650950233888228</v>
      </c>
      <c r="D614">
        <v>2181</v>
      </c>
      <c r="E614" s="155">
        <v>-2188.6252656880911</v>
      </c>
      <c r="F614">
        <v>2181</v>
      </c>
      <c r="G614" s="155">
        <v>112.24753431190902</v>
      </c>
      <c r="I614" s="155"/>
      <c r="K614" s="155"/>
      <c r="L614">
        <v>2180.5</v>
      </c>
      <c r="M614" s="155">
        <v>179.55331092153591</v>
      </c>
      <c r="N614" s="138">
        <f t="shared" si="9"/>
        <v>614</v>
      </c>
      <c r="AB614" s="167" t="str">
        <f>IFERROR(VALUE(RIGHT(AA614,LEN(AA614)-MIN(FIND({0;1;2;3;4;5;6;7;8;9},AA614&amp;"0123456789"))+1)),"")</f>
        <v/>
      </c>
    </row>
    <row r="615" spans="2:28" x14ac:dyDescent="0.2">
      <c r="B615" s="125">
        <v>2182</v>
      </c>
      <c r="C615" s="155">
        <v>27.658819053277561</v>
      </c>
      <c r="D615">
        <v>2182</v>
      </c>
      <c r="E615" s="155">
        <v>-2189.6255555351336</v>
      </c>
      <c r="F615">
        <v>2182</v>
      </c>
      <c r="G615" s="155">
        <v>111.24724446486653</v>
      </c>
      <c r="I615" s="155"/>
      <c r="K615" s="155"/>
      <c r="L615">
        <v>2181.5</v>
      </c>
      <c r="M615" s="155">
        <v>179.54928979581723</v>
      </c>
      <c r="N615" s="138">
        <f t="shared" si="9"/>
        <v>615</v>
      </c>
      <c r="AB615" s="167" t="str">
        <f>IFERROR(VALUE(RIGHT(AA615,LEN(AA615)-MIN(FIND({0;1;2;3;4;5;6;7;8;9},AA615&amp;"0123456789"))+1)),"")</f>
        <v/>
      </c>
    </row>
    <row r="616" spans="2:28" x14ac:dyDescent="0.2">
      <c r="B616" s="125">
        <v>2183</v>
      </c>
      <c r="C616" s="155">
        <v>27.666759327789752</v>
      </c>
      <c r="D616">
        <v>2183</v>
      </c>
      <c r="E616" s="155">
        <v>-2190.6258419306364</v>
      </c>
      <c r="F616">
        <v>2183</v>
      </c>
      <c r="G616" s="155">
        <v>110.2469580693637</v>
      </c>
      <c r="I616" s="155"/>
      <c r="K616" s="155"/>
      <c r="L616">
        <v>2182.5</v>
      </c>
      <c r="M616" s="155">
        <v>179.54519559147957</v>
      </c>
      <c r="N616" s="138">
        <f t="shared" si="9"/>
        <v>616</v>
      </c>
      <c r="AB616" s="167" t="str">
        <f>IFERROR(VALUE(RIGHT(AA616,LEN(AA616)-MIN(FIND({0;1;2;3;4;5;6;7;8;9},AA616&amp;"0123456789"))+1)),"")</f>
        <v/>
      </c>
    </row>
    <row r="617" spans="2:28" x14ac:dyDescent="0.2">
      <c r="B617" s="125">
        <v>2184</v>
      </c>
      <c r="C617" s="155">
        <v>27.674772367909711</v>
      </c>
      <c r="D617">
        <v>2184</v>
      </c>
      <c r="E617" s="155">
        <v>-2191.6261248589976</v>
      </c>
      <c r="F617">
        <v>2184</v>
      </c>
      <c r="G617" s="155">
        <v>109.24667514100247</v>
      </c>
      <c r="I617" s="155"/>
      <c r="K617" s="155"/>
      <c r="L617">
        <v>2183.5</v>
      </c>
      <c r="M617" s="155">
        <v>179.54102629717377</v>
      </c>
      <c r="N617" s="138">
        <f t="shared" si="9"/>
        <v>617</v>
      </c>
      <c r="AB617" s="167" t="str">
        <f>IFERROR(VALUE(RIGHT(AA617,LEN(AA617)-MIN(FIND({0;1;2;3;4;5;6;7;8;9},AA617&amp;"0123456789"))+1)),"")</f>
        <v/>
      </c>
    </row>
    <row r="618" spans="2:28" x14ac:dyDescent="0.2">
      <c r="B618" s="125">
        <v>2185</v>
      </c>
      <c r="C618" s="155">
        <v>27.682859520524126</v>
      </c>
      <c r="D618">
        <v>2185</v>
      </c>
      <c r="E618" s="155">
        <v>-2192.6264043040328</v>
      </c>
      <c r="F618">
        <v>2185</v>
      </c>
      <c r="G618" s="155">
        <v>108.24639569596729</v>
      </c>
      <c r="I618" s="155"/>
      <c r="K618" s="155"/>
      <c r="L618">
        <v>2184.5</v>
      </c>
      <c r="M618" s="155">
        <v>179.53677982701055</v>
      </c>
      <c r="N618" s="138">
        <f t="shared" si="9"/>
        <v>618</v>
      </c>
      <c r="AB618" s="167" t="str">
        <f>IFERROR(VALUE(RIGHT(AA618,LEN(AA618)-MIN(FIND({0;1;2;3;4;5;6;7;8;9},AA618&amp;"0123456789"))+1)),"")</f>
        <v/>
      </c>
    </row>
    <row r="619" spans="2:28" x14ac:dyDescent="0.2">
      <c r="B619" s="125">
        <v>2186</v>
      </c>
      <c r="C619" s="155">
        <v>27.691022170283084</v>
      </c>
      <c r="D619">
        <v>2186</v>
      </c>
      <c r="E619" s="155">
        <v>-2193.6266802489504</v>
      </c>
      <c r="F619">
        <v>2186</v>
      </c>
      <c r="G619" s="155">
        <v>107.24611975104972</v>
      </c>
      <c r="I619" s="155"/>
      <c r="K619" s="155"/>
      <c r="L619">
        <v>2185.5</v>
      </c>
      <c r="M619" s="155">
        <v>179.5324540170742</v>
      </c>
      <c r="N619" s="138">
        <f t="shared" si="9"/>
        <v>619</v>
      </c>
      <c r="AB619" s="167" t="str">
        <f>IFERROR(VALUE(RIGHT(AA619,LEN(AA619)-MIN(FIND({0;1;2;3;4;5;6;7;8;9},AA619&amp;"0123456789"))+1)),"")</f>
        <v/>
      </c>
    </row>
    <row r="620" spans="2:28" x14ac:dyDescent="0.2">
      <c r="B620" s="125">
        <v>2187</v>
      </c>
      <c r="C620" s="155">
        <v>27.699261741025996</v>
      </c>
      <c r="D620">
        <v>2187</v>
      </c>
      <c r="E620" s="155">
        <v>-2194.6269526763217</v>
      </c>
      <c r="F620">
        <v>2187</v>
      </c>
      <c r="G620" s="155">
        <v>106.24584732367839</v>
      </c>
      <c r="I620" s="155"/>
      <c r="K620" s="155"/>
      <c r="L620">
        <v>2186.5</v>
      </c>
      <c r="M620" s="155">
        <v>179.52804662173557</v>
      </c>
      <c r="N620" s="138">
        <f t="shared" si="9"/>
        <v>620</v>
      </c>
      <c r="AB620" s="167" t="str">
        <f>IFERROR(VALUE(RIGHT(AA620,LEN(AA620)-MIN(FIND({0;1;2;3;4;5;6;7;8;9},AA620&amp;"0123456789"))+1)),"")</f>
        <v/>
      </c>
    </row>
    <row r="621" spans="2:28" x14ac:dyDescent="0.2">
      <c r="B621" s="125">
        <v>2188</v>
      </c>
      <c r="C621" s="155">
        <v>27.707579697275506</v>
      </c>
      <c r="D621">
        <v>2188</v>
      </c>
      <c r="E621" s="155">
        <v>-2195.6272215680528</v>
      </c>
      <c r="F621">
        <v>2188</v>
      </c>
      <c r="G621" s="155">
        <v>105.24557843194725</v>
      </c>
      <c r="I621" s="155"/>
      <c r="K621" s="155"/>
      <c r="L621">
        <v>2187.5</v>
      </c>
      <c r="M621" s="155">
        <v>179.5235553097578</v>
      </c>
      <c r="N621" s="138">
        <f t="shared" si="9"/>
        <v>621</v>
      </c>
      <c r="AB621" s="167" t="str">
        <f>IFERROR(VALUE(RIGHT(AA621,LEN(AA621)-MIN(FIND({0;1;2;3;4;5;6;7;8;9},AA621&amp;"0123456789"))+1)),"")</f>
        <v/>
      </c>
    </row>
    <row r="622" spans="2:28" x14ac:dyDescent="0.2">
      <c r="B622" s="125">
        <v>2189</v>
      </c>
      <c r="C622" s="155">
        <v>27.715977545803337</v>
      </c>
      <c r="D622">
        <v>2189</v>
      </c>
      <c r="E622" s="155">
        <v>-2196.6274869053491</v>
      </c>
      <c r="F622">
        <v>2189</v>
      </c>
      <c r="G622" s="155">
        <v>104.24531309465101</v>
      </c>
      <c r="I622" s="155"/>
      <c r="K622" s="155"/>
      <c r="L622">
        <v>2188.5</v>
      </c>
      <c r="M622" s="155">
        <v>179.5189776601708</v>
      </c>
      <c r="N622" s="138">
        <f t="shared" si="9"/>
        <v>622</v>
      </c>
      <c r="AB622" s="167" t="str">
        <f>IFERROR(VALUE(RIGHT(AA622,LEN(AA622)-MIN(FIND({0;1;2;3;4;5;6;7;8;9},AA622&amp;"0123456789"))+1)),"")</f>
        <v/>
      </c>
    </row>
    <row r="623" spans="2:28" x14ac:dyDescent="0.2">
      <c r="B623" s="125">
        <v>2190</v>
      </c>
      <c r="C623" s="155">
        <v>27.724456837272285</v>
      </c>
      <c r="D623">
        <v>2190</v>
      </c>
      <c r="E623" s="155">
        <v>-2197.6277486686836</v>
      </c>
      <c r="F623">
        <v>2190</v>
      </c>
      <c r="G623" s="155">
        <v>103.24505133131652</v>
      </c>
      <c r="I623" s="155"/>
      <c r="K623" s="155"/>
      <c r="L623">
        <v>2189.5</v>
      </c>
      <c r="M623" s="155">
        <v>179.51431115791061</v>
      </c>
      <c r="N623" s="138">
        <f t="shared" si="9"/>
        <v>623</v>
      </c>
      <c r="AB623" s="167" t="str">
        <f>IFERROR(VALUE(RIGHT(AA623,LEN(AA623)-MIN(FIND({0;1;2;3;4;5;6;7;8;9},AA623&amp;"0123456789"))+1)),"")</f>
        <v/>
      </c>
    </row>
    <row r="624" spans="2:28" x14ac:dyDescent="0.2">
      <c r="B624" s="125">
        <v>2191</v>
      </c>
      <c r="C624" s="155">
        <v>27.733019167958776</v>
      </c>
      <c r="D624">
        <v>2191</v>
      </c>
      <c r="E624" s="155">
        <v>-2198.6280068377587</v>
      </c>
      <c r="F624">
        <v>2191</v>
      </c>
      <c r="G624" s="155">
        <v>102.24479316224142</v>
      </c>
      <c r="I624" s="155"/>
      <c r="K624" s="155"/>
      <c r="L624">
        <v>2190.5</v>
      </c>
      <c r="M624" s="155">
        <v>179.50955318919918</v>
      </c>
      <c r="N624" s="138">
        <f t="shared" si="9"/>
        <v>624</v>
      </c>
      <c r="AB624" s="167" t="str">
        <f>IFERROR(VALUE(RIGHT(AA624,LEN(AA624)-MIN(FIND({0;1;2;3;4;5;6;7;8;9},AA624&amp;"0123456789"))+1)),"")</f>
        <v/>
      </c>
    </row>
    <row r="625" spans="2:28" x14ac:dyDescent="0.2">
      <c r="B625" s="125">
        <v>2192</v>
      </c>
      <c r="C625" s="155">
        <v>27.741666181560923</v>
      </c>
      <c r="D625">
        <v>2192</v>
      </c>
      <c r="E625" s="155">
        <v>-2199.6282613914718</v>
      </c>
      <c r="F625">
        <v>2192</v>
      </c>
      <c r="G625" s="155">
        <v>101.24453860852827</v>
      </c>
      <c r="I625" s="155"/>
      <c r="K625" s="155"/>
      <c r="L625">
        <v>2191.5</v>
      </c>
      <c r="M625" s="155">
        <v>179.50470103664804</v>
      </c>
      <c r="N625" s="138">
        <f t="shared" si="9"/>
        <v>625</v>
      </c>
      <c r="AB625" s="167" t="str">
        <f>IFERROR(VALUE(RIGHT(AA625,LEN(AA625)-MIN(FIND({0;1;2;3;4;5;6;7;8;9},AA625&amp;"0123456789"))+1)),"")</f>
        <v/>
      </c>
    </row>
    <row r="626" spans="2:28" x14ac:dyDescent="0.2">
      <c r="B626" s="125">
        <v>2193</v>
      </c>
      <c r="C626" s="155">
        <v>27.750399571097045</v>
      </c>
      <c r="D626">
        <v>2193</v>
      </c>
      <c r="E626" s="155">
        <v>-2200.6285123078683</v>
      </c>
      <c r="F626">
        <v>2193</v>
      </c>
      <c r="G626" s="155">
        <v>100.24428769213182</v>
      </c>
      <c r="I626" s="155"/>
      <c r="K626" s="155"/>
      <c r="L626">
        <v>2192.5</v>
      </c>
      <c r="M626" s="155">
        <v>179.49975187406852</v>
      </c>
      <c r="N626" s="138">
        <f t="shared" si="9"/>
        <v>626</v>
      </c>
      <c r="AB626" s="167" t="str">
        <f>IFERROR(VALUE(RIGHT(AA626,LEN(AA626)-MIN(FIND({0;1;2;3;4;5;6;7;8;9},AA626&amp;"0123456789"))+1)),"")</f>
        <v/>
      </c>
    </row>
    <row r="627" spans="2:28" x14ac:dyDescent="0.2">
      <c r="B627" s="125">
        <v>2194</v>
      </c>
      <c r="C627" s="155">
        <v>27.759221080900346</v>
      </c>
      <c r="D627">
        <v>2194</v>
      </c>
      <c r="E627" s="155">
        <v>-2201.6287595641052</v>
      </c>
      <c r="F627">
        <v>2194</v>
      </c>
      <c r="G627" s="155">
        <v>99.244040435894931</v>
      </c>
      <c r="I627" s="155"/>
      <c r="K627" s="155"/>
      <c r="L627">
        <v>2193.5</v>
      </c>
      <c r="M627" s="155">
        <v>179.49470276096744</v>
      </c>
      <c r="N627" s="138">
        <f t="shared" si="9"/>
        <v>627</v>
      </c>
      <c r="AB627" s="167" t="str">
        <f>IFERROR(VALUE(RIGHT(AA627,LEN(AA627)-MIN(FIND({0;1;2;3;4;5;6;7;8;9},AA627&amp;"0123456789"))+1)),"")</f>
        <v/>
      </c>
    </row>
    <row r="628" spans="2:28" x14ac:dyDescent="0.2">
      <c r="B628" s="125">
        <v>2195</v>
      </c>
      <c r="C628" s="155">
        <v>27.7681325087155</v>
      </c>
      <c r="D628">
        <v>2195</v>
      </c>
      <c r="E628" s="155">
        <v>-2202.6290031364015</v>
      </c>
      <c r="F628">
        <v>2195</v>
      </c>
      <c r="G628" s="155">
        <v>98.243796863598618</v>
      </c>
      <c r="I628" s="155"/>
      <c r="K628" s="155"/>
      <c r="L628">
        <v>2194.5</v>
      </c>
      <c r="M628" s="155">
        <v>179.48955063670144</v>
      </c>
      <c r="N628" s="138">
        <f t="shared" si="9"/>
        <v>628</v>
      </c>
      <c r="AB628" s="167" t="str">
        <f>IFERROR(VALUE(RIGHT(AA628,LEN(AA628)-MIN(FIND({0;1;2;3;4;5;6;7;8;9},AA628&amp;"0123456789"))+1)),"")</f>
        <v/>
      </c>
    </row>
    <row r="629" spans="2:28" x14ac:dyDescent="0.2">
      <c r="B629" s="125">
        <v>2196</v>
      </c>
      <c r="C629" s="155">
        <v>27.777135707903515</v>
      </c>
      <c r="D629">
        <v>2196</v>
      </c>
      <c r="E629" s="155">
        <v>-2203.6292429999903</v>
      </c>
      <c r="F629">
        <v>2196</v>
      </c>
      <c r="G629" s="155">
        <v>97.243557000009787</v>
      </c>
      <c r="I629" s="155"/>
      <c r="K629" s="155"/>
      <c r="L629">
        <v>2195.5</v>
      </c>
      <c r="M629" s="155">
        <v>179.48429231427332</v>
      </c>
      <c r="N629" s="138">
        <f t="shared" si="9"/>
        <v>629</v>
      </c>
      <c r="AB629" s="167" t="str">
        <f>IFERROR(VALUE(RIGHT(AA629,LEN(AA629)-MIN(FIND({0;1;2;3;4;5;6;7;8;9},AA629&amp;"0123456789"))+1)),"")</f>
        <v/>
      </c>
    </row>
    <row r="630" spans="2:28" x14ac:dyDescent="0.2">
      <c r="B630" s="125">
        <v>2197</v>
      </c>
      <c r="C630" s="155">
        <v>27.786232589761706</v>
      </c>
      <c r="D630">
        <v>2197</v>
      </c>
      <c r="E630" s="155">
        <v>-2204.6294791290675</v>
      </c>
      <c r="F630">
        <v>2197</v>
      </c>
      <c r="G630" s="155">
        <v>96.243320870932621</v>
      </c>
      <c r="I630" s="155"/>
      <c r="K630" s="155"/>
      <c r="L630">
        <v>2196.5</v>
      </c>
      <c r="M630" s="155">
        <v>179.47892447373556</v>
      </c>
      <c r="N630" s="138">
        <f t="shared" si="9"/>
        <v>630</v>
      </c>
      <c r="AB630" s="167" t="str">
        <f>IFERROR(VALUE(RIGHT(AA630,LEN(AA630)-MIN(FIND({0;1;2;3;4;5;6;7;8;9},AA630&amp;"0123456789"))+1)),"")</f>
        <v/>
      </c>
    </row>
    <row r="631" spans="2:28" x14ac:dyDescent="0.2">
      <c r="B631" s="125">
        <v>2198</v>
      </c>
      <c r="C631" s="155">
        <v>27.795425125966045</v>
      </c>
      <c r="D631">
        <v>2198</v>
      </c>
      <c r="E631" s="155">
        <v>-2205.6297114967374</v>
      </c>
      <c r="F631">
        <v>2198</v>
      </c>
      <c r="G631" s="155">
        <v>95.243088503262697</v>
      </c>
      <c r="I631" s="155"/>
      <c r="K631" s="155"/>
      <c r="L631">
        <v>2197.5</v>
      </c>
      <c r="M631" s="155">
        <v>179.47344365517631</v>
      </c>
      <c r="N631" s="138">
        <f t="shared" si="9"/>
        <v>631</v>
      </c>
      <c r="AB631" s="167" t="str">
        <f>IFERROR(VALUE(RIGHT(AA631,LEN(AA631)-MIN(FIND({0;1;2;3;4;5;6;7;8;9},AA631&amp;"0123456789"))+1)),"")</f>
        <v/>
      </c>
    </row>
    <row r="632" spans="2:28" x14ac:dyDescent="0.2">
      <c r="B632" s="125">
        <v>2199</v>
      </c>
      <c r="C632" s="155">
        <v>27.804715351143678</v>
      </c>
      <c r="D632">
        <v>2199</v>
      </c>
      <c r="E632" s="155">
        <v>-2206.6299400749535</v>
      </c>
      <c r="F632">
        <v>2199</v>
      </c>
      <c r="G632" s="155">
        <v>94.24285992504656</v>
      </c>
      <c r="I632" s="155"/>
      <c r="K632" s="155"/>
      <c r="L632">
        <v>2198.5</v>
      </c>
      <c r="M632" s="155">
        <v>179.46784625125821</v>
      </c>
      <c r="N632" s="138">
        <f t="shared" si="9"/>
        <v>632</v>
      </c>
      <c r="AB632" s="167" t="str">
        <f>IFERROR(VALUE(RIGHT(AA632,LEN(AA632)-MIN(FIND({0;1;2;3;4;5;6;7;8;9},AA632&amp;"0123456789"))+1)),"")</f>
        <v/>
      </c>
    </row>
    <row r="633" spans="2:28" x14ac:dyDescent="0.2">
      <c r="B633" s="125">
        <v>2200</v>
      </c>
      <c r="C633" s="155">
        <v>27.814105365584116</v>
      </c>
      <c r="D633">
        <v>2200</v>
      </c>
      <c r="E633" s="155">
        <v>-2207.6301648344552</v>
      </c>
      <c r="F633">
        <v>2200</v>
      </c>
      <c r="G633" s="155">
        <v>93.242635165544925</v>
      </c>
      <c r="I633" s="155"/>
      <c r="K633" s="155"/>
      <c r="L633">
        <v>2199.5</v>
      </c>
      <c r="M633" s="155">
        <v>179.46212849927124</v>
      </c>
      <c r="N633" s="138">
        <f t="shared" si="9"/>
        <v>633</v>
      </c>
      <c r="AB633" s="167" t="str">
        <f>IFERROR(VALUE(RIGHT(AA633,LEN(AA633)-MIN(FIND({0;1;2;3;4;5;6;7;8;9},AA633&amp;"0123456789"))+1)),"")</f>
        <v/>
      </c>
    </row>
    <row r="634" spans="2:28" x14ac:dyDescent="0.2">
      <c r="B634" s="125">
        <v>2201</v>
      </c>
      <c r="C634" s="155">
        <v>27.823597338098129</v>
      </c>
      <c r="D634">
        <v>2201</v>
      </c>
      <c r="E634" s="155">
        <v>-2208.6303857447051</v>
      </c>
      <c r="F634">
        <v>2201</v>
      </c>
      <c r="G634" s="155">
        <v>92.242414255294989</v>
      </c>
      <c r="I634" s="155"/>
      <c r="K634" s="155"/>
      <c r="L634">
        <v>2200.5</v>
      </c>
      <c r="M634" s="155">
        <v>179.45628647266975</v>
      </c>
      <c r="N634" s="138">
        <f t="shared" si="9"/>
        <v>634</v>
      </c>
      <c r="AB634" s="167" t="str">
        <f>IFERROR(VALUE(RIGHT(AA634,LEN(AA634)-MIN(FIND({0;1;2;3;4;5;6;7;8;9},AA634&amp;"0123456789"))+1)),"")</f>
        <v/>
      </c>
    </row>
    <row r="635" spans="2:28" x14ac:dyDescent="0.2">
      <c r="B635" s="125">
        <v>2202</v>
      </c>
      <c r="C635" s="155">
        <v>27.833193509034132</v>
      </c>
      <c r="D635">
        <v>2202</v>
      </c>
      <c r="E635" s="155">
        <v>-2209.6306027738146</v>
      </c>
      <c r="F635">
        <v>2202</v>
      </c>
      <c r="G635" s="155">
        <v>91.242197226185453</v>
      </c>
      <c r="I635" s="155"/>
      <c r="K635" s="155"/>
      <c r="L635">
        <v>2201.5</v>
      </c>
      <c r="M635" s="155">
        <v>179.45031607204157</v>
      </c>
      <c r="N635" s="138">
        <f t="shared" si="9"/>
        <v>635</v>
      </c>
      <c r="AB635" s="167" t="str">
        <f>IFERROR(VALUE(RIGHT(AA635,LEN(AA635)-MIN(FIND({0;1;2;3;4;5;6;7;8;9},AA635&amp;"0123456789"))+1)),"")</f>
        <v/>
      </c>
    </row>
    <row r="636" spans="2:28" x14ac:dyDescent="0.2">
      <c r="B636" s="125">
        <v>2203</v>
      </c>
      <c r="C636" s="155">
        <v>27.842896193462632</v>
      </c>
      <c r="D636">
        <v>2203</v>
      </c>
      <c r="E636" s="155">
        <v>-2210.6308158884694</v>
      </c>
      <c r="F636">
        <v>2203</v>
      </c>
      <c r="G636" s="155">
        <v>90.241984111530655</v>
      </c>
      <c r="I636" s="155"/>
      <c r="K636" s="155"/>
      <c r="L636">
        <v>2202.5</v>
      </c>
      <c r="M636" s="155">
        <v>179.44421301547914</v>
      </c>
      <c r="N636" s="138">
        <f t="shared" si="9"/>
        <v>636</v>
      </c>
      <c r="AB636" s="167" t="str">
        <f>IFERROR(VALUE(RIGHT(AA636,LEN(AA636)-MIN(FIND({0;1;2;3;4;5;6;7;8;9},AA636&amp;"0123456789"))+1)),"")</f>
        <v/>
      </c>
    </row>
    <row r="637" spans="2:28" x14ac:dyDescent="0.2">
      <c r="B637" s="125">
        <v>2204</v>
      </c>
      <c r="C637" s="155">
        <v>27.852707784540026</v>
      </c>
      <c r="D637">
        <v>2204</v>
      </c>
      <c r="E637" s="155">
        <v>-2211.6310250538504</v>
      </c>
      <c r="F637">
        <v>2204</v>
      </c>
      <c r="G637" s="155">
        <v>89.24177494614969</v>
      </c>
      <c r="I637" s="155"/>
      <c r="K637" s="155"/>
      <c r="L637">
        <v>2203.5</v>
      </c>
      <c r="M637" s="155">
        <v>179.43797282830019</v>
      </c>
      <c r="N637" s="138">
        <f t="shared" si="9"/>
        <v>637</v>
      </c>
      <c r="AB637" s="167" t="str">
        <f>IFERROR(VALUE(RIGHT(AA637,LEN(AA637)-MIN(FIND({0;1;2;3;4;5;6;7;8;9},AA637&amp;"0123456789"))+1)),"")</f>
        <v/>
      </c>
    </row>
    <row r="638" spans="2:28" x14ac:dyDescent="0.2">
      <c r="B638" s="125">
        <v>2205</v>
      </c>
      <c r="C638" s="155">
        <v>27.862630757064178</v>
      </c>
      <c r="D638">
        <v>2205</v>
      </c>
      <c r="E638" s="155">
        <v>-2212.6312302335459</v>
      </c>
      <c r="F638">
        <v>2205</v>
      </c>
      <c r="G638" s="155">
        <v>88.241569766454177</v>
      </c>
      <c r="I638" s="155"/>
      <c r="K638" s="155"/>
      <c r="L638">
        <v>2204.5</v>
      </c>
      <c r="M638" s="155">
        <v>179.43159083205418</v>
      </c>
      <c r="N638" s="138">
        <f t="shared" si="9"/>
        <v>638</v>
      </c>
      <c r="AB638" s="167" t="str">
        <f>IFERROR(VALUE(RIGHT(AA638,LEN(AA638)-MIN(FIND({0;1;2;3;4;5;6;7;8;9},AA638&amp;"0123456789"))+1)),"")</f>
        <v/>
      </c>
    </row>
    <row r="639" spans="2:28" x14ac:dyDescent="0.2">
      <c r="B639" s="125">
        <v>2206</v>
      </c>
      <c r="C639" s="155">
        <v>27.872667671234915</v>
      </c>
      <c r="D639">
        <v>2206</v>
      </c>
      <c r="E639" s="155">
        <v>-2213.6314313894595</v>
      </c>
      <c r="F639">
        <v>2206</v>
      </c>
      <c r="G639" s="155">
        <v>87.241368610540576</v>
      </c>
      <c r="I639" s="155"/>
      <c r="K639" s="155"/>
      <c r="L639">
        <v>2205.5</v>
      </c>
      <c r="M639" s="155">
        <v>179.42506213277832</v>
      </c>
      <c r="N639" s="138">
        <f t="shared" si="9"/>
        <v>639</v>
      </c>
      <c r="AB639" s="167" t="str">
        <f>IFERROR(VALUE(RIGHT(AA639,LEN(AA639)-MIN(FIND({0;1;2;3;4;5;6;7;8;9},AA639&amp;"0123456789"))+1)),"")</f>
        <v/>
      </c>
    </row>
    <row r="640" spans="2:28" x14ac:dyDescent="0.2">
      <c r="B640" s="125">
        <v>2207</v>
      </c>
      <c r="C640" s="155">
        <v>27.882821176633907</v>
      </c>
      <c r="D640">
        <v>2207</v>
      </c>
      <c r="E640" s="155">
        <v>-2214.631628481714</v>
      </c>
      <c r="F640">
        <v>2207</v>
      </c>
      <c r="G640" s="155">
        <v>86.241171518286137</v>
      </c>
      <c r="I640" s="155"/>
      <c r="K640" s="155"/>
      <c r="L640">
        <v>2206.5</v>
      </c>
      <c r="M640" s="155">
        <v>179.41838160842534</v>
      </c>
      <c r="N640" s="138">
        <f t="shared" si="9"/>
        <v>640</v>
      </c>
      <c r="AB640" s="167" t="str">
        <f>IFERROR(VALUE(RIGHT(AA640,LEN(AA640)-MIN(FIND({0;1;2;3;4;5;6;7;8;9},AA640&amp;"0123456789"))+1)),"")</f>
        <v/>
      </c>
    </row>
    <row r="641" spans="2:28" x14ac:dyDescent="0.2">
      <c r="B641" s="125">
        <v>2208</v>
      </c>
      <c r="C641" s="155">
        <v>27.893094016439463</v>
      </c>
      <c r="D641">
        <v>2208</v>
      </c>
      <c r="E641" s="155">
        <v>-2215.6318214685416</v>
      </c>
      <c r="F641">
        <v>2208</v>
      </c>
      <c r="G641" s="155">
        <v>85.240978531458495</v>
      </c>
      <c r="I641" s="155"/>
      <c r="K641" s="155"/>
      <c r="L641">
        <v>2207.5</v>
      </c>
      <c r="M641" s="155">
        <v>179.41154389539528</v>
      </c>
      <c r="N641" s="138">
        <f t="shared" si="9"/>
        <v>641</v>
      </c>
      <c r="AB641" s="167" t="str">
        <f>IFERROR(VALUE(RIGHT(AA641,LEN(AA641)-MIN(FIND({0;1;2;3;4;5;6;7;8;9},AA641&amp;"0123456789"))+1)),"")</f>
        <v/>
      </c>
    </row>
    <row r="642" spans="2:28" x14ac:dyDescent="0.2">
      <c r="B642" s="125">
        <v>2209</v>
      </c>
      <c r="C642" s="155">
        <v>27.903489031893077</v>
      </c>
      <c r="D642">
        <v>2209</v>
      </c>
      <c r="E642" s="155">
        <v>-2216.6320103061748</v>
      </c>
      <c r="F642">
        <v>2209</v>
      </c>
      <c r="G642" s="155">
        <v>84.240789693825263</v>
      </c>
      <c r="I642" s="155"/>
      <c r="K642" s="155"/>
      <c r="L642">
        <v>2208.5</v>
      </c>
      <c r="M642" s="155">
        <v>179.40454337411003</v>
      </c>
      <c r="N642" s="138">
        <f t="shared" si="9"/>
        <v>642</v>
      </c>
      <c r="AB642" s="167" t="str">
        <f>IFERROR(VALUE(RIGHT(AA642,LEN(AA642)-MIN(FIND({0;1;2;3;4;5;6;7;8;9},AA642&amp;"0123456789"))+1)),"")</f>
        <v/>
      </c>
    </row>
    <row r="643" spans="2:28" x14ac:dyDescent="0.2">
      <c r="B643" s="125">
        <v>2210</v>
      </c>
      <c r="C643" s="155">
        <v>27.914009167036127</v>
      </c>
      <c r="D643">
        <v>2210</v>
      </c>
      <c r="E643" s="155">
        <v>-2217.6321949487224</v>
      </c>
      <c r="F643">
        <v>2210</v>
      </c>
      <c r="G643" s="155">
        <v>83.240605051277726</v>
      </c>
      <c r="I643" s="155"/>
      <c r="K643" s="155"/>
      <c r="L643">
        <v>2209.5</v>
      </c>
      <c r="M643" s="155">
        <v>179.39737415352661</v>
      </c>
      <c r="N643" s="138">
        <f t="shared" si="9"/>
        <v>643</v>
      </c>
      <c r="AB643" s="167" t="str">
        <f>IFERROR(VALUE(RIGHT(AA643,LEN(AA643)-MIN(FIND({0;1;2;3;4;5;6;7;8;9},AA643&amp;"0123456789"))+1)),"")</f>
        <v/>
      </c>
    </row>
    <row r="644" spans="2:28" x14ac:dyDescent="0.2">
      <c r="B644" s="125">
        <v>2211</v>
      </c>
      <c r="C644" s="155">
        <v>27.924657473736435</v>
      </c>
      <c r="D644">
        <v>2211</v>
      </c>
      <c r="E644" s="155">
        <v>-2218.6323753480406</v>
      </c>
      <c r="F644">
        <v>2211</v>
      </c>
      <c r="G644" s="155">
        <v>82.240424651959529</v>
      </c>
      <c r="I644" s="155"/>
      <c r="K644" s="155"/>
      <c r="L644">
        <v>2210.5</v>
      </c>
      <c r="M644" s="155">
        <v>179.39003005452491</v>
      </c>
      <c r="N644" s="138">
        <f t="shared" si="9"/>
        <v>644</v>
      </c>
      <c r="AB644" s="167" t="str">
        <f>IFERROR(VALUE(RIGHT(AA644,LEN(AA644)-MIN(FIND({0;1;2;3;4;5;6;7;8;9},AA644&amp;"0123456789"))+1)),"")</f>
        <v/>
      </c>
    </row>
    <row r="645" spans="2:28" x14ac:dyDescent="0.2">
      <c r="B645" s="125">
        <v>2212</v>
      </c>
      <c r="C645" s="155">
        <v>27.935437117026499</v>
      </c>
      <c r="D645">
        <v>2212</v>
      </c>
      <c r="E645" s="155">
        <v>-2219.6325514535915</v>
      </c>
      <c r="F645">
        <v>2212</v>
      </c>
      <c r="G645" s="155">
        <v>81.240248546408566</v>
      </c>
      <c r="I645" s="155"/>
      <c r="K645" s="155"/>
      <c r="L645">
        <v>2211.5</v>
      </c>
      <c r="M645" s="155">
        <v>179.38250459204133</v>
      </c>
      <c r="N645" s="138">
        <f t="shared" si="9"/>
        <v>645</v>
      </c>
      <c r="AB645" s="167" t="str">
        <f>IFERROR(VALUE(RIGHT(AA645,LEN(AA645)-MIN(FIND({0;1;2;3;4;5;6;7;8;9},AA645&amp;"0123456789"))+1)),"")</f>
        <v/>
      </c>
    </row>
    <row r="646" spans="2:28" x14ac:dyDescent="0.2">
      <c r="B646" s="125">
        <v>2213</v>
      </c>
      <c r="C646" s="155">
        <v>27.946351380776747</v>
      </c>
      <c r="D646">
        <v>2213</v>
      </c>
      <c r="E646" s="155">
        <v>-2220.6327232122931</v>
      </c>
      <c r="F646">
        <v>2213</v>
      </c>
      <c r="G646" s="155">
        <v>80.240076787707039</v>
      </c>
      <c r="I646" s="155"/>
      <c r="K646" s="155"/>
      <c r="L646">
        <v>2212.5</v>
      </c>
      <c r="M646" s="155">
        <v>179.37479095586787</v>
      </c>
      <c r="N646" s="138">
        <f t="shared" ref="N646:N709" si="10">N645+1</f>
        <v>646</v>
      </c>
      <c r="AB646" s="167" t="str">
        <f>IFERROR(VALUE(RIGHT(AA646,LEN(AA646)-MIN(FIND({0;1;2;3;4;5;6;7;8;9},AA646&amp;"0123456789"))+1)),"")</f>
        <v/>
      </c>
    </row>
    <row r="647" spans="2:28" x14ac:dyDescent="0.2">
      <c r="B647" s="125">
        <v>2214</v>
      </c>
      <c r="C647" s="155">
        <v>27.957403673729505</v>
      </c>
      <c r="D647">
        <v>2214</v>
      </c>
      <c r="E647" s="155">
        <v>-2221.6328905683567</v>
      </c>
      <c r="F647">
        <v>2214</v>
      </c>
      <c r="G647" s="155">
        <v>79.239909431643355</v>
      </c>
      <c r="I647" s="155"/>
      <c r="K647" s="155"/>
      <c r="L647">
        <v>2213.5</v>
      </c>
      <c r="M647" s="155">
        <v>179.36688198997592</v>
      </c>
      <c r="N647" s="138">
        <f t="shared" si="10"/>
        <v>647</v>
      </c>
      <c r="AB647" s="167" t="str">
        <f>IFERROR(VALUE(RIGHT(AA647,LEN(AA647)-MIN(FIND({0;1;2;3;4;5;6;7;8;9},AA647&amp;"0123456789"))+1)),"")</f>
        <v/>
      </c>
    </row>
    <row r="648" spans="2:28" x14ac:dyDescent="0.2">
      <c r="B648" s="125">
        <v>2215</v>
      </c>
      <c r="C648" s="155">
        <v>27.968597535921592</v>
      </c>
      <c r="D648">
        <v>2215</v>
      </c>
      <c r="E648" s="155">
        <v>-2222.6330534631143</v>
      </c>
      <c r="F648">
        <v>2215</v>
      </c>
      <c r="G648" s="155">
        <v>78.239746536885832</v>
      </c>
      <c r="I648" s="155"/>
      <c r="K648" s="155"/>
      <c r="L648">
        <v>2214.5</v>
      </c>
      <c r="M648" s="155">
        <v>179.35877017024131</v>
      </c>
      <c r="N648" s="138">
        <f t="shared" si="10"/>
        <v>648</v>
      </c>
      <c r="AB648" s="167" t="str">
        <f>IFERROR(VALUE(RIGHT(AA648,LEN(AA648)-MIN(FIND({0;1;2;3;4;5;6;7;8;9},AA648&amp;"0123456789"))+1)),"")</f>
        <v/>
      </c>
    </row>
    <row r="649" spans="2:28" x14ac:dyDescent="0.2">
      <c r="B649" s="125">
        <v>2216</v>
      </c>
      <c r="C649" s="155">
        <v>27.979936645526102</v>
      </c>
      <c r="D649">
        <v>2216</v>
      </c>
      <c r="E649" s="155">
        <v>-2223.6332118348255</v>
      </c>
      <c r="F649">
        <v>2216</v>
      </c>
      <c r="G649" s="155">
        <v>77.239588165174609</v>
      </c>
      <c r="I649" s="155"/>
      <c r="K649" s="155"/>
      <c r="L649">
        <v>2215.5</v>
      </c>
      <c r="M649" s="155">
        <v>179.35044758041354</v>
      </c>
      <c r="N649" s="138">
        <f t="shared" si="10"/>
        <v>649</v>
      </c>
      <c r="AB649" s="167" t="str">
        <f>IFERROR(VALUE(RIGHT(AA649,LEN(AA649)-MIN(FIND({0;1;2;3;4;5;6;7;8;9},AA649&amp;"0123456789"))+1)),"")</f>
        <v/>
      </c>
    </row>
    <row r="650" spans="2:28" x14ac:dyDescent="0.2">
      <c r="B650" s="125">
        <v>2217</v>
      </c>
      <c r="C650" s="155">
        <v>27.991424826146609</v>
      </c>
      <c r="D650">
        <v>2217</v>
      </c>
      <c r="E650" s="155">
        <v>-2224.633365618477</v>
      </c>
      <c r="F650">
        <v>2217</v>
      </c>
      <c r="G650" s="155">
        <v>76.239434381523097</v>
      </c>
      <c r="I650" s="155"/>
      <c r="K650" s="155"/>
      <c r="L650">
        <v>2216.5</v>
      </c>
      <c r="M650" s="155">
        <v>179.34190588618637</v>
      </c>
      <c r="N650" s="138">
        <f t="shared" si="10"/>
        <v>650</v>
      </c>
      <c r="AB650" s="167" t="str">
        <f>IFERROR(VALUE(RIGHT(AA650,LEN(AA650)-MIN(FIND({0;1;2;3;4;5;6;7;8;9},AA650&amp;"0123456789"))+1)),"")</f>
        <v/>
      </c>
    </row>
    <row r="651" spans="2:28" x14ac:dyDescent="0.2">
      <c r="B651" s="125">
        <v>2218</v>
      </c>
      <c r="C651" s="155">
        <v>28.003066054600371</v>
      </c>
      <c r="D651">
        <v>2218</v>
      </c>
      <c r="E651" s="155">
        <v>-2225.633514745562</v>
      </c>
      <c r="F651">
        <v>2218</v>
      </c>
      <c r="G651" s="155">
        <v>75.239285254438073</v>
      </c>
      <c r="I651" s="155"/>
      <c r="K651" s="155"/>
      <c r="L651">
        <v>2217.5</v>
      </c>
      <c r="M651" s="155">
        <v>179.33313630716651</v>
      </c>
      <c r="N651" s="138">
        <f t="shared" si="10"/>
        <v>651</v>
      </c>
      <c r="AB651" s="167" t="str">
        <f>IFERROR(VALUE(RIGHT(AA651,LEN(AA651)-MIN(FIND({0;1;2;3;4;5;6;7;8;9},AA651&amp;"0123456789"))+1)),"")</f>
        <v/>
      </c>
    </row>
    <row r="652" spans="2:28" x14ac:dyDescent="0.2">
      <c r="B652" s="125">
        <v>2219</v>
      </c>
      <c r="C652" s="155">
        <v>28.014864469230446</v>
      </c>
      <c r="D652">
        <v>2219</v>
      </c>
      <c r="E652" s="155">
        <v>-2226.6336591438426</v>
      </c>
      <c r="F652">
        <v>2219</v>
      </c>
      <c r="G652" s="155">
        <v>74.239140856157519</v>
      </c>
      <c r="I652" s="155"/>
      <c r="K652" s="155"/>
      <c r="L652">
        <v>2218.5</v>
      </c>
      <c r="M652" s="155">
        <v>179.3241295865557</v>
      </c>
      <c r="N652" s="138">
        <f t="shared" si="10"/>
        <v>652</v>
      </c>
      <c r="AB652" s="167" t="str">
        <f>IFERROR(VALUE(RIGHT(AA652,LEN(AA652)-MIN(FIND({0;1;2;3;4;5;6;7;8;9},AA652&amp;"0123456789"))+1)),"")</f>
        <v/>
      </c>
    </row>
    <row r="653" spans="2:28" x14ac:dyDescent="0.2">
      <c r="B653" s="125">
        <v>2220</v>
      </c>
      <c r="C653" s="155">
        <v>28.026824378790653</v>
      </c>
      <c r="D653">
        <v>2220</v>
      </c>
      <c r="E653" s="155">
        <v>-2227.6337987370898</v>
      </c>
      <c r="F653">
        <v>2220</v>
      </c>
      <c r="G653" s="155">
        <v>73.239001262910278</v>
      </c>
      <c r="I653" s="155"/>
      <c r="K653" s="155"/>
      <c r="L653">
        <v>2219.5</v>
      </c>
      <c r="M653" s="155">
        <v>179.31487595831251</v>
      </c>
      <c r="N653" s="138">
        <f t="shared" si="10"/>
        <v>653</v>
      </c>
      <c r="AB653" s="167" t="str">
        <f>IFERROR(VALUE(RIGHT(AA653,LEN(AA653)-MIN(FIND({0;1;2;3;4;5;6;7;8;9},AA653&amp;"0123456789"))+1)),"")</f>
        <v/>
      </c>
    </row>
    <row r="654" spans="2:28" x14ac:dyDescent="0.2">
      <c r="B654" s="125">
        <v>2221</v>
      </c>
      <c r="C654" s="155">
        <v>28.038950271951418</v>
      </c>
      <c r="D654">
        <v>2221</v>
      </c>
      <c r="E654" s="155">
        <v>-2228.6339334448057</v>
      </c>
      <c r="F654">
        <v>2221</v>
      </c>
      <c r="G654" s="155">
        <v>72.238866555194363</v>
      </c>
      <c r="I654" s="155"/>
      <c r="K654" s="155"/>
      <c r="L654">
        <v>2220.5</v>
      </c>
      <c r="M654" s="155">
        <v>179.30536511156365</v>
      </c>
      <c r="N654" s="138">
        <f t="shared" si="10"/>
        <v>654</v>
      </c>
      <c r="AB654" s="167" t="str">
        <f>IFERROR(VALUE(RIGHT(AA654,LEN(AA654)-MIN(FIND({0;1;2;3;4;5;6;7;8;9},AA654&amp;"0123456789"))+1)),"")</f>
        <v/>
      </c>
    </row>
    <row r="655" spans="2:28" x14ac:dyDescent="0.2">
      <c r="B655" s="125">
        <v>2222</v>
      </c>
      <c r="C655" s="155">
        <v>28.051246827479641</v>
      </c>
      <c r="D655">
        <v>2222</v>
      </c>
      <c r="E655" s="155">
        <v>-2229.6340631819198</v>
      </c>
      <c r="F655">
        <v>2222</v>
      </c>
      <c r="G655" s="155">
        <v>71.23873681808027</v>
      </c>
      <c r="I655" s="155"/>
      <c r="K655" s="155"/>
      <c r="L655">
        <v>2221.5</v>
      </c>
      <c r="M655" s="155">
        <v>179.2955861519651</v>
      </c>
      <c r="N655" s="138">
        <f t="shared" si="10"/>
        <v>655</v>
      </c>
      <c r="AB655" s="167" t="str">
        <f>IFERROR(VALUE(RIGHT(AA655,LEN(AA655)-MIN(FIND({0;1;2;3;4;5;6;7;8;9},AA655&amp;"0123456789"))+1)),"")</f>
        <v/>
      </c>
    </row>
    <row r="656" spans="2:28" x14ac:dyDescent="0.2">
      <c r="B656" s="125">
        <v>2223</v>
      </c>
      <c r="C656" s="155">
        <v>28.063718925150763</v>
      </c>
      <c r="D656">
        <v>2223</v>
      </c>
      <c r="E656" s="155">
        <v>-2230.6341878584572</v>
      </c>
      <c r="F656">
        <v>2223</v>
      </c>
      <c r="G656" s="155">
        <v>70.238612141542944</v>
      </c>
      <c r="I656" s="155"/>
      <c r="K656" s="155"/>
      <c r="L656">
        <v>2222.5</v>
      </c>
      <c r="M656" s="155">
        <v>179.28552755972839</v>
      </c>
      <c r="N656" s="138">
        <f t="shared" si="10"/>
        <v>656</v>
      </c>
      <c r="AB656" s="167" t="str">
        <f>IFERROR(VALUE(RIGHT(AA656,LEN(AA656)-MIN(FIND({0;1;2;3;4;5;6;7;8;9},AA656&amp;"0123456789"))+1)),"")</f>
        <v/>
      </c>
    </row>
    <row r="657" spans="2:28" x14ac:dyDescent="0.2">
      <c r="B657" s="125">
        <v>2224</v>
      </c>
      <c r="C657" s="155">
        <v>28.076371657457553</v>
      </c>
      <c r="D657">
        <v>2224</v>
      </c>
      <c r="E657" s="155">
        <v>-2231.6343073791832</v>
      </c>
      <c r="F657">
        <v>2224</v>
      </c>
      <c r="G657" s="155">
        <v>69.238492620816942</v>
      </c>
      <c r="I657" s="155"/>
      <c r="K657" s="155"/>
      <c r="L657">
        <v>2223.5</v>
      </c>
      <c r="M657" s="155">
        <v>179.27517714395177</v>
      </c>
      <c r="N657" s="138">
        <f t="shared" si="10"/>
        <v>657</v>
      </c>
      <c r="AB657" s="167" t="str">
        <f>IFERROR(VALUE(RIGHT(AA657,LEN(AA657)-MIN(FIND({0;1;2;3;4;5;6;7;8;9},AA657&amp;"0123456789"))+1)),"")</f>
        <v/>
      </c>
    </row>
    <row r="658" spans="2:28" x14ac:dyDescent="0.2">
      <c r="B658" s="125">
        <v>2225</v>
      </c>
      <c r="C658" s="155">
        <v>28.089210342186529</v>
      </c>
      <c r="D658">
        <v>2225</v>
      </c>
      <c r="E658" s="155">
        <v>-2232.6344216432094</v>
      </c>
      <c r="F658">
        <v>2225</v>
      </c>
      <c r="G658" s="155">
        <v>68.23837835679069</v>
      </c>
      <c r="I658" s="155"/>
      <c r="K658" s="155"/>
      <c r="L658">
        <v>2224.5</v>
      </c>
      <c r="M658" s="155">
        <v>179.26452199287743</v>
      </c>
      <c r="N658" s="138">
        <f t="shared" si="10"/>
        <v>658</v>
      </c>
      <c r="AB658" s="167" t="str">
        <f>IFERROR(VALUE(RIGHT(AA658,LEN(AA658)-MIN(FIND({0;1;2;3;4;5;6;7;8;9},AA658&amp;"0123456789"))+1)),"")</f>
        <v/>
      </c>
    </row>
    <row r="659" spans="2:28" x14ac:dyDescent="0.2">
      <c r="B659" s="125">
        <v>2226</v>
      </c>
      <c r="C659" s="155">
        <v>28.102240535940755</v>
      </c>
      <c r="D659">
        <v>2226</v>
      </c>
      <c r="E659" s="155">
        <v>-2233.6345305435693</v>
      </c>
      <c r="F659">
        <v>2226</v>
      </c>
      <c r="G659" s="155">
        <v>67.238269456430771</v>
      </c>
      <c r="I659" s="155"/>
      <c r="K659" s="155"/>
      <c r="L659">
        <v>2225.5</v>
      </c>
      <c r="M659" s="155">
        <v>179.2535484196423</v>
      </c>
      <c r="N659" s="138">
        <f t="shared" si="10"/>
        <v>659</v>
      </c>
      <c r="AB659" s="167" t="str">
        <f>IFERROR(VALUE(RIGHT(AA659,LEN(AA659)-MIN(FIND({0;1;2;3;4;5;6;7;8;9},AA659&amp;"0123456789"))+1)),"")</f>
        <v/>
      </c>
    </row>
    <row r="660" spans="2:28" x14ac:dyDescent="0.2">
      <c r="B660" s="125">
        <v>2227</v>
      </c>
      <c r="C660" s="155">
        <v>28.115468048696037</v>
      </c>
      <c r="D660">
        <v>2227</v>
      </c>
      <c r="E660" s="155">
        <v>-2234.6346339667498</v>
      </c>
      <c r="F660">
        <v>2227</v>
      </c>
      <c r="G660" s="155">
        <v>66.238166033250309</v>
      </c>
      <c r="I660" s="155"/>
      <c r="K660" s="155"/>
      <c r="L660">
        <v>2226.5</v>
      </c>
      <c r="M660" s="155">
        <v>179.24224190303184</v>
      </c>
      <c r="N660" s="138">
        <f t="shared" si="10"/>
        <v>660</v>
      </c>
      <c r="AB660" s="167" t="str">
        <f>IFERROR(VALUE(RIGHT(AA660,LEN(AA660)-MIN(FIND({0;1;2;3;4;5;6;7;8;9},AA660&amp;"0123456789"))+1)),"")</f>
        <v/>
      </c>
    </row>
    <row r="661" spans="2:28" x14ac:dyDescent="0.2">
      <c r="B661" s="125">
        <v>2228</v>
      </c>
      <c r="C661" s="155">
        <v>28.128898959487142</v>
      </c>
      <c r="D661">
        <v>2228</v>
      </c>
      <c r="E661" s="155">
        <v>-2235.6347317921868</v>
      </c>
      <c r="F661">
        <v>2228</v>
      </c>
      <c r="G661" s="155">
        <v>65.238068207813285</v>
      </c>
      <c r="I661" s="155"/>
      <c r="K661" s="155"/>
      <c r="L661">
        <v>2227.5</v>
      </c>
      <c r="M661" s="155">
        <v>179.23058702270308</v>
      </c>
      <c r="N661" s="138">
        <f t="shared" si="10"/>
        <v>661</v>
      </c>
      <c r="AB661" s="167" t="str">
        <f>IFERROR(VALUE(RIGHT(AA661,LEN(AA661)-MIN(FIND({0;1;2;3;4;5;6;7;8;9},AA661&amp;"0123456789"))+1)),"")</f>
        <v/>
      </c>
    </row>
    <row r="662" spans="2:28" x14ac:dyDescent="0.2">
      <c r="B662" s="125">
        <v>2229</v>
      </c>
      <c r="C662" s="155">
        <v>28.142539633331467</v>
      </c>
      <c r="D662">
        <v>2229</v>
      </c>
      <c r="E662" s="155">
        <v>-2236.634823891703</v>
      </c>
      <c r="F662">
        <v>2229</v>
      </c>
      <c r="G662" s="155">
        <v>64.237976108297062</v>
      </c>
      <c r="I662" s="155"/>
      <c r="K662" s="155"/>
      <c r="L662">
        <v>2228.5</v>
      </c>
      <c r="M662" s="155">
        <v>179.21856738823391</v>
      </c>
      <c r="N662" s="138">
        <f t="shared" si="10"/>
        <v>662</v>
      </c>
      <c r="AB662" s="167" t="str">
        <f>IFERROR(VALUE(RIGHT(AA662,LEN(AA662)-MIN(FIND({0;1;2;3;4;5;6;7;8;9},AA662&amp;"0123456789"))+1)),"")</f>
        <v/>
      </c>
    </row>
    <row r="663" spans="2:28" x14ac:dyDescent="0.2">
      <c r="B663" s="125">
        <v>2230</v>
      </c>
      <c r="C663" s="155">
        <v>28.156396739509674</v>
      </c>
      <c r="D663">
        <v>2230</v>
      </c>
      <c r="E663" s="155">
        <v>-2237.6349101288979</v>
      </c>
      <c r="F663">
        <v>2230</v>
      </c>
      <c r="G663" s="155">
        <v>63.237889871102198</v>
      </c>
      <c r="I663" s="155"/>
      <c r="K663" s="155"/>
      <c r="L663">
        <v>2229.5</v>
      </c>
      <c r="M663" s="155">
        <v>179.20616556133234</v>
      </c>
      <c r="N663" s="138">
        <f t="shared" si="10"/>
        <v>663</v>
      </c>
      <c r="AB663" s="167" t="str">
        <f>IFERROR(VALUE(RIGHT(AA663,LEN(AA663)-MIN(FIND({0;1;2;3;4;5;6;7;8;9},AA663&amp;"0123456789"))+1)),"")</f>
        <v/>
      </c>
    </row>
    <row r="664" spans="2:28" x14ac:dyDescent="0.2">
      <c r="B664" s="125">
        <v>2231</v>
      </c>
      <c r="C664" s="155">
        <v>28.170477271336619</v>
      </c>
      <c r="D664">
        <v>2231</v>
      </c>
      <c r="E664" s="155">
        <v>-2238.6349903584792</v>
      </c>
      <c r="F664">
        <v>2231</v>
      </c>
      <c r="G664" s="155">
        <v>62.237809641520926</v>
      </c>
      <c r="I664" s="155"/>
      <c r="K664" s="155"/>
      <c r="L664">
        <v>2230.5</v>
      </c>
      <c r="M664" s="155">
        <v>179.19336297039618</v>
      </c>
      <c r="N664" s="138">
        <f t="shared" si="10"/>
        <v>664</v>
      </c>
      <c r="AB664" s="167" t="str">
        <f>IFERROR(VALUE(RIGHT(AA664,LEN(AA664)-MIN(FIND({0;1;2;3;4;5;6;7;8;9},AA664&amp;"0123456789"))+1)),"")</f>
        <v/>
      </c>
    </row>
    <row r="665" spans="2:28" x14ac:dyDescent="0.2">
      <c r="B665" s="125">
        <v>2232</v>
      </c>
      <c r="C665" s="155">
        <v>28.184788567571442</v>
      </c>
      <c r="D665">
        <v>2232</v>
      </c>
      <c r="E665" s="155">
        <v>-2239.6350644255199</v>
      </c>
      <c r="F665">
        <v>2232</v>
      </c>
      <c r="G665" s="155">
        <v>61.237735574480212</v>
      </c>
      <c r="I665" s="155"/>
      <c r="K665" s="155"/>
      <c r="L665">
        <v>2231.5</v>
      </c>
      <c r="M665" s="155">
        <v>179.18013981652854</v>
      </c>
      <c r="N665" s="138">
        <f t="shared" si="10"/>
        <v>665</v>
      </c>
      <c r="AB665" s="167" t="str">
        <f>IFERROR(VALUE(RIGHT(AA665,LEN(AA665)-MIN(FIND({0;1;2;3;4;5;6;7;8;9},AA665&amp;"0123456789"))+1)),"")</f>
        <v/>
      </c>
    </row>
    <row r="666" spans="2:28" x14ac:dyDescent="0.2">
      <c r="B666" s="125">
        <v>2233</v>
      </c>
      <c r="C666" s="155">
        <v>28.199338335633453</v>
      </c>
      <c r="D666">
        <v>2233</v>
      </c>
      <c r="E666" s="155">
        <v>-2240.6351321646475</v>
      </c>
      <c r="F666">
        <v>2233</v>
      </c>
      <c r="G666" s="155">
        <v>60.237667835352568</v>
      </c>
      <c r="I666" s="155"/>
      <c r="K666" s="155"/>
      <c r="L666">
        <v>2232.5</v>
      </c>
      <c r="M666" s="155">
        <v>179.16647497000986</v>
      </c>
      <c r="N666" s="138">
        <f t="shared" si="10"/>
        <v>666</v>
      </c>
      <c r="AB666" s="167" t="str">
        <f>IFERROR(VALUE(RIGHT(AA666,LEN(AA666)-MIN(FIND({0;1;2;3;4;5;6;7;8;9},AA666&amp;"0123456789"))+1)),"")</f>
        <v/>
      </c>
    </row>
    <row r="667" spans="2:28" x14ac:dyDescent="0.2">
      <c r="B667" s="125">
        <v>2234</v>
      </c>
      <c r="C667" s="155">
        <v>28.214134676810481</v>
      </c>
      <c r="D667">
        <v>2234</v>
      </c>
      <c r="E667" s="155">
        <v>-2241.6351933991464</v>
      </c>
      <c r="F667">
        <v>2234</v>
      </c>
      <c r="G667" s="155">
        <v>59.237606600853724</v>
      </c>
      <c r="I667" s="155"/>
      <c r="K667" s="155"/>
      <c r="L667">
        <v>2233.5</v>
      </c>
      <c r="M667" s="155">
        <v>179.15234585605697</v>
      </c>
      <c r="N667" s="138">
        <f t="shared" si="10"/>
        <v>667</v>
      </c>
      <c r="AB667" s="167" t="str">
        <f>IFERROR(VALUE(RIGHT(AA667,LEN(AA667)-MIN(FIND({0;1;2;3;4;5;6;7;8;9},AA667&amp;"0123456789"))+1)),"")</f>
        <v/>
      </c>
    </row>
    <row r="668" spans="2:28" x14ac:dyDescent="0.2">
      <c r="B668" s="125">
        <v>2235</v>
      </c>
      <c r="C668" s="155">
        <v>28.229186113669204</v>
      </c>
      <c r="D668">
        <v>2235</v>
      </c>
      <c r="E668" s="155">
        <v>-2242.6352479399643</v>
      </c>
      <c r="F668">
        <v>2235</v>
      </c>
      <c r="G668" s="155">
        <v>58.237552060035796</v>
      </c>
      <c r="I668" s="155"/>
      <c r="K668" s="155"/>
      <c r="L668">
        <v>2234.5</v>
      </c>
      <c r="M668" s="155">
        <v>179.13772832856719</v>
      </c>
      <c r="N668" s="138">
        <f t="shared" si="10"/>
        <v>668</v>
      </c>
      <c r="AB668" s="167" t="str">
        <f>IFERROR(VALUE(RIGHT(AA668,LEN(AA668)-MIN(FIND({0;1;2;3;4;5;6;7;8;9},AA668&amp;"0123456789"))+1)),"")</f>
        <v/>
      </c>
    </row>
    <row r="669" spans="2:28" x14ac:dyDescent="0.2">
      <c r="B669" s="125">
        <v>2236</v>
      </c>
      <c r="C669" s="155">
        <v>28.244501619902515</v>
      </c>
      <c r="D669">
        <v>2236</v>
      </c>
      <c r="E669" s="155">
        <v>-2243.6352955846155</v>
      </c>
      <c r="F669">
        <v>2236</v>
      </c>
      <c r="G669" s="155">
        <v>57.237504415384592</v>
      </c>
      <c r="I669" s="155"/>
      <c r="K669" s="155"/>
      <c r="L669">
        <v>2235.5</v>
      </c>
      <c r="M669" s="155">
        <v>179.12259653038521</v>
      </c>
      <c r="N669" s="138">
        <f t="shared" si="10"/>
        <v>669</v>
      </c>
      <c r="AB669" s="167" t="str">
        <f>IFERROR(VALUE(RIGHT(AA669,LEN(AA669)-MIN(FIND({0;1;2;3;4;5;6;7;8;9},AA669&amp;"0123456789"))+1)),"")</f>
        <v/>
      </c>
    </row>
    <row r="670" spans="2:28" x14ac:dyDescent="0.2">
      <c r="B670" s="125">
        <v>2237</v>
      </c>
      <c r="C670" s="155">
        <v>28.2600906528778</v>
      </c>
      <c r="D670">
        <v>2237</v>
      </c>
      <c r="E670" s="155">
        <v>-2244.6353361159622</v>
      </c>
      <c r="F670">
        <v>2237</v>
      </c>
      <c r="G670" s="155">
        <v>56.237463884037879</v>
      </c>
      <c r="I670" s="155"/>
      <c r="K670" s="155"/>
      <c r="L670">
        <v>2236.5</v>
      </c>
      <c r="M670" s="155">
        <v>179.10692273843233</v>
      </c>
      <c r="N670" s="138">
        <f t="shared" si="10"/>
        <v>670</v>
      </c>
      <c r="AB670" s="167" t="str">
        <f>IFERROR(VALUE(RIGHT(AA670,LEN(AA670)-MIN(FIND({0;1;2;3;4;5;6;7;8;9},AA670&amp;"0123456789"))+1)),"")</f>
        <v/>
      </c>
    </row>
    <row r="671" spans="2:28" x14ac:dyDescent="0.2">
      <c r="B671" s="125">
        <v>2238</v>
      </c>
      <c r="C671" s="155">
        <v>28.275963189180839</v>
      </c>
      <c r="D671">
        <v>2238</v>
      </c>
      <c r="E671" s="155">
        <v>-2245.6353693008614</v>
      </c>
      <c r="F671">
        <v>2238</v>
      </c>
      <c r="G671" s="155">
        <v>55.237430699138713</v>
      </c>
      <c r="I671" s="155"/>
      <c r="K671" s="155"/>
      <c r="L671">
        <v>2237.5</v>
      </c>
      <c r="M671" s="155">
        <v>179.09067719193408</v>
      </c>
      <c r="N671" s="138">
        <f t="shared" si="10"/>
        <v>671</v>
      </c>
      <c r="AB671" s="167" t="str">
        <f>IFERROR(VALUE(RIGHT(AA671,LEN(AA671)-MIN(FIND({0;1;2;3;4;5;6;7;8;9},AA671&amp;"0123456789"))+1)),"")</f>
        <v/>
      </c>
    </row>
    <row r="672" spans="2:28" x14ac:dyDescent="0.2">
      <c r="B672" s="125">
        <v>2239</v>
      </c>
      <c r="C672" s="155">
        <v>28.292129763481963</v>
      </c>
      <c r="D672">
        <v>2239</v>
      </c>
      <c r="E672" s="155">
        <v>-2246.6353948886594</v>
      </c>
      <c r="F672">
        <v>2239</v>
      </c>
      <c r="G672" s="155">
        <v>54.237405111340649</v>
      </c>
      <c r="I672" s="155"/>
      <c r="K672" s="155"/>
      <c r="L672">
        <v>2238.5</v>
      </c>
      <c r="M672" s="155">
        <v>179.07382790191284</v>
      </c>
      <c r="N672" s="138">
        <f t="shared" si="10"/>
        <v>672</v>
      </c>
      <c r="AB672" s="167" t="str">
        <f>IFERROR(VALUE(RIGHT(AA672,LEN(AA672)-MIN(FIND({0;1;2;3;4;5;6;7;8;9},AA672&amp;"0123456789"))+1)),"")</f>
        <v/>
      </c>
    </row>
    <row r="673" spans="2:28" x14ac:dyDescent="0.2">
      <c r="B673" s="125">
        <v>2240</v>
      </c>
      <c r="C673" s="155">
        <v>28.308601511079107</v>
      </c>
      <c r="D673">
        <v>2240</v>
      </c>
      <c r="E673" s="155">
        <v>-2247.6354126095111</v>
      </c>
      <c r="F673">
        <v>2240</v>
      </c>
      <c r="G673" s="155">
        <v>53.237387390488948</v>
      </c>
      <c r="I673" s="155"/>
      <c r="K673" s="155"/>
      <c r="L673">
        <v>2239.5</v>
      </c>
      <c r="M673" s="155">
        <v>179.05634044033303</v>
      </c>
      <c r="N673" s="138">
        <f t="shared" si="10"/>
        <v>673</v>
      </c>
      <c r="AB673" s="167" t="str">
        <f>IFERROR(VALUE(RIGHT(AA673,LEN(AA673)-MIN(FIND({0;1;2;3;4;5;6;7;8;9},AA673&amp;"0123456789"))+1)),"")</f>
        <v/>
      </c>
    </row>
    <row r="674" spans="2:28" x14ac:dyDescent="0.2">
      <c r="B674" s="125">
        <v>2241</v>
      </c>
      <c r="C674" s="155">
        <v>28.325390214486958</v>
      </c>
      <c r="D674">
        <v>2241</v>
      </c>
      <c r="E674" s="155">
        <v>-2248.6354221725064</v>
      </c>
      <c r="F674">
        <v>2241</v>
      </c>
      <c r="G674" s="155">
        <v>52.237377827493674</v>
      </c>
      <c r="I674" s="155"/>
      <c r="K674" s="155"/>
      <c r="L674">
        <v>2240.5</v>
      </c>
      <c r="M674" s="155">
        <v>179.03817770807069</v>
      </c>
      <c r="N674" s="138">
        <f t="shared" si="10"/>
        <v>674</v>
      </c>
      <c r="AB674" s="167" t="str">
        <f>IFERROR(VALUE(RIGHT(AA674,LEN(AA674)-MIN(FIND({0;1;2;3;4;5;6;7;8;9},AA674&amp;"0123456789"))+1)),"")</f>
        <v/>
      </c>
    </row>
    <row r="675" spans="2:28" x14ac:dyDescent="0.2">
      <c r="B675" s="125">
        <v>2242</v>
      </c>
      <c r="C675" s="155">
        <v>28.342508354419774</v>
      </c>
      <c r="D675">
        <v>2242</v>
      </c>
      <c r="E675" s="155">
        <v>-2249.6354232635731</v>
      </c>
      <c r="F675">
        <v>2242</v>
      </c>
      <c r="G675" s="155">
        <v>51.237376736426995</v>
      </c>
      <c r="I675" s="155"/>
      <c r="K675" s="155"/>
      <c r="L675">
        <v>2241.5</v>
      </c>
      <c r="M675" s="155">
        <v>179.01929968292771</v>
      </c>
      <c r="N675" s="138">
        <f t="shared" si="10"/>
        <v>675</v>
      </c>
      <c r="AB675" s="167" t="str">
        <f>IFERROR(VALUE(RIGHT(AA675,LEN(AA675)-MIN(FIND({0;1;2;3;4;5;6;7;8;9},AA675&amp;"0123456789"))+1)),"")</f>
        <v/>
      </c>
    </row>
    <row r="676" spans="2:28" x14ac:dyDescent="0.2">
      <c r="B676" s="125">
        <v>2243</v>
      </c>
      <c r="C676" s="155">
        <v>28.359969165411663</v>
      </c>
      <c r="D676">
        <v>2243</v>
      </c>
      <c r="E676" s="155">
        <v>-2250.635415543135</v>
      </c>
      <c r="F676">
        <v>2243</v>
      </c>
      <c r="G676" s="155">
        <v>50.237384456865129</v>
      </c>
      <c r="I676" s="155"/>
      <c r="K676" s="155"/>
      <c r="L676">
        <v>2242.5</v>
      </c>
      <c r="M676" s="155">
        <v>178.99966315364398</v>
      </c>
      <c r="N676" s="138">
        <f t="shared" si="10"/>
        <v>676</v>
      </c>
      <c r="AB676" s="167" t="str">
        <f>IFERROR(VALUE(RIGHT(AA676,LEN(AA676)-MIN(FIND({0;1;2;3;4;5;6;7;8;9},AA676&amp;"0123456789"))+1)),"")</f>
        <v/>
      </c>
    </row>
    <row r="677" spans="2:28" x14ac:dyDescent="0.2">
      <c r="B677" s="125">
        <v>2244</v>
      </c>
      <c r="C677" s="155">
        <v>28.377786696033493</v>
      </c>
      <c r="D677">
        <v>2244</v>
      </c>
      <c r="E677" s="155">
        <v>-2251.6353986434983</v>
      </c>
      <c r="F677">
        <v>2244</v>
      </c>
      <c r="G677" s="155">
        <v>49.237401356501778</v>
      </c>
      <c r="I677" s="155"/>
      <c r="K677" s="155"/>
      <c r="L677">
        <v>2243.5</v>
      </c>
      <c r="M677" s="155">
        <v>178.97922145620123</v>
      </c>
      <c r="N677" s="138">
        <f t="shared" si="10"/>
        <v>677</v>
      </c>
      <c r="AB677" s="167" t="str">
        <f>IFERROR(VALUE(RIGHT(AA677,LEN(AA677)-MIN(FIND({0;1;2;3;4;5;6;7;8;9},AA677&amp;"0123456789"))+1)),"")</f>
        <v/>
      </c>
    </row>
    <row r="678" spans="2:28" x14ac:dyDescent="0.2">
      <c r="B678" s="125">
        <v>2245</v>
      </c>
      <c r="C678" s="155">
        <v>28.395975873001152</v>
      </c>
      <c r="D678">
        <v>2245</v>
      </c>
      <c r="E678" s="155">
        <v>-2252.6353721659539</v>
      </c>
      <c r="F678">
        <v>2245</v>
      </c>
      <c r="G678" s="155">
        <v>48.23742783404623</v>
      </c>
      <c r="I678" s="155"/>
      <c r="K678" s="155"/>
      <c r="L678">
        <v>2244.5</v>
      </c>
      <c r="M678" s="155">
        <v>178.95792425048731</v>
      </c>
      <c r="N678" s="138">
        <f t="shared" si="10"/>
        <v>678</v>
      </c>
      <c r="AB678" s="167" t="str">
        <f>IFERROR(VALUE(RIGHT(AA678,LEN(AA678)-MIN(FIND({0;1;2;3;4;5;6;7;8;9},AA678&amp;"0123456789"))+1)),"")</f>
        <v/>
      </c>
    </row>
    <row r="679" spans="2:28" x14ac:dyDescent="0.2">
      <c r="B679" s="125">
        <v>2246</v>
      </c>
      <c r="C679" s="155">
        <v>28.4145525670205</v>
      </c>
      <c r="D679">
        <v>2246</v>
      </c>
      <c r="E679" s="155">
        <v>-2253.6353356776008</v>
      </c>
      <c r="F679">
        <v>2246</v>
      </c>
      <c r="G679" s="155">
        <v>47.237464322399319</v>
      </c>
      <c r="I679" s="155"/>
      <c r="K679" s="155"/>
      <c r="L679">
        <v>2245.5</v>
      </c>
      <c r="M679" s="155">
        <v>178.93571742035707</v>
      </c>
      <c r="N679" s="138">
        <f t="shared" si="10"/>
        <v>679</v>
      </c>
      <c r="AB679" s="167" t="str">
        <f>IFERROR(VALUE(RIGHT(AA679,LEN(AA679)-MIN(FIND({0;1;2;3;4;5;6;7;8;9},AA679&amp;"0123456789"))+1)),"")</f>
        <v/>
      </c>
    </row>
    <row r="680" spans="2:28" x14ac:dyDescent="0.2">
      <c r="B680" s="125">
        <v>2247</v>
      </c>
      <c r="C680" s="155">
        <v>28.433533655171736</v>
      </c>
      <c r="D680">
        <v>2247</v>
      </c>
      <c r="E680" s="155">
        <v>-2254.6352887079756</v>
      </c>
      <c r="F680">
        <v>2247</v>
      </c>
      <c r="G680" s="155">
        <v>46.237511292024465</v>
      </c>
      <c r="I680" s="155"/>
      <c r="K680" s="155"/>
      <c r="L680">
        <v>2246.5</v>
      </c>
      <c r="M680" s="155">
        <v>178.91254327144367</v>
      </c>
      <c r="N680" s="138">
        <f t="shared" si="10"/>
        <v>680</v>
      </c>
      <c r="AB680" s="167" t="str">
        <f>IFERROR(VALUE(RIGHT(AA680,LEN(AA680)-MIN(FIND({0;1;2;3;4;5;6;7;8;9},AA680&amp;"0123456789"))+1)),"")</f>
        <v/>
      </c>
    </row>
    <row r="681" spans="2:28" x14ac:dyDescent="0.2">
      <c r="B681" s="125">
        <v>2248</v>
      </c>
      <c r="C681" s="155">
        <v>28.452937068402001</v>
      </c>
      <c r="D681">
        <v>2248</v>
      </c>
      <c r="E681" s="155">
        <v>-2255.6352307456732</v>
      </c>
      <c r="F681">
        <v>2248</v>
      </c>
      <c r="G681" s="155">
        <v>45.2375692543269</v>
      </c>
      <c r="I681" s="155"/>
      <c r="K681" s="155"/>
      <c r="L681">
        <v>2247.5</v>
      </c>
      <c r="M681" s="155">
        <v>178.88834138390197</v>
      </c>
      <c r="N681" s="138">
        <f t="shared" si="10"/>
        <v>681</v>
      </c>
      <c r="AB681" s="167" t="str">
        <f>IFERROR(VALUE(RIGHT(AA681,LEN(AA681)-MIN(FIND({0;1;2;3;4;5;6;7;8;9},AA681&amp;"0123456789"))+1)),"")</f>
        <v/>
      </c>
    </row>
    <row r="682" spans="2:28" x14ac:dyDescent="0.2">
      <c r="B682" s="125">
        <v>2248.5</v>
      </c>
      <c r="C682" s="155">
        <v>28.462804269757839</v>
      </c>
      <c r="D682">
        <v>2248.5</v>
      </c>
      <c r="E682" s="155">
        <v>-2256.1351974431877</v>
      </c>
      <c r="F682">
        <v>2248.5</v>
      </c>
      <c r="G682" s="155">
        <v>44.737602556812362</v>
      </c>
      <c r="I682" s="155"/>
      <c r="K682" s="155"/>
      <c r="L682">
        <v>2248.25</v>
      </c>
      <c r="M682" s="155">
        <v>178.86937347550065</v>
      </c>
      <c r="N682" s="138">
        <f t="shared" si="10"/>
        <v>682</v>
      </c>
      <c r="AB682" s="167" t="str">
        <f>IFERROR(VALUE(RIGHT(AA682,LEN(AA682)-MIN(FIND({0;1;2;3;4;5;6;7;8;9},AA682&amp;"0123456789"))+1)),"")</f>
        <v/>
      </c>
    </row>
    <row r="683" spans="2:28" x14ac:dyDescent="0.2">
      <c r="B683" s="125">
        <v>2249</v>
      </c>
      <c r="C683" s="155">
        <v>28.472784399091395</v>
      </c>
      <c r="D683">
        <v>2249</v>
      </c>
      <c r="E683" s="155">
        <v>-2256.6351611775067</v>
      </c>
      <c r="F683">
        <v>2249</v>
      </c>
      <c r="G683" s="155">
        <v>44.237638822493409</v>
      </c>
      <c r="I683" s="155"/>
      <c r="K683" s="155"/>
      <c r="L683">
        <v>2248.75</v>
      </c>
      <c r="M683" s="155">
        <v>178.85643034119767</v>
      </c>
      <c r="N683" s="138">
        <f t="shared" si="10"/>
        <v>683</v>
      </c>
      <c r="AB683" s="167" t="str">
        <f>IFERROR(VALUE(RIGHT(AA683,LEN(AA683)-MIN(FIND({0;1;2;3;4;5;6;7;8;9},AA683&amp;"0123456789"))+1)),"")</f>
        <v/>
      </c>
    </row>
    <row r="684" spans="2:28" x14ac:dyDescent="0.2">
      <c r="B684" s="125">
        <v>2249.5</v>
      </c>
      <c r="C684" s="155">
        <v>28.482880128080868</v>
      </c>
      <c r="D684">
        <v>2249.5</v>
      </c>
      <c r="E684" s="155">
        <v>-2257.1351218691666</v>
      </c>
      <c r="F684">
        <v>2249.5</v>
      </c>
      <c r="G684" s="155">
        <v>43.737678130833501</v>
      </c>
      <c r="I684" s="155"/>
      <c r="K684" s="155"/>
      <c r="L684">
        <v>2249.25</v>
      </c>
      <c r="M684" s="155">
        <v>178.84318093535782</v>
      </c>
      <c r="N684" s="138">
        <f t="shared" si="10"/>
        <v>684</v>
      </c>
      <c r="AB684" s="167" t="str">
        <f>IFERROR(VALUE(RIGHT(AA684,LEN(AA684)-MIN(FIND({0;1;2;3;4;5;6;7;8;9},AA684&amp;"0123456789"))+1)),"")</f>
        <v/>
      </c>
    </row>
    <row r="685" spans="2:28" x14ac:dyDescent="0.2">
      <c r="B685" s="125">
        <v>2250</v>
      </c>
      <c r="C685" s="155">
        <v>28.493094211327303</v>
      </c>
      <c r="D685">
        <v>2250</v>
      </c>
      <c r="E685" s="155">
        <v>-2257.6350794351565</v>
      </c>
      <c r="F685">
        <v>2250</v>
      </c>
      <c r="G685" s="155">
        <v>43.237720564843585</v>
      </c>
      <c r="I685" s="155"/>
      <c r="K685" s="155"/>
      <c r="L685">
        <v>2249.75</v>
      </c>
      <c r="M685" s="155">
        <v>178.82961574861915</v>
      </c>
      <c r="N685" s="138">
        <f t="shared" si="10"/>
        <v>685</v>
      </c>
      <c r="AB685" s="167" t="str">
        <f>IFERROR(VALUE(RIGHT(AA685,LEN(AA685)-MIN(FIND({0;1;2;3;4;5;6;7;8;9},AA685&amp;"0123456789"))+1)),"")</f>
        <v/>
      </c>
    </row>
    <row r="686" spans="2:28" x14ac:dyDescent="0.2">
      <c r="B686" s="125">
        <v>2250.5</v>
      </c>
      <c r="C686" s="155">
        <v>28.503429494514002</v>
      </c>
      <c r="D686">
        <v>2250.5</v>
      </c>
      <c r="E686" s="155">
        <v>-2258.1350337886247</v>
      </c>
      <c r="F686">
        <v>2250.5</v>
      </c>
      <c r="G686" s="155">
        <v>42.737766211375401</v>
      </c>
      <c r="I686" s="155"/>
      <c r="K686" s="155"/>
      <c r="L686">
        <v>2250.25</v>
      </c>
      <c r="M686" s="155">
        <v>178.81572433608767</v>
      </c>
      <c r="N686" s="138">
        <f t="shared" si="10"/>
        <v>686</v>
      </c>
      <c r="AB686" s="167" t="str">
        <f>IFERROR(VALUE(RIGHT(AA686,LEN(AA686)-MIN(FIND({0;1;2;3;4;5;6;7;8;9},AA686&amp;"0123456789"))+1)),"")</f>
        <v/>
      </c>
    </row>
    <row r="687" spans="2:28" x14ac:dyDescent="0.2">
      <c r="B687" s="125">
        <v>2251</v>
      </c>
      <c r="C687" s="155">
        <v>28.513888921705863</v>
      </c>
      <c r="D687">
        <v>2251</v>
      </c>
      <c r="E687" s="155">
        <v>-2258.634984838588</v>
      </c>
      <c r="F687">
        <v>2251</v>
      </c>
      <c r="G687" s="155">
        <v>42.237815161412072</v>
      </c>
      <c r="I687" s="155"/>
      <c r="K687" s="155"/>
      <c r="L687">
        <v>2250.75</v>
      </c>
      <c r="M687" s="155">
        <v>178.80149541584916</v>
      </c>
      <c r="N687" s="138">
        <f t="shared" si="10"/>
        <v>687</v>
      </c>
      <c r="AB687" s="167" t="str">
        <f>IFERROR(VALUE(RIGHT(AA687,LEN(AA687)-MIN(FIND({0;1;2;3;4;5;6;7;8;9},AA687&amp;"0123456789"))+1)),"")</f>
        <v/>
      </c>
    </row>
    <row r="688" spans="2:28" x14ac:dyDescent="0.2">
      <c r="B688" s="125">
        <v>2251.5</v>
      </c>
      <c r="C688" s="155">
        <v>28.524475542183271</v>
      </c>
      <c r="D688">
        <v>2251.5</v>
      </c>
      <c r="E688" s="155">
        <v>-2259.1349324896441</v>
      </c>
      <c r="F688">
        <v>2251.5</v>
      </c>
      <c r="G688" s="155">
        <v>41.737867510355954</v>
      </c>
      <c r="I688" s="155"/>
      <c r="K688" s="155"/>
      <c r="L688">
        <v>2251.25</v>
      </c>
      <c r="M688" s="155">
        <v>178.78691692227545</v>
      </c>
      <c r="N688" s="138">
        <f t="shared" si="10"/>
        <v>688</v>
      </c>
      <c r="AB688" s="167" t="str">
        <f>IFERROR(VALUE(RIGHT(AA688,LEN(AA688)-MIN(FIND({0;1;2;3;4;5;6;7;8;9},AA688&amp;"0123456789"))+1)),"")</f>
        <v/>
      </c>
    </row>
    <row r="689" spans="2:28" x14ac:dyDescent="0.2">
      <c r="B689" s="125">
        <v>2252</v>
      </c>
      <c r="C689" s="155">
        <v>28.535192517085417</v>
      </c>
      <c r="D689">
        <v>2252</v>
      </c>
      <c r="E689" s="155">
        <v>-2259.6348766416604</v>
      </c>
      <c r="F689">
        <v>2252</v>
      </c>
      <c r="G689" s="155">
        <v>41.237923358339685</v>
      </c>
      <c r="I689" s="155"/>
      <c r="K689" s="155"/>
      <c r="L689">
        <v>2251.75</v>
      </c>
      <c r="M689" s="155">
        <v>178.77197602777835</v>
      </c>
      <c r="N689" s="138">
        <f t="shared" si="10"/>
        <v>689</v>
      </c>
      <c r="AB689" s="167" t="str">
        <f>IFERROR(VALUE(RIGHT(AA689,LEN(AA689)-MIN(FIND({0;1;2;3;4;5;6;7;8;9},AA689&amp;"0123456789"))+1)),"")</f>
        <v/>
      </c>
    </row>
    <row r="690" spans="2:28" x14ac:dyDescent="0.2">
      <c r="B690" s="125">
        <v>2252.5</v>
      </c>
      <c r="C690" s="155">
        <v>28.546043126058677</v>
      </c>
      <c r="D690">
        <v>2252.5</v>
      </c>
      <c r="E690" s="155">
        <v>-2260.1348171894601</v>
      </c>
      <c r="F690">
        <v>2252.5</v>
      </c>
      <c r="G690" s="155">
        <v>40.737982810539961</v>
      </c>
      <c r="I690" s="155"/>
      <c r="K690" s="155"/>
      <c r="L690">
        <v>2252.25</v>
      </c>
      <c r="M690" s="155">
        <v>178.75665914220087</v>
      </c>
      <c r="N690" s="138">
        <f t="shared" si="10"/>
        <v>690</v>
      </c>
      <c r="AB690" s="167" t="str">
        <f>IFERROR(VALUE(RIGHT(AA690,LEN(AA690)-MIN(FIND({0;1;2;3;4;5;6;7;8;9},AA690&amp;"0123456789"))+1)),"")</f>
        <v/>
      </c>
    </row>
    <row r="691" spans="2:28" x14ac:dyDescent="0.2">
      <c r="B691" s="125">
        <v>2253</v>
      </c>
      <c r="C691" s="155">
        <v>28.557030774053377</v>
      </c>
      <c r="D691">
        <v>2253</v>
      </c>
      <c r="E691" s="155">
        <v>-2260.6347540224774</v>
      </c>
      <c r="F691">
        <v>2253</v>
      </c>
      <c r="G691" s="155">
        <v>40.238045977522688</v>
      </c>
      <c r="I691" s="155"/>
      <c r="K691" s="155"/>
      <c r="L691">
        <v>2252.75</v>
      </c>
      <c r="M691" s="155">
        <v>178.74095189572014</v>
      </c>
      <c r="N691" s="138">
        <f t="shared" si="10"/>
        <v>691</v>
      </c>
      <c r="AB691" s="167" t="str">
        <f>IFERROR(VALUE(RIGHT(AA691,LEN(AA691)-MIN(FIND({0;1;2;3;4;5;6;7;8;9},AA691&amp;"0123456789"))+1)),"")</f>
        <v/>
      </c>
    </row>
    <row r="692" spans="2:28" x14ac:dyDescent="0.2">
      <c r="B692" s="125">
        <v>2253.5</v>
      </c>
      <c r="C692" s="155">
        <v>28.568158998378184</v>
      </c>
      <c r="D692">
        <v>2253.5</v>
      </c>
      <c r="E692" s="155">
        <v>-2261.1346870244006</v>
      </c>
      <c r="F692">
        <v>2253.5</v>
      </c>
      <c r="G692" s="155">
        <v>39.738112975599506</v>
      </c>
      <c r="I692" s="155"/>
      <c r="K692" s="155"/>
      <c r="L692">
        <v>2253.25</v>
      </c>
      <c r="M692" s="155">
        <v>178.72483910927929</v>
      </c>
      <c r="N692" s="138">
        <f t="shared" si="10"/>
        <v>692</v>
      </c>
      <c r="AB692" s="167" t="str">
        <f>IFERROR(VALUE(RIGHT(AA692,LEN(AA692)-MIN(FIND({0;1;2;3;4;5;6;7;8;9},AA692&amp;"0123456789"))+1)),"")</f>
        <v/>
      </c>
    </row>
    <row r="693" spans="2:28" x14ac:dyDescent="0.2">
      <c r="B693" s="125">
        <v>2254</v>
      </c>
      <c r="C693" s="155">
        <v>28.579431476099458</v>
      </c>
      <c r="D693">
        <v>2254</v>
      </c>
      <c r="E693" s="155">
        <v>-2261.6346160727794</v>
      </c>
      <c r="F693">
        <v>2254</v>
      </c>
      <c r="G693" s="155">
        <v>39.238183927220689</v>
      </c>
      <c r="I693" s="155"/>
      <c r="K693" s="155"/>
      <c r="L693">
        <v>2253.75</v>
      </c>
      <c r="M693" s="155">
        <v>178.70830475495407</v>
      </c>
      <c r="N693" s="138">
        <f t="shared" si="10"/>
        <v>693</v>
      </c>
      <c r="AB693" s="167" t="str">
        <f>IFERROR(VALUE(RIGHT(AA693,LEN(AA693)-MIN(FIND({0;1;2;3;4;5;6;7;8;9},AA693&amp;"0123456789"))+1)),"")</f>
        <v/>
      </c>
    </row>
    <row r="694" spans="2:28" x14ac:dyDescent="0.2">
      <c r="B694" s="125">
        <v>2254.5</v>
      </c>
      <c r="C694" s="155">
        <v>28.590852031859754</v>
      </c>
      <c r="D694">
        <v>2254.5</v>
      </c>
      <c r="E694" s="155">
        <v>-2262.1345410386066</v>
      </c>
      <c r="F694">
        <v>2254.5</v>
      </c>
      <c r="G694" s="155">
        <v>38.738258961393512</v>
      </c>
      <c r="I694" s="155"/>
      <c r="K694" s="155"/>
      <c r="L694">
        <v>2254.25</v>
      </c>
      <c r="M694" s="155">
        <v>178.69133190784166</v>
      </c>
      <c r="N694" s="138">
        <f t="shared" si="10"/>
        <v>694</v>
      </c>
      <c r="AB694" s="167" t="str">
        <f>IFERROR(VALUE(RIGHT(AA694,LEN(AA694)-MIN(FIND({0;1;2;3;4;5;6;7;8;9},AA694&amp;"0123456789"))+1)),"")</f>
        <v/>
      </c>
    </row>
    <row r="695" spans="2:28" x14ac:dyDescent="0.2">
      <c r="B695" s="125">
        <v>2255</v>
      </c>
      <c r="C695" s="155">
        <v>28.602424646181674</v>
      </c>
      <c r="D695">
        <v>2255</v>
      </c>
      <c r="E695" s="155">
        <v>-2262.6344617858649</v>
      </c>
      <c r="F695">
        <v>2255</v>
      </c>
      <c r="G695" s="155">
        <v>38.238338214135183</v>
      </c>
      <c r="I695" s="155"/>
      <c r="K695" s="155"/>
      <c r="L695">
        <v>2254.75</v>
      </c>
      <c r="M695" s="155">
        <v>178.6739026903407</v>
      </c>
      <c r="N695" s="138">
        <f t="shared" si="10"/>
        <v>695</v>
      </c>
      <c r="AB695" s="167" t="str">
        <f>IFERROR(VALUE(RIGHT(AA695,LEN(AA695)-MIN(FIND({0;1;2;3;4;5;6;7;8;9},AA695&amp;"0123456789"))+1)),"")</f>
        <v/>
      </c>
    </row>
    <row r="696" spans="2:28" x14ac:dyDescent="0.2">
      <c r="B696" s="125">
        <v>2255.5</v>
      </c>
      <c r="C696" s="155">
        <v>28.614153464319909</v>
      </c>
      <c r="D696">
        <v>2255.5</v>
      </c>
      <c r="E696" s="155">
        <v>-2263.1343781710352</v>
      </c>
      <c r="F696">
        <v>2255.5</v>
      </c>
      <c r="G696" s="155">
        <v>37.738421828964874</v>
      </c>
      <c r="I696" s="155"/>
      <c r="K696" s="155"/>
      <c r="L696">
        <v>2255.25</v>
      </c>
      <c r="M696" s="155">
        <v>178.65599820921679</v>
      </c>
      <c r="N696" s="138">
        <f t="shared" si="10"/>
        <v>696</v>
      </c>
      <c r="AB696" s="167" t="str">
        <f>IFERROR(VALUE(RIGHT(AA696,LEN(AA696)-MIN(FIND({0;1;2;3;4;5;6;7;8;9},AA696&amp;"0123456789"))+1)),"")</f>
        <v/>
      </c>
    </row>
    <row r="697" spans="2:28" x14ac:dyDescent="0.2">
      <c r="B697" s="125">
        <v>2256</v>
      </c>
      <c r="C697" s="155">
        <v>28.626042805723429</v>
      </c>
      <c r="D697">
        <v>2256</v>
      </c>
      <c r="E697" s="155">
        <v>-2263.6342900425693</v>
      </c>
      <c r="F697">
        <v>2256</v>
      </c>
      <c r="G697" s="155">
        <v>37.238509957430779</v>
      </c>
      <c r="I697" s="155"/>
      <c r="K697" s="155"/>
      <c r="L697">
        <v>2255.75</v>
      </c>
      <c r="M697" s="155">
        <v>178.63759848557504</v>
      </c>
      <c r="N697" s="138">
        <f t="shared" si="10"/>
        <v>697</v>
      </c>
      <c r="AB697" s="167" t="str">
        <f>IFERROR(VALUE(RIGHT(AA697,LEN(AA697)-MIN(FIND({0;1;2;3;4;5;6;7;8;9},AA697&amp;"0123456789"))+1)),"")</f>
        <v/>
      </c>
    </row>
    <row r="698" spans="2:28" x14ac:dyDescent="0.2">
      <c r="B698" s="125">
        <v>2256.5</v>
      </c>
      <c r="C698" s="155">
        <v>28.638097174170962</v>
      </c>
      <c r="D698">
        <v>2256.5</v>
      </c>
      <c r="E698" s="155">
        <v>-2264.1341972403065</v>
      </c>
      <c r="F698">
        <v>2256.5</v>
      </c>
      <c r="G698" s="155">
        <v>36.738602759693549</v>
      </c>
      <c r="I698" s="155"/>
      <c r="K698" s="155"/>
      <c r="L698">
        <v>2256.25</v>
      </c>
      <c r="M698" s="155">
        <v>178.61868237754064</v>
      </c>
      <c r="N698" s="138">
        <f t="shared" si="10"/>
        <v>698</v>
      </c>
      <c r="AB698" s="167" t="str">
        <f>IFERROR(VALUE(RIGHT(AA698,LEN(AA698)-MIN(FIND({0;1;2;3;4;5;6;7;8;9},AA698&amp;"0123456789"))+1)),"")</f>
        <v/>
      </c>
    </row>
    <row r="699" spans="2:28" x14ac:dyDescent="0.2">
      <c r="B699" s="125">
        <v>2257</v>
      </c>
      <c r="C699" s="155">
        <v>28.650321268645911</v>
      </c>
      <c r="D699">
        <v>2257</v>
      </c>
      <c r="E699" s="155">
        <v>-2264.6340995948508</v>
      </c>
      <c r="F699">
        <v>2257</v>
      </c>
      <c r="G699" s="155">
        <v>36.238700405149302</v>
      </c>
      <c r="I699" s="155"/>
      <c r="K699" s="155"/>
      <c r="L699">
        <v>2256.75</v>
      </c>
      <c r="M699" s="155">
        <v>178.59922749539678</v>
      </c>
      <c r="N699" s="138">
        <f t="shared" si="10"/>
        <v>699</v>
      </c>
      <c r="AB699" s="167" t="str">
        <f>IFERROR(VALUE(RIGHT(AA699,LEN(AA699)-MIN(FIND({0;1;2;3;4;5;6;7;8;9},AA699&amp;"0123456789"))+1)),"")</f>
        <v/>
      </c>
    </row>
    <row r="700" spans="2:28" x14ac:dyDescent="0.2">
      <c r="B700" s="125">
        <v>2257.5</v>
      </c>
      <c r="C700" s="155">
        <v>28.66271999502036</v>
      </c>
      <c r="D700">
        <v>2257.5</v>
      </c>
      <c r="E700" s="155">
        <v>-2265.1339969268811</v>
      </c>
      <c r="F700">
        <v>2257.5</v>
      </c>
      <c r="G700" s="155">
        <v>35.738803073119016</v>
      </c>
      <c r="I700" s="155"/>
      <c r="K700" s="155"/>
      <c r="L700">
        <v>2257.25</v>
      </c>
      <c r="M700" s="155">
        <v>178.5792101086675</v>
      </c>
      <c r="N700" s="138">
        <f t="shared" si="10"/>
        <v>700</v>
      </c>
      <c r="AB700" s="167" t="str">
        <f>IFERROR(VALUE(RIGHT(AA700,LEN(AA700)-MIN(FIND({0;1;2;3;4;5;6;7;8;9},AA700&amp;"0123456789"))+1)),"")</f>
        <v/>
      </c>
    </row>
    <row r="701" spans="2:28" x14ac:dyDescent="0.2">
      <c r="B701" s="125">
        <v>2258</v>
      </c>
      <c r="C701" s="155">
        <v>28.675298478622992</v>
      </c>
      <c r="D701">
        <v>2258</v>
      </c>
      <c r="E701" s="155">
        <v>-2265.6338890464099</v>
      </c>
      <c r="F701">
        <v>2258</v>
      </c>
      <c r="G701" s="155">
        <v>35.238910953590221</v>
      </c>
      <c r="I701" s="155"/>
      <c r="K701" s="155"/>
      <c r="L701">
        <v>2257.75</v>
      </c>
      <c r="M701" s="155">
        <v>178.55860504465932</v>
      </c>
      <c r="N701" s="138">
        <f t="shared" si="10"/>
        <v>701</v>
      </c>
      <c r="AB701" s="167" t="str">
        <f>IFERROR(VALUE(RIGHT(AA701,LEN(AA701)-MIN(FIND({0;1;2;3;4;5;6;7;8;9},AA701&amp;"0123456789"))+1)),"")</f>
        <v/>
      </c>
    </row>
    <row r="702" spans="2:28" x14ac:dyDescent="0.2">
      <c r="B702" s="125">
        <v>2258.5</v>
      </c>
      <c r="C702" s="155">
        <v>28.688062077770567</v>
      </c>
      <c r="D702">
        <v>2258.5</v>
      </c>
      <c r="E702" s="155">
        <v>-2266.1337757519655</v>
      </c>
      <c r="F702">
        <v>2258.5</v>
      </c>
      <c r="G702" s="155">
        <v>34.739024248034639</v>
      </c>
      <c r="I702" s="155"/>
      <c r="K702" s="155"/>
      <c r="L702">
        <v>2258.25</v>
      </c>
      <c r="M702" s="155">
        <v>178.53738557780281</v>
      </c>
      <c r="N702" s="138">
        <f t="shared" si="10"/>
        <v>702</v>
      </c>
      <c r="AB702" s="167" t="str">
        <f>IFERROR(VALUE(RIGHT(AA702,LEN(AA702)-MIN(FIND({0;1;2;3;4;5;6;7;8;9},AA702&amp;"0123456789"))+1)),"")</f>
        <v/>
      </c>
    </row>
    <row r="703" spans="2:28" x14ac:dyDescent="0.2">
      <c r="B703" s="125">
        <v>2259</v>
      </c>
      <c r="C703" s="155">
        <v>28.701016398348603</v>
      </c>
      <c r="D703">
        <v>2259</v>
      </c>
      <c r="E703" s="155">
        <v>-2266.6336568297011</v>
      </c>
      <c r="F703">
        <v>2259</v>
      </c>
      <c r="G703" s="155">
        <v>34.23914317029903</v>
      </c>
      <c r="I703" s="155"/>
      <c r="K703" s="155"/>
      <c r="L703">
        <v>2258.75</v>
      </c>
      <c r="M703" s="155">
        <v>178.51552330918435</v>
      </c>
      <c r="N703" s="138">
        <f t="shared" si="10"/>
        <v>703</v>
      </c>
      <c r="AB703" s="167" t="str">
        <f>IFERROR(VALUE(RIGHT(AA703,LEN(AA703)-MIN(FIND({0;1;2;3;4;5;6;7;8;9},AA703&amp;"0123456789"))+1)),"")</f>
        <v/>
      </c>
    </row>
    <row r="704" spans="2:28" x14ac:dyDescent="0.2">
      <c r="B704" s="125">
        <v>2259.5</v>
      </c>
      <c r="C704" s="155">
        <v>28.714167309532094</v>
      </c>
      <c r="D704">
        <v>2259.5</v>
      </c>
      <c r="E704" s="155">
        <v>-2267.1335320524204</v>
      </c>
      <c r="F704">
        <v>2259.5</v>
      </c>
      <c r="G704" s="155">
        <v>33.739267947579719</v>
      </c>
      <c r="I704" s="155"/>
      <c r="K704" s="155"/>
      <c r="L704">
        <v>2259.25</v>
      </c>
      <c r="M704" s="155">
        <v>178.49298803562746</v>
      </c>
      <c r="N704" s="138">
        <f t="shared" si="10"/>
        <v>704</v>
      </c>
      <c r="AB704" s="167" t="str">
        <f>IFERROR(VALUE(RIGHT(AA704,LEN(AA704)-MIN(FIND({0;1;2;3;4;5;6;7;8;9},AA704&amp;"0123456789"))+1)),"")</f>
        <v/>
      </c>
    </row>
    <row r="705" spans="2:28" x14ac:dyDescent="0.2">
      <c r="B705" s="125">
        <v>2260</v>
      </c>
      <c r="C705" s="155">
        <v>28.72752096074279</v>
      </c>
      <c r="D705">
        <v>2260</v>
      </c>
      <c r="E705" s="155">
        <v>-2267.6334011785061</v>
      </c>
      <c r="F705">
        <v>2260</v>
      </c>
      <c r="G705" s="155">
        <v>33.239398821493978</v>
      </c>
      <c r="I705" s="155"/>
      <c r="K705" s="155"/>
      <c r="L705">
        <v>2259.75</v>
      </c>
      <c r="M705" s="155">
        <v>178.46974760766901</v>
      </c>
      <c r="N705" s="138">
        <f t="shared" si="10"/>
        <v>705</v>
      </c>
      <c r="AB705" s="167" t="str">
        <f>IFERROR(VALUE(RIGHT(AA705,LEN(AA705)-MIN(FIND({0;1;2;3;4;5;6;7;8;9},AA705&amp;"0123456789"))+1)),"")</f>
        <v/>
      </c>
    </row>
    <row r="706" spans="2:28" x14ac:dyDescent="0.2">
      <c r="B706" s="125">
        <v>2260.5</v>
      </c>
      <c r="C706" s="155">
        <v>28.74108379994378</v>
      </c>
      <c r="D706">
        <v>2260.5</v>
      </c>
      <c r="E706" s="155">
        <v>-2268.1332639507536</v>
      </c>
      <c r="F706">
        <v>2260.5</v>
      </c>
      <c r="G706" s="155">
        <v>32.739536049246453</v>
      </c>
      <c r="I706" s="155"/>
      <c r="K706" s="155"/>
      <c r="L706">
        <v>2260.25</v>
      </c>
      <c r="M706" s="155">
        <v>178.44576777598448</v>
      </c>
      <c r="N706" s="138">
        <f t="shared" si="10"/>
        <v>706</v>
      </c>
      <c r="AB706" s="167" t="str">
        <f>IFERROR(VALUE(RIGHT(AA706,LEN(AA706)-MIN(FIND({0;1;2;3;4;5;6;7;8;9},AA706&amp;"0123456789"))+1)),"")</f>
        <v/>
      </c>
    </row>
    <row r="707" spans="2:28" x14ac:dyDescent="0.2">
      <c r="B707" s="125">
        <v>2261</v>
      </c>
      <c r="C707" s="155">
        <v>28.75486259337525</v>
      </c>
      <c r="D707">
        <v>2261</v>
      </c>
      <c r="E707" s="155">
        <v>-2268.6331200950763</v>
      </c>
      <c r="F707">
        <v>2261</v>
      </c>
      <c r="G707" s="155">
        <v>32.239679904923833</v>
      </c>
      <c r="I707" s="155"/>
      <c r="K707" s="155"/>
      <c r="L707">
        <v>2260.75</v>
      </c>
      <c r="M707" s="155">
        <v>178.42101202579744</v>
      </c>
      <c r="N707" s="138">
        <f t="shared" si="10"/>
        <v>707</v>
      </c>
      <c r="AB707" s="167" t="str">
        <f>IFERROR(VALUE(RIGHT(AA707,LEN(AA707)-MIN(FIND({0;1;2;3;4;5;6;7;8;9},AA707&amp;"0123456789"))+1)),"")</f>
        <v/>
      </c>
    </row>
    <row r="708" spans="2:28" x14ac:dyDescent="0.2">
      <c r="B708" s="125">
        <v>2261.5</v>
      </c>
      <c r="C708" s="155">
        <v>28.768864446836375</v>
      </c>
      <c r="D708">
        <v>2261.5</v>
      </c>
      <c r="E708" s="155">
        <v>-2269.1329693190974</v>
      </c>
      <c r="F708">
        <v>2261.5</v>
      </c>
      <c r="G708" s="155">
        <v>31.739830680902742</v>
      </c>
      <c r="I708" s="155"/>
      <c r="K708" s="155"/>
      <c r="L708">
        <v>2261.25</v>
      </c>
      <c r="M708" s="155">
        <v>178.39544139929345</v>
      </c>
      <c r="N708" s="138">
        <f t="shared" si="10"/>
        <v>708</v>
      </c>
      <c r="AB708" s="167" t="str">
        <f>IFERROR(VALUE(RIGHT(AA708,LEN(AA708)-MIN(FIND({0;1;2;3;4;5;6;7;8;9},AA708&amp;"0123456789"))+1)),"")</f>
        <v/>
      </c>
    </row>
    <row r="709" spans="2:28" x14ac:dyDescent="0.2">
      <c r="B709" s="125">
        <v>2262</v>
      </c>
      <c r="C709" s="155">
        <v>28.78309682861557</v>
      </c>
      <c r="D709">
        <v>2262</v>
      </c>
      <c r="E709" s="155">
        <v>-2269.6328113105942</v>
      </c>
      <c r="F709">
        <v>2262</v>
      </c>
      <c r="G709" s="155">
        <v>31.239988689405891</v>
      </c>
      <c r="I709" s="155"/>
      <c r="K709" s="155"/>
      <c r="L709">
        <v>2261.75</v>
      </c>
      <c r="M709" s="155">
        <v>178.36901430619227</v>
      </c>
      <c r="N709" s="138">
        <f t="shared" si="10"/>
        <v>709</v>
      </c>
      <c r="AB709" s="167" t="str">
        <f>IFERROR(VALUE(RIGHT(AA709,LEN(AA709)-MIN(FIND({0;1;2;3;4;5;6;7;8;9},AA709&amp;"0123456789"))+1)),"")</f>
        <v/>
      </c>
    </row>
    <row r="710" spans="2:28" x14ac:dyDescent="0.2">
      <c r="B710" s="125">
        <v>2262.5</v>
      </c>
      <c r="C710" s="155">
        <v>28.79756759416459</v>
      </c>
      <c r="D710">
        <v>2262.5</v>
      </c>
      <c r="E710" s="155">
        <v>-2270.1326457357877</v>
      </c>
      <c r="F710">
        <v>2262.5</v>
      </c>
      <c r="G710" s="155">
        <v>30.740154264212379</v>
      </c>
      <c r="I710" s="155"/>
      <c r="K710" s="155"/>
      <c r="L710">
        <v>2262.25</v>
      </c>
      <c r="M710" s="155">
        <v>178.34168632333737</v>
      </c>
      <c r="N710" s="138">
        <f t="shared" ref="N710:N773" si="11">N709+1</f>
        <v>710</v>
      </c>
      <c r="AB710" s="167" t="str">
        <f>IFERROR(VALUE(RIGHT(AA710,LEN(AA710)-MIN(FIND({0;1;2;3;4;5;6;7;8;9},AA710&amp;"0123456789"))+1)),"")</f>
        <v/>
      </c>
    </row>
    <row r="711" spans="2:28" x14ac:dyDescent="0.2">
      <c r="B711" s="125">
        <v>2263</v>
      </c>
      <c r="C711" s="155">
        <v>28.812285012598196</v>
      </c>
      <c r="D711">
        <v>2263</v>
      </c>
      <c r="E711" s="155">
        <v>-2270.6324722374657</v>
      </c>
      <c r="F711">
        <v>2263</v>
      </c>
      <c r="G711" s="155">
        <v>30.240327762534434</v>
      </c>
      <c r="I711" s="155"/>
      <c r="K711" s="155"/>
      <c r="L711">
        <v>2262.75</v>
      </c>
      <c r="M711" s="155">
        <v>178.31340998485595</v>
      </c>
      <c r="N711" s="138">
        <f t="shared" si="11"/>
        <v>711</v>
      </c>
      <c r="AB711" s="167" t="str">
        <f>IFERROR(VALUE(RIGHT(AA711,LEN(AA711)-MIN(FIND({0;1;2;3;4;5;6;7;8;9},AA711&amp;"0123456789"))+1)),"")</f>
        <v/>
      </c>
    </row>
    <row r="712" spans="2:28" x14ac:dyDescent="0.2">
      <c r="B712" s="125">
        <v>2263.5</v>
      </c>
      <c r="C712" s="155">
        <v>28.82725779507868</v>
      </c>
      <c r="D712">
        <v>2263.5</v>
      </c>
      <c r="E712" s="155">
        <v>-2271.1322904329149</v>
      </c>
      <c r="F712">
        <v>2263.5</v>
      </c>
      <c r="G712" s="155">
        <v>29.740509567085155</v>
      </c>
      <c r="I712" s="155"/>
      <c r="K712" s="155"/>
      <c r="L712">
        <v>2263.25</v>
      </c>
      <c r="M712" s="155">
        <v>178.28413456541017</v>
      </c>
      <c r="N712" s="138">
        <f t="shared" si="11"/>
        <v>712</v>
      </c>
      <c r="AB712" s="167" t="str">
        <f>IFERROR(VALUE(RIGHT(AA712,LEN(AA712)-MIN(FIND({0;1;2;3;4;5;6;7;8;9},AA712&amp;"0123456789"))+1)),"")</f>
        <v/>
      </c>
    </row>
    <row r="713" spans="2:28" x14ac:dyDescent="0.2">
      <c r="B713" s="125">
        <v>2264</v>
      </c>
      <c r="C713" s="155">
        <v>28.842495125110052</v>
      </c>
      <c r="D713">
        <v>2264</v>
      </c>
      <c r="E713" s="155">
        <v>-2271.6320999116501</v>
      </c>
      <c r="F713">
        <v>2264</v>
      </c>
      <c r="G713" s="155">
        <v>29.240700088349968</v>
      </c>
      <c r="I713" s="155"/>
      <c r="K713" s="155"/>
      <c r="L713">
        <v>2263.75</v>
      </c>
      <c r="M713" s="155">
        <v>178.25380586052705</v>
      </c>
      <c r="N713" s="138">
        <f t="shared" si="11"/>
        <v>713</v>
      </c>
      <c r="AB713" s="167" t="str">
        <f>IFERROR(VALUE(RIGHT(AA713,LEN(AA713)-MIN(FIND({0;1;2;3;4;5;6;7;8;9},AA713&amp;"0123456789"))+1)),"")</f>
        <v/>
      </c>
    </row>
    <row r="714" spans="2:28" x14ac:dyDescent="0.2">
      <c r="B714" s="125">
        <v>2264.5</v>
      </c>
      <c r="C714" s="155">
        <v>28.858006690717339</v>
      </c>
      <c r="D714">
        <v>2264.5</v>
      </c>
      <c r="E714" s="155">
        <v>-2272.1319002329283</v>
      </c>
      <c r="F714">
        <v>2264.5</v>
      </c>
      <c r="G714" s="155">
        <v>28.740899767071824</v>
      </c>
      <c r="I714" s="155"/>
      <c r="K714" s="155"/>
      <c r="L714">
        <v>2264.25</v>
      </c>
      <c r="M714" s="155">
        <v>178.22236596965658</v>
      </c>
      <c r="N714" s="138">
        <f t="shared" si="11"/>
        <v>714</v>
      </c>
      <c r="AB714" s="167" t="str">
        <f>IFERROR(VALUE(RIGHT(AA714,LEN(AA714)-MIN(FIND({0;1;2;3;4;5;6;7;8;9},AA714&amp;"0123456789"))+1)),"")</f>
        <v/>
      </c>
    </row>
    <row r="715" spans="2:28" x14ac:dyDescent="0.2">
      <c r="B715" s="125">
        <v>2265</v>
      </c>
      <c r="C715" s="155">
        <v>28.873802718414826</v>
      </c>
      <c r="D715">
        <v>2265</v>
      </c>
      <c r="E715" s="155">
        <v>-2272.631690923014</v>
      </c>
      <c r="F715">
        <v>2265</v>
      </c>
      <c r="G715" s="155">
        <v>28.241109076986049</v>
      </c>
      <c r="I715" s="155"/>
      <c r="K715" s="155"/>
      <c r="L715">
        <v>2264.75</v>
      </c>
      <c r="M715" s="155">
        <v>178.18975309006819</v>
      </c>
      <c r="N715" s="138">
        <f t="shared" si="11"/>
        <v>715</v>
      </c>
      <c r="AB715" s="167" t="str">
        <f>IFERROR(VALUE(RIGHT(AA715,LEN(AA715)-MIN(FIND({0;1;2;3;4;5;6;7;8;9},AA715&amp;"0123456789"))+1)),"")</f>
        <v/>
      </c>
    </row>
    <row r="716" spans="2:28" x14ac:dyDescent="0.2">
      <c r="B716" s="125">
        <v>2265.5</v>
      </c>
      <c r="C716" s="155">
        <v>28.889894008771158</v>
      </c>
      <c r="D716">
        <v>2265.5</v>
      </c>
      <c r="E716" s="155">
        <v>-2273.1314714721993</v>
      </c>
      <c r="F716">
        <v>2265.5</v>
      </c>
      <c r="G716" s="155">
        <v>27.741328527800761</v>
      </c>
      <c r="I716" s="155"/>
      <c r="K716" s="155"/>
      <c r="L716">
        <v>2265.25</v>
      </c>
      <c r="M716" s="155">
        <v>178.15590133269475</v>
      </c>
      <c r="N716" s="138">
        <f t="shared" si="11"/>
        <v>716</v>
      </c>
      <c r="AB716" s="167" t="str">
        <f>IFERROR(VALUE(RIGHT(AA716,LEN(AA716)-MIN(FIND({0;1;2;3;4;5;6;7;8;9},AA716&amp;"0123456789"))+1)),"")</f>
        <v/>
      </c>
    </row>
    <row r="717" spans="2:28" x14ac:dyDescent="0.2">
      <c r="B717" s="125">
        <v>2266</v>
      </c>
      <c r="C717" s="155">
        <v>28.90629197324786</v>
      </c>
      <c r="D717">
        <v>2266</v>
      </c>
      <c r="E717" s="155">
        <v>-2273.6312413315632</v>
      </c>
      <c r="F717">
        <v>2266</v>
      </c>
      <c r="G717" s="155">
        <v>27.241558668436937</v>
      </c>
      <c r="I717" s="155"/>
      <c r="K717" s="155"/>
      <c r="L717">
        <v>2265.75</v>
      </c>
      <c r="M717" s="155">
        <v>178.12074057490111</v>
      </c>
      <c r="N717" s="138">
        <f t="shared" si="11"/>
        <v>717</v>
      </c>
      <c r="AB717" s="167" t="str">
        <f>IFERROR(VALUE(RIGHT(AA717,LEN(AA717)-MIN(FIND({0;1;2;3;4;5;6;7;8;9},AA717&amp;"0123456789"))+1)),"")</f>
        <v/>
      </c>
    </row>
    <row r="718" spans="2:28" x14ac:dyDescent="0.2">
      <c r="B718" s="125">
        <v>2266.5</v>
      </c>
      <c r="C718" s="155">
        <v>28.923008671814141</v>
      </c>
      <c r="D718">
        <v>2266.5</v>
      </c>
      <c r="E718" s="155">
        <v>-2274.1309999094478</v>
      </c>
      <c r="F718">
        <v>2266.5</v>
      </c>
      <c r="G718" s="155">
        <v>26.74180009055226</v>
      </c>
      <c r="I718" s="155"/>
      <c r="K718" s="155"/>
      <c r="L718">
        <v>2266.25</v>
      </c>
      <c r="M718" s="155">
        <v>178.08419637001464</v>
      </c>
      <c r="N718" s="138">
        <f t="shared" si="11"/>
        <v>718</v>
      </c>
      <c r="AB718" s="167" t="str">
        <f>IFERROR(VALUE(RIGHT(AA718,LEN(AA718)-MIN(FIND({0;1;2;3;4;5;6;7;8;9},AA718&amp;"0123456789"))+1)),"")</f>
        <v/>
      </c>
    </row>
    <row r="719" spans="2:28" x14ac:dyDescent="0.2">
      <c r="B719" s="125">
        <v>2267</v>
      </c>
      <c r="C719" s="155">
        <v>28.940056850613352</v>
      </c>
      <c r="D719">
        <v>2267</v>
      </c>
      <c r="E719" s="155">
        <v>-2274.6307465676746</v>
      </c>
      <c r="F719">
        <v>2267</v>
      </c>
      <c r="G719" s="155">
        <v>26.24205343232552</v>
      </c>
      <c r="I719" s="155"/>
      <c r="K719" s="155"/>
      <c r="L719">
        <v>2266.75</v>
      </c>
      <c r="M719" s="155">
        <v>178.04618993983397</v>
      </c>
      <c r="N719" s="138">
        <f t="shared" si="11"/>
        <v>719</v>
      </c>
      <c r="AB719" s="167" t="str">
        <f>IFERROR(VALUE(RIGHT(AA719,LEN(AA719)-MIN(FIND({0;1;2;3;4;5;6;7;8;9},AA719&amp;"0123456789"))+1)),"")</f>
        <v/>
      </c>
    </row>
    <row r="720" spans="2:28" x14ac:dyDescent="0.2">
      <c r="B720" s="125">
        <v>2267.5</v>
      </c>
      <c r="C720" s="155">
        <v>28.957449978661202</v>
      </c>
      <c r="D720">
        <v>2267.5</v>
      </c>
      <c r="E720" s="155">
        <v>-2275.1304806174971</v>
      </c>
      <c r="F720">
        <v>2267.5</v>
      </c>
      <c r="G720" s="155">
        <v>25.742319382502956</v>
      </c>
      <c r="I720" s="155"/>
      <c r="K720" s="155"/>
      <c r="L720">
        <v>2267.25</v>
      </c>
      <c r="M720" s="155">
        <v>178.00663828382679</v>
      </c>
      <c r="N720" s="138">
        <f t="shared" si="11"/>
        <v>720</v>
      </c>
      <c r="AB720" s="167" t="str">
        <f>IFERROR(VALUE(RIGHT(AA720,LEN(AA720)-MIN(FIND({0;1;2;3;4;5;6;7;8;9},AA720&amp;"0123456789"))+1)),"")</f>
        <v/>
      </c>
    </row>
    <row r="721" spans="2:28" x14ac:dyDescent="0.2">
      <c r="B721" s="125">
        <v>2268</v>
      </c>
      <c r="C721" s="155">
        <v>28.975202282178323</v>
      </c>
      <c r="D721">
        <v>2268</v>
      </c>
      <c r="E721" s="155">
        <v>-2275.6302013153263</v>
      </c>
      <c r="F721">
        <v>2268</v>
      </c>
      <c r="G721" s="155">
        <v>25.242598684673794</v>
      </c>
      <c r="I721" s="155"/>
      <c r="K721" s="155"/>
      <c r="L721">
        <v>2267.75</v>
      </c>
      <c r="M721" s="155">
        <v>177.96545444836136</v>
      </c>
      <c r="N721" s="138">
        <f t="shared" si="11"/>
        <v>721</v>
      </c>
      <c r="AB721" s="167" t="str">
        <f>IFERROR(VALUE(RIGHT(AA721,LEN(AA721)-MIN(FIND({0;1;2;3;4;5;6;7;8;9},AA721&amp;"0123456789"))+1)),"")</f>
        <v/>
      </c>
    </row>
    <row r="722" spans="2:28" x14ac:dyDescent="0.2">
      <c r="B722" s="125">
        <v>2268.1</v>
      </c>
      <c r="C722" s="155">
        <v>28.978797645827427</v>
      </c>
      <c r="D722">
        <v>2268.1</v>
      </c>
      <c r="E722" s="155">
        <v>-2275.7301437630313</v>
      </c>
      <c r="F722">
        <v>2268.1</v>
      </c>
      <c r="G722" s="155">
        <v>25.142656236968833</v>
      </c>
      <c r="I722" s="155"/>
      <c r="K722" s="155"/>
      <c r="L722">
        <v>2268.0500000000002</v>
      </c>
      <c r="M722" s="155">
        <v>177.93971058592024</v>
      </c>
      <c r="N722" s="138">
        <f t="shared" si="11"/>
        <v>722</v>
      </c>
      <c r="AB722" s="167" t="str">
        <f>IFERROR(VALUE(RIGHT(AA722,LEN(AA722)-MIN(FIND({0;1;2;3;4;5;6;7;8;9},AA722&amp;"0123456789"))+1)),"")</f>
        <v/>
      </c>
    </row>
    <row r="723" spans="2:28" x14ac:dyDescent="0.2">
      <c r="B723" s="125">
        <v>2268.1999999999998</v>
      </c>
      <c r="C723" s="155">
        <v>28.982408102181111</v>
      </c>
      <c r="D723">
        <v>2268.1999999999998</v>
      </c>
      <c r="E723" s="155">
        <v>-2275.8300856377755</v>
      </c>
      <c r="F723">
        <v>2268.1999999999998</v>
      </c>
      <c r="G723" s="155">
        <v>25.042714362224615</v>
      </c>
      <c r="I723" s="155"/>
      <c r="K723" s="155"/>
      <c r="L723">
        <v>2268.1499999999996</v>
      </c>
      <c r="M723" s="155">
        <v>177.93105750283283</v>
      </c>
      <c r="N723" s="138">
        <f t="shared" si="11"/>
        <v>723</v>
      </c>
      <c r="AB723" s="167" t="str">
        <f>IFERROR(VALUE(RIGHT(AA723,LEN(AA723)-MIN(FIND({0;1;2;3;4;5;6;7;8;9},AA723&amp;"0123456789"))+1)),"")</f>
        <v/>
      </c>
    </row>
    <row r="724" spans="2:28" x14ac:dyDescent="0.2">
      <c r="B724" s="125">
        <v>2268.2999999999997</v>
      </c>
      <c r="C724" s="155">
        <v>28.986033777690714</v>
      </c>
      <c r="D724">
        <v>2268.2999999999997</v>
      </c>
      <c r="E724" s="155">
        <v>-2275.93002693269</v>
      </c>
      <c r="F724">
        <v>2268.2999999999997</v>
      </c>
      <c r="G724" s="155">
        <v>24.9427730673101</v>
      </c>
      <c r="I724" s="155"/>
      <c r="K724" s="155"/>
      <c r="L724">
        <v>2268.25</v>
      </c>
      <c r="M724" s="155">
        <v>177.92233187372392</v>
      </c>
      <c r="N724" s="138">
        <f t="shared" si="11"/>
        <v>724</v>
      </c>
      <c r="AB724" s="167" t="str">
        <f>IFERROR(VALUE(RIGHT(AA724,LEN(AA724)-MIN(FIND({0;1;2;3;4;5;6;7;8;9},AA724&amp;"0123456789"))+1)),"")</f>
        <v/>
      </c>
    </row>
    <row r="725" spans="2:28" x14ac:dyDescent="0.2">
      <c r="B725" s="125">
        <v>2268.3999999999996</v>
      </c>
      <c r="C725" s="155">
        <v>28.989674800122774</v>
      </c>
      <c r="D725">
        <v>2268.3999999999996</v>
      </c>
      <c r="E725" s="155">
        <v>-2276.029967640799</v>
      </c>
      <c r="F725">
        <v>2268.3999999999996</v>
      </c>
      <c r="G725" s="155">
        <v>24.842832359201111</v>
      </c>
      <c r="I725" s="155"/>
      <c r="K725" s="155"/>
      <c r="L725">
        <v>2268.3499999999995</v>
      </c>
      <c r="M725" s="155">
        <v>177.91353294310724</v>
      </c>
      <c r="N725" s="138">
        <f t="shared" si="11"/>
        <v>725</v>
      </c>
      <c r="AB725" s="167" t="str">
        <f>IFERROR(VALUE(RIGHT(AA725,LEN(AA725)-MIN(FIND({0;1;2;3;4;5;6;7;8;9},AA725&amp;"0123456789"))+1)),"")</f>
        <v/>
      </c>
    </row>
    <row r="726" spans="2:28" x14ac:dyDescent="0.2">
      <c r="B726" s="125">
        <v>2268.4999999999995</v>
      </c>
      <c r="C726" s="155">
        <v>28.993331298567025</v>
      </c>
      <c r="D726">
        <v>2268.4999999999995</v>
      </c>
      <c r="E726" s="155">
        <v>-2276.1299077550188</v>
      </c>
      <c r="F726">
        <v>2268.4999999999995</v>
      </c>
      <c r="G726" s="155">
        <v>24.742892244981249</v>
      </c>
      <c r="I726" s="155"/>
      <c r="K726" s="155"/>
      <c r="L726">
        <v>2268.4499999999998</v>
      </c>
      <c r="M726" s="155">
        <v>177.90465995088547</v>
      </c>
      <c r="N726" s="138">
        <f t="shared" si="11"/>
        <v>726</v>
      </c>
      <c r="AB726" s="167" t="str">
        <f>IFERROR(VALUE(RIGHT(AA726,LEN(AA726)-MIN(FIND({0;1;2;3;4;5;6;7;8;9},AA726&amp;"0123456789"))+1)),"")</f>
        <v/>
      </c>
    </row>
    <row r="727" spans="2:28" x14ac:dyDescent="0.2">
      <c r="B727" s="125">
        <v>2268.5999999999995</v>
      </c>
      <c r="C727" s="155">
        <v>28.997003403443529</v>
      </c>
      <c r="D727">
        <v>2268.5999999999995</v>
      </c>
      <c r="E727" s="155">
        <v>-2276.2298472681582</v>
      </c>
      <c r="F727">
        <v>2268.5999999999995</v>
      </c>
      <c r="G727" s="155">
        <v>24.642952731841888</v>
      </c>
      <c r="I727" s="155"/>
      <c r="K727" s="155"/>
      <c r="L727">
        <v>2268.5499999999993</v>
      </c>
      <c r="M727" s="155">
        <v>177.89571213286754</v>
      </c>
      <c r="N727" s="138">
        <f t="shared" si="11"/>
        <v>727</v>
      </c>
      <c r="AB727" s="167" t="str">
        <f>IFERROR(VALUE(RIGHT(AA727,LEN(AA727)-MIN(FIND({0;1;2;3;4;5;6;7;8;9},AA727&amp;"0123456789"))+1)),"")</f>
        <v/>
      </c>
    </row>
    <row r="728" spans="2:28" x14ac:dyDescent="0.2">
      <c r="B728" s="125">
        <v>2268.6999999999994</v>
      </c>
      <c r="C728" s="155">
        <v>29.000691246509028</v>
      </c>
      <c r="D728">
        <v>2268.6999999999994</v>
      </c>
      <c r="E728" s="155">
        <v>-2276.3297861729152</v>
      </c>
      <c r="F728">
        <v>2268.6999999999994</v>
      </c>
      <c r="G728" s="155">
        <v>24.543013827084906</v>
      </c>
      <c r="I728" s="155"/>
      <c r="K728" s="155"/>
      <c r="L728">
        <v>2268.6499999999996</v>
      </c>
      <c r="M728" s="155">
        <v>177.88668872115696</v>
      </c>
      <c r="N728" s="138">
        <f t="shared" si="11"/>
        <v>728</v>
      </c>
      <c r="AB728" s="167" t="str">
        <f>IFERROR(VALUE(RIGHT(AA728,LEN(AA728)-MIN(FIND({0;1;2;3;4;5;6;7;8;9},AA728&amp;"0123456789"))+1)),"")</f>
        <v/>
      </c>
    </row>
    <row r="729" spans="2:28" x14ac:dyDescent="0.2">
      <c r="B729" s="125">
        <v>2268.7999999999993</v>
      </c>
      <c r="C729" s="155">
        <v>29.004394960862374</v>
      </c>
      <c r="D729">
        <v>2268.7999999999993</v>
      </c>
      <c r="E729" s="155">
        <v>-2276.4297244618747</v>
      </c>
      <c r="F729">
        <v>2268.7999999999993</v>
      </c>
      <c r="G729" s="155">
        <v>24.443075538125413</v>
      </c>
      <c r="I729" s="155"/>
      <c r="K729" s="155"/>
      <c r="L729">
        <v>2268.7499999999991</v>
      </c>
      <c r="M729" s="155">
        <v>177.87758894467947</v>
      </c>
      <c r="N729" s="138">
        <f t="shared" si="11"/>
        <v>729</v>
      </c>
      <c r="AB729" s="167" t="str">
        <f>IFERROR(VALUE(RIGHT(AA729,LEN(AA729)-MIN(FIND({0;1;2;3;4;5;6;7;8;9},AA729&amp;"0123456789"))+1)),"")</f>
        <v/>
      </c>
    </row>
    <row r="730" spans="2:28" x14ac:dyDescent="0.2">
      <c r="B730" s="125">
        <v>2268.8999999999992</v>
      </c>
      <c r="C730" s="155">
        <v>29.008114680948992</v>
      </c>
      <c r="D730">
        <v>2268.8999999999992</v>
      </c>
      <c r="E730" s="155">
        <v>-2276.5296621275088</v>
      </c>
      <c r="F730">
        <v>2268.8999999999992</v>
      </c>
      <c r="G730" s="155">
        <v>24.343137872491297</v>
      </c>
      <c r="I730" s="155"/>
      <c r="K730" s="155"/>
      <c r="L730">
        <v>2268.8499999999995</v>
      </c>
      <c r="M730" s="155">
        <v>177.86841202980131</v>
      </c>
      <c r="N730" s="138">
        <f t="shared" si="11"/>
        <v>730</v>
      </c>
      <c r="AB730" s="167" t="str">
        <f>IFERROR(VALUE(RIGHT(AA730,LEN(AA730)-MIN(FIND({0;1;2;3;4;5;6;7;8;9},AA730&amp;"0123456789"))+1)),"")</f>
        <v/>
      </c>
    </row>
    <row r="731" spans="2:28" x14ac:dyDescent="0.2">
      <c r="B731" s="125">
        <v>2268.9999999999991</v>
      </c>
      <c r="C731" s="155">
        <v>29.011850542564396</v>
      </c>
      <c r="D731">
        <v>2268.9999999999991</v>
      </c>
      <c r="E731" s="155">
        <v>-2276.6295991621737</v>
      </c>
      <c r="F731">
        <v>2268.9999999999991</v>
      </c>
      <c r="G731" s="155">
        <v>24.243200837826407</v>
      </c>
      <c r="I731" s="155"/>
      <c r="K731" s="155"/>
      <c r="L731">
        <v>2268.9499999999989</v>
      </c>
      <c r="M731" s="155">
        <v>177.85915720079683</v>
      </c>
      <c r="N731" s="138">
        <f t="shared" si="11"/>
        <v>731</v>
      </c>
      <c r="AB731" s="167" t="str">
        <f>IFERROR(VALUE(RIGHT(AA731,LEN(AA731)-MIN(FIND({0;1;2;3;4;5;6;7;8;9},AA731&amp;"0123456789"))+1)),"")</f>
        <v/>
      </c>
    </row>
    <row r="732" spans="2:28" x14ac:dyDescent="0.2">
      <c r="B732" s="125">
        <v>2269.099999999999</v>
      </c>
      <c r="C732" s="155">
        <v>29.015602682856596</v>
      </c>
      <c r="D732">
        <v>2269.099999999999</v>
      </c>
      <c r="E732" s="155">
        <v>-2276.7295355581095</v>
      </c>
      <c r="F732">
        <v>2269.099999999999</v>
      </c>
      <c r="G732" s="155">
        <v>24.143264441890551</v>
      </c>
      <c r="I732" s="155"/>
      <c r="K732" s="155"/>
      <c r="L732">
        <v>2269.0499999999993</v>
      </c>
      <c r="M732" s="155">
        <v>177.8498236805485</v>
      </c>
      <c r="N732" s="138">
        <f t="shared" si="11"/>
        <v>732</v>
      </c>
      <c r="AB732" s="167" t="str">
        <f>IFERROR(VALUE(RIGHT(AA732,LEN(AA732)-MIN(FIND({0;1;2;3;4;5;6;7;8;9},AA732&amp;"0123456789"))+1)),"")</f>
        <v/>
      </c>
    </row>
    <row r="733" spans="2:28" x14ac:dyDescent="0.2">
      <c r="B733" s="125">
        <v>2269.1999999999989</v>
      </c>
      <c r="C733" s="155">
        <v>29.01937124032743</v>
      </c>
      <c r="D733">
        <v>2269.1999999999989</v>
      </c>
      <c r="E733" s="155">
        <v>-2276.8294713074379</v>
      </c>
      <c r="F733">
        <v>2269.1999999999989</v>
      </c>
      <c r="G733" s="155">
        <v>24.043328692562227</v>
      </c>
      <c r="I733" s="155"/>
      <c r="K733" s="155"/>
      <c r="L733">
        <v>2269.1499999999987</v>
      </c>
      <c r="M733" s="155">
        <v>177.84041069110413</v>
      </c>
      <c r="N733" s="138">
        <f t="shared" si="11"/>
        <v>733</v>
      </c>
      <c r="AB733" s="167" t="str">
        <f>IFERROR(VALUE(RIGHT(AA733,LEN(AA733)-MIN(FIND({0;1;2;3;4;5;6;7;8;9},AA733&amp;"0123456789"))+1)),"")</f>
        <v/>
      </c>
    </row>
    <row r="734" spans="2:28" x14ac:dyDescent="0.2">
      <c r="B734" s="125">
        <v>2269.2999999999988</v>
      </c>
      <c r="C734" s="155">
        <v>29.023156354832683</v>
      </c>
      <c r="D734">
        <v>2269.2999999999988</v>
      </c>
      <c r="E734" s="155">
        <v>-2276.929406402161</v>
      </c>
      <c r="F734">
        <v>2269.2999999999988</v>
      </c>
      <c r="G734" s="155">
        <v>23.943393597839076</v>
      </c>
      <c r="I734" s="155"/>
      <c r="K734" s="155"/>
      <c r="L734">
        <v>2269.2499999999991</v>
      </c>
      <c r="M734" s="155">
        <v>177.83091745442323</v>
      </c>
      <c r="N734" s="138">
        <f t="shared" si="11"/>
        <v>734</v>
      </c>
      <c r="AB734" s="167" t="str">
        <f>IFERROR(VALUE(RIGHT(AA734,LEN(AA734)-MIN(FIND({0;1;2;3;4;5;6;7;8;9},AA734&amp;"0123456789"))+1)),"")</f>
        <v/>
      </c>
    </row>
    <row r="735" spans="2:28" x14ac:dyDescent="0.2">
      <c r="B735" s="125">
        <v>2269.3999999999987</v>
      </c>
      <c r="C735" s="155">
        <v>29.026958167580958</v>
      </c>
      <c r="D735">
        <v>2269.3999999999987</v>
      </c>
      <c r="E735" s="155">
        <v>-2277.0293408341595</v>
      </c>
      <c r="F735">
        <v>2269.3999999999987</v>
      </c>
      <c r="G735" s="155">
        <v>23.843459165840613</v>
      </c>
      <c r="I735" s="155"/>
      <c r="K735" s="155"/>
      <c r="L735">
        <v>2269.3499999999985</v>
      </c>
      <c r="M735" s="155">
        <v>177.82134319303296</v>
      </c>
      <c r="N735" s="138">
        <f t="shared" si="11"/>
        <v>735</v>
      </c>
      <c r="AB735" s="167" t="str">
        <f>IFERROR(VALUE(RIGHT(AA735,LEN(AA735)-MIN(FIND({0;1;2;3;4;5;6;7;8;9},AA735&amp;"0123456789"))+1)),"")</f>
        <v/>
      </c>
    </row>
    <row r="736" spans="2:28" x14ac:dyDescent="0.2">
      <c r="B736" s="125">
        <v>2269.4999999999986</v>
      </c>
      <c r="C736" s="155">
        <v>29.030776821131234</v>
      </c>
      <c r="D736">
        <v>2269.4999999999986</v>
      </c>
      <c r="E736" s="155">
        <v>-2277.1292745951914</v>
      </c>
      <c r="F736">
        <v>2269.4999999999986</v>
      </c>
      <c r="G736" s="155">
        <v>23.743525404808679</v>
      </c>
      <c r="I736" s="155"/>
      <c r="K736" s="155"/>
      <c r="L736">
        <v>2269.4499999999989</v>
      </c>
      <c r="M736" s="155">
        <v>177.81168713083969</v>
      </c>
      <c r="N736" s="138">
        <f t="shared" si="11"/>
        <v>736</v>
      </c>
      <c r="AB736" s="167" t="str">
        <f>IFERROR(VALUE(RIGHT(AA736,LEN(AA736)-MIN(FIND({0;1;2;3;4;5;6;7;8;9},AA736&amp;"0123456789"))+1)),"")</f>
        <v/>
      </c>
    </row>
    <row r="737" spans="2:28" x14ac:dyDescent="0.2">
      <c r="B737" s="125">
        <v>2269.5999999999985</v>
      </c>
      <c r="C737" s="155">
        <v>29.034612459389027</v>
      </c>
      <c r="D737">
        <v>2269.5999999999985</v>
      </c>
      <c r="E737" s="155">
        <v>-2277.2292076768917</v>
      </c>
      <c r="F737">
        <v>2269.5999999999985</v>
      </c>
      <c r="G737" s="155">
        <v>23.643592323108351</v>
      </c>
      <c r="I737" s="155"/>
      <c r="K737" s="155"/>
      <c r="L737">
        <v>2269.5499999999984</v>
      </c>
      <c r="M737" s="155">
        <v>177.80194849390992</v>
      </c>
      <c r="N737" s="138">
        <f t="shared" si="11"/>
        <v>737</v>
      </c>
      <c r="AB737" s="167" t="str">
        <f>IFERROR(VALUE(RIGHT(AA737,LEN(AA737)-MIN(FIND({0;1;2;3;4;5;6;7;8;9},AA737&amp;"0123456789"))+1)),"")</f>
        <v/>
      </c>
    </row>
    <row r="738" spans="2:28" x14ac:dyDescent="0.2">
      <c r="B738" s="125">
        <v>2269.6999999999985</v>
      </c>
      <c r="C738" s="155">
        <v>29.038465227601041</v>
      </c>
      <c r="D738">
        <v>2269.6999999999985</v>
      </c>
      <c r="E738" s="155">
        <v>-2277.3291400707685</v>
      </c>
      <c r="F738">
        <v>2269.6999999999985</v>
      </c>
      <c r="G738" s="155">
        <v>23.54365992923158</v>
      </c>
      <c r="I738" s="155"/>
      <c r="K738" s="155"/>
      <c r="L738">
        <v>2269.6499999999987</v>
      </c>
      <c r="M738" s="155">
        <v>177.79212651128054</v>
      </c>
      <c r="N738" s="138">
        <f t="shared" si="11"/>
        <v>738</v>
      </c>
      <c r="AB738" s="167" t="str">
        <f>IFERROR(VALUE(RIGHT(AA738,LEN(AA738)-MIN(FIND({0;1;2;3;4;5;6;7;8;9},AA738&amp;"0123456789"))+1)),"")</f>
        <v/>
      </c>
    </row>
    <row r="739" spans="2:28" x14ac:dyDescent="0.2">
      <c r="B739" s="125">
        <v>2269.7999999999984</v>
      </c>
      <c r="C739" s="155">
        <v>29.042335272348303</v>
      </c>
      <c r="D739">
        <v>2269.7999999999984</v>
      </c>
      <c r="E739" s="155">
        <v>-2277.4290717682056</v>
      </c>
      <c r="F739">
        <v>2269.7999999999984</v>
      </c>
      <c r="G739" s="155">
        <v>23.443728231794466</v>
      </c>
      <c r="I739" s="155"/>
      <c r="K739" s="155"/>
      <c r="L739">
        <v>2269.7499999999982</v>
      </c>
      <c r="M739" s="155">
        <v>177.78222041595856</v>
      </c>
      <c r="N739" s="138">
        <f t="shared" si="11"/>
        <v>739</v>
      </c>
      <c r="AB739" s="167" t="str">
        <f>IFERROR(VALUE(RIGHT(AA739,LEN(AA739)-MIN(FIND({0;1;2;3;4;5;6;7;8;9},AA739&amp;"0123456789"))+1)),"")</f>
        <v/>
      </c>
    </row>
    <row r="740" spans="2:28" x14ac:dyDescent="0.2">
      <c r="B740" s="125">
        <v>2269.8999999999983</v>
      </c>
      <c r="C740" s="155">
        <v>29.046222741537591</v>
      </c>
      <c r="D740">
        <v>2269.8999999999983</v>
      </c>
      <c r="E740" s="155">
        <v>-2277.5290027604569</v>
      </c>
      <c r="F740">
        <v>2269.8999999999983</v>
      </c>
      <c r="G740" s="155">
        <v>23.343797239543164</v>
      </c>
      <c r="I740" s="155"/>
      <c r="K740" s="155"/>
      <c r="L740">
        <v>2269.8499999999985</v>
      </c>
      <c r="M740" s="155">
        <v>177.77222944571861</v>
      </c>
      <c r="N740" s="138">
        <f t="shared" si="11"/>
        <v>740</v>
      </c>
      <c r="AB740" s="167" t="str">
        <f>IFERROR(VALUE(RIGHT(AA740,LEN(AA740)-MIN(FIND({0;1;2;3;4;5;6;7;8;9},AA740&amp;"0123456789"))+1)),"")</f>
        <v/>
      </c>
    </row>
    <row r="741" spans="2:28" x14ac:dyDescent="0.2">
      <c r="B741" s="125">
        <v>2269.9999999999982</v>
      </c>
      <c r="C741" s="155">
        <v>29.050127784391162</v>
      </c>
      <c r="D741">
        <v>2269.9999999999982</v>
      </c>
      <c r="E741" s="155">
        <v>-2277.6289330386485</v>
      </c>
      <c r="F741">
        <v>2269.9999999999982</v>
      </c>
      <c r="G741" s="155">
        <v>23.243866961351614</v>
      </c>
      <c r="I741" s="155"/>
      <c r="K741" s="155"/>
      <c r="L741">
        <v>2269.949999999998</v>
      </c>
      <c r="M741" s="155">
        <v>177.7621528442431</v>
      </c>
      <c r="N741" s="138">
        <f t="shared" si="11"/>
        <v>741</v>
      </c>
      <c r="AB741" s="167" t="str">
        <f>IFERROR(VALUE(RIGHT(AA741,LEN(AA741)-MIN(FIND({0;1;2;3;4;5;6;7;8;9},AA741&amp;"0123456789"))+1)),"")</f>
        <v/>
      </c>
    </row>
    <row r="742" spans="2:28" x14ac:dyDescent="0.2">
      <c r="B742" s="125">
        <v>2270.0999999999981</v>
      </c>
      <c r="C742" s="155">
        <v>29.054050551434624</v>
      </c>
      <c r="D742">
        <v>2270.0999999999981</v>
      </c>
      <c r="E742" s="155">
        <v>-2277.7288625937767</v>
      </c>
      <c r="F742">
        <v>2270.0999999999981</v>
      </c>
      <c r="G742" s="155">
        <v>23.143937406223358</v>
      </c>
      <c r="I742" s="155"/>
      <c r="K742" s="155"/>
      <c r="L742">
        <v>2270.0499999999984</v>
      </c>
      <c r="M742" s="155">
        <v>177.75198986210549</v>
      </c>
      <c r="N742" s="138">
        <f t="shared" si="11"/>
        <v>742</v>
      </c>
      <c r="AB742" s="167" t="str">
        <f>IFERROR(VALUE(RIGHT(AA742,LEN(AA742)-MIN(FIND({0;1;2;3;4;5;6;7;8;9},AA742&amp;"0123456789"))+1)),"")</f>
        <v/>
      </c>
    </row>
    <row r="743" spans="2:28" x14ac:dyDescent="0.2">
      <c r="B743" s="125">
        <v>2270.199999999998</v>
      </c>
      <c r="C743" s="155">
        <v>29.057991194482838</v>
      </c>
      <c r="D743">
        <v>2270.199999999998</v>
      </c>
      <c r="E743" s="155">
        <v>-2277.8287914167054</v>
      </c>
      <c r="F743">
        <v>2270.199999999998</v>
      </c>
      <c r="G743" s="155">
        <v>23.044008583294726</v>
      </c>
      <c r="I743" s="155"/>
      <c r="K743" s="155"/>
      <c r="L743">
        <v>2270.1499999999978</v>
      </c>
      <c r="M743" s="155">
        <v>177.74173975786107</v>
      </c>
      <c r="N743" s="138">
        <f t="shared" si="11"/>
        <v>743</v>
      </c>
      <c r="AB743" s="167" t="str">
        <f>IFERROR(VALUE(RIGHT(AA743,LEN(AA743)-MIN(FIND({0;1;2;3;4;5;6;7;8;9},AA743&amp;"0123456789"))+1)),"")</f>
        <v/>
      </c>
    </row>
    <row r="744" spans="2:28" x14ac:dyDescent="0.2">
      <c r="B744" s="125">
        <v>2270.2999999999979</v>
      </c>
      <c r="C744" s="155">
        <v>29.061949866623806</v>
      </c>
      <c r="D744">
        <v>2270.2999999999979</v>
      </c>
      <c r="E744" s="155">
        <v>-2277.9287194981671</v>
      </c>
      <c r="F744">
        <v>2270.2999999999979</v>
      </c>
      <c r="G744" s="155">
        <v>22.944080501833014</v>
      </c>
      <c r="I744" s="155"/>
      <c r="K744" s="155"/>
      <c r="L744">
        <v>2270.2499999999982</v>
      </c>
      <c r="M744" s="155">
        <v>177.73140179930996</v>
      </c>
      <c r="N744" s="138">
        <f t="shared" si="11"/>
        <v>744</v>
      </c>
      <c r="AB744" s="167" t="str">
        <f>IFERROR(VALUE(RIGHT(AA744,LEN(AA744)-MIN(FIND({0;1;2;3;4;5;6;7;8;9},AA744&amp;"0123456789"))+1)),"")</f>
        <v/>
      </c>
    </row>
    <row r="745" spans="2:28" x14ac:dyDescent="0.2">
      <c r="B745" s="125">
        <v>2270.3999999999978</v>
      </c>
      <c r="C745" s="155">
        <v>29.065926722200388</v>
      </c>
      <c r="D745">
        <v>2270.3999999999978</v>
      </c>
      <c r="E745" s="155">
        <v>-2278.0286468287622</v>
      </c>
      <c r="F745">
        <v>2270.3999999999978</v>
      </c>
      <c r="G745" s="155">
        <v>22.844153171237849</v>
      </c>
      <c r="I745" s="155"/>
      <c r="K745" s="155"/>
      <c r="L745">
        <v>2270.3499999999976</v>
      </c>
      <c r="M745" s="155">
        <v>177.72097526467226</v>
      </c>
      <c r="N745" s="138">
        <f t="shared" si="11"/>
        <v>745</v>
      </c>
      <c r="AB745" s="167" t="str">
        <f>IFERROR(VALUE(RIGHT(AA745,LEN(AA745)-MIN(FIND({0;1;2;3;4;5;6;7;8;9},AA745&amp;"0123456789"))+1)),"")</f>
        <v/>
      </c>
    </row>
    <row r="746" spans="2:28" x14ac:dyDescent="0.2">
      <c r="B746" s="125">
        <v>2270.4999999999977</v>
      </c>
      <c r="C746" s="155">
        <v>29.06992191678971</v>
      </c>
      <c r="D746">
        <v>2270.4999999999977</v>
      </c>
      <c r="E746" s="155">
        <v>-2278.1285733989553</v>
      </c>
      <c r="F746">
        <v>2270.4999999999977</v>
      </c>
      <c r="G746" s="155">
        <v>22.744226601044829</v>
      </c>
      <c r="I746" s="155"/>
      <c r="K746" s="155"/>
      <c r="L746">
        <v>2270.449999999998</v>
      </c>
      <c r="M746" s="155">
        <v>177.71045944385506</v>
      </c>
      <c r="N746" s="138">
        <f t="shared" si="11"/>
        <v>746</v>
      </c>
      <c r="AB746" s="167" t="str">
        <f>IFERROR(VALUE(RIGHT(AA746,LEN(AA746)-MIN(FIND({0;1;2;3;4;5;6;7;8;9},AA746&amp;"0123456789"))+1)),"")</f>
        <v/>
      </c>
    </row>
    <row r="747" spans="2:28" x14ac:dyDescent="0.2">
      <c r="B747" s="125">
        <v>2270.5999999999976</v>
      </c>
      <c r="C747" s="155">
        <v>29.073935607180218</v>
      </c>
      <c r="D747">
        <v>2270.5999999999976</v>
      </c>
      <c r="E747" s="155">
        <v>-2278.2284991990787</v>
      </c>
      <c r="F747">
        <v>2270.5999999999976</v>
      </c>
      <c r="G747" s="155">
        <v>22.644300800921428</v>
      </c>
      <c r="I747" s="155"/>
      <c r="K747" s="155"/>
      <c r="L747">
        <v>2270.5499999999975</v>
      </c>
      <c r="M747" s="155">
        <v>177.69985363997637</v>
      </c>
      <c r="N747" s="138">
        <f t="shared" si="11"/>
        <v>747</v>
      </c>
      <c r="AB747" s="167" t="str">
        <f>IFERROR(VALUE(RIGHT(AA747,LEN(AA747)-MIN(FIND({0;1;2;3;4;5;6;7;8;9},AA747&amp;"0123456789"))+1)),"")</f>
        <v/>
      </c>
    </row>
    <row r="748" spans="2:28" x14ac:dyDescent="0.2">
      <c r="B748" s="125">
        <v>2270.6999999999975</v>
      </c>
      <c r="C748" s="155">
        <v>29.077967951346167</v>
      </c>
      <c r="D748">
        <v>2270.6999999999975</v>
      </c>
      <c r="E748" s="155">
        <v>-2278.3284242193272</v>
      </c>
      <c r="F748">
        <v>2270.6999999999975</v>
      </c>
      <c r="G748" s="155">
        <v>22.544375780672908</v>
      </c>
      <c r="I748" s="155"/>
      <c r="K748" s="155"/>
      <c r="L748">
        <v>2270.6499999999978</v>
      </c>
      <c r="M748" s="155">
        <v>177.68915717060256</v>
      </c>
      <c r="N748" s="138">
        <f t="shared" si="11"/>
        <v>748</v>
      </c>
      <c r="AB748" s="167" t="str">
        <f>IFERROR(VALUE(RIGHT(AA748,LEN(AA748)-MIN(FIND({0;1;2;3;4;5;6;7;8;9},AA748&amp;"0123456789"))+1)),"")</f>
        <v/>
      </c>
    </row>
    <row r="749" spans="2:28" x14ac:dyDescent="0.2">
      <c r="B749" s="125">
        <v>2270.7999999999975</v>
      </c>
      <c r="C749" s="155">
        <v>29.08201910841947</v>
      </c>
      <c r="D749">
        <v>2270.7999999999975</v>
      </c>
      <c r="E749" s="155">
        <v>-2278.4283484497623</v>
      </c>
      <c r="F749">
        <v>2270.7999999999975</v>
      </c>
      <c r="G749" s="155">
        <v>22.444451550237773</v>
      </c>
      <c r="I749" s="155"/>
      <c r="K749" s="155"/>
      <c r="L749">
        <v>2270.7499999999973</v>
      </c>
      <c r="M749" s="155">
        <v>177.6783693695026</v>
      </c>
      <c r="N749" s="138">
        <f t="shared" si="11"/>
        <v>749</v>
      </c>
      <c r="AB749" s="167" t="str">
        <f>IFERROR(VALUE(RIGHT(AA749,LEN(AA749)-MIN(FIND({0;1;2;3;4;5;6;7;8;9},AA749&amp;"0123456789"))+1)),"")</f>
        <v/>
      </c>
    </row>
    <row r="750" spans="2:28" x14ac:dyDescent="0.2">
      <c r="B750" s="125">
        <v>2270.8999999999974</v>
      </c>
      <c r="C750" s="155">
        <v>29.086089238658719</v>
      </c>
      <c r="D750">
        <v>2270.8999999999974</v>
      </c>
      <c r="E750" s="155">
        <v>-2278.5282718803073</v>
      </c>
      <c r="F750">
        <v>2270.8999999999974</v>
      </c>
      <c r="G750" s="155">
        <v>22.344528119692768</v>
      </c>
      <c r="I750" s="155"/>
      <c r="K750" s="155"/>
      <c r="L750">
        <v>2270.8499999999976</v>
      </c>
      <c r="M750" s="155">
        <v>177.66748958804044</v>
      </c>
      <c r="N750" s="138">
        <f t="shared" si="11"/>
        <v>750</v>
      </c>
      <c r="AB750" s="167" t="str">
        <f>IFERROR(VALUE(RIGHT(AA750,LEN(AA750)-MIN(FIND({0;1;2;3;4;5;6;7;8;9},AA750&amp;"0123456789"))+1)),"")</f>
        <v/>
      </c>
    </row>
    <row r="751" spans="2:28" x14ac:dyDescent="0.2">
      <c r="B751" s="125">
        <v>2270.9999999999973</v>
      </c>
      <c r="C751" s="155">
        <v>29.090178503415313</v>
      </c>
      <c r="D751">
        <v>2270.9999999999973</v>
      </c>
      <c r="E751" s="155">
        <v>-2278.6281945007518</v>
      </c>
      <c r="F751">
        <v>2270.9999999999973</v>
      </c>
      <c r="G751" s="155">
        <v>22.244605499248337</v>
      </c>
      <c r="I751" s="155"/>
      <c r="K751" s="155"/>
      <c r="L751">
        <v>2270.9499999999971</v>
      </c>
      <c r="M751" s="155">
        <v>177.65651719705895</v>
      </c>
      <c r="N751" s="138">
        <f t="shared" si="11"/>
        <v>751</v>
      </c>
      <c r="AB751" s="167" t="str">
        <f>IFERROR(VALUE(RIGHT(AA751,LEN(AA751)-MIN(FIND({0;1;2;3;4;5;6;7;8;9},AA751&amp;"0123456789"))+1)),"")</f>
        <v/>
      </c>
    </row>
    <row r="752" spans="2:28" x14ac:dyDescent="0.2">
      <c r="B752" s="125">
        <v>2271.0999999999972</v>
      </c>
      <c r="C752" s="155">
        <v>29.094287065096427</v>
      </c>
      <c r="D752">
        <v>2271.0999999999972</v>
      </c>
      <c r="E752" s="155">
        <v>-2278.728116300746</v>
      </c>
      <c r="F752">
        <v>2271.0999999999972</v>
      </c>
      <c r="G752" s="155">
        <v>22.144683699254074</v>
      </c>
      <c r="I752" s="155"/>
      <c r="K752" s="155"/>
      <c r="L752">
        <v>2271.0499999999975</v>
      </c>
      <c r="M752" s="155">
        <v>177.64545158844851</v>
      </c>
      <c r="N752" s="138">
        <f t="shared" si="11"/>
        <v>752</v>
      </c>
      <c r="AB752" s="167" t="str">
        <f>IFERROR(VALUE(RIGHT(AA752,LEN(AA752)-MIN(FIND({0;1;2;3;4;5;6;7;8;9},AA752&amp;"0123456789"))+1)),"")</f>
        <v/>
      </c>
    </row>
    <row r="753" spans="2:28" x14ac:dyDescent="0.2">
      <c r="B753" s="125">
        <v>2271.1999999999971</v>
      </c>
      <c r="C753" s="155">
        <v>29.098415087124771</v>
      </c>
      <c r="D753">
        <v>2271.1999999999971</v>
      </c>
      <c r="E753" s="155">
        <v>-2278.8280372698064</v>
      </c>
      <c r="F753">
        <v>2271.1999999999971</v>
      </c>
      <c r="G753" s="155">
        <v>22.044762730193725</v>
      </c>
      <c r="I753" s="155"/>
      <c r="K753" s="155"/>
      <c r="L753">
        <v>2271.1499999999969</v>
      </c>
      <c r="M753" s="155">
        <v>177.63429217723316</v>
      </c>
      <c r="N753" s="138">
        <f t="shared" si="11"/>
        <v>753</v>
      </c>
      <c r="AB753" s="167" t="str">
        <f>IFERROR(VALUE(RIGHT(AA753,LEN(AA753)-MIN(FIND({0;1;2;3;4;5;6;7;8;9},AA753&amp;"0123456789"))+1)),"")</f>
        <v/>
      </c>
    </row>
    <row r="754" spans="2:28" x14ac:dyDescent="0.2">
      <c r="B754" s="125">
        <v>2271.299999999997</v>
      </c>
      <c r="C754" s="155">
        <v>29.102562733894928</v>
      </c>
      <c r="D754">
        <v>2271.299999999997</v>
      </c>
      <c r="E754" s="155">
        <v>-2278.9279573973131</v>
      </c>
      <c r="F754">
        <v>2271.299999999997</v>
      </c>
      <c r="G754" s="155">
        <v>21.944842602687004</v>
      </c>
      <c r="I754" s="155"/>
      <c r="K754" s="155"/>
      <c r="L754">
        <v>2271.2499999999973</v>
      </c>
      <c r="M754" s="155">
        <v>177.62303840336304</v>
      </c>
      <c r="N754" s="138">
        <f t="shared" si="11"/>
        <v>754</v>
      </c>
      <c r="AB754" s="167" t="str">
        <f>IFERROR(VALUE(RIGHT(AA754,LEN(AA754)-MIN(FIND({0;1;2;3;4;5;6;7;8;9},AA754&amp;"0123456789"))+1)),"")</f>
        <v/>
      </c>
    </row>
    <row r="755" spans="2:28" x14ac:dyDescent="0.2">
      <c r="B755" s="125">
        <v>2271.3999999999969</v>
      </c>
      <c r="C755" s="155">
        <v>29.106730170726077</v>
      </c>
      <c r="D755">
        <v>2271.3999999999969</v>
      </c>
      <c r="E755" s="155">
        <v>-2279.0278766725087</v>
      </c>
      <c r="F755">
        <v>2271.3999999999969</v>
      </c>
      <c r="G755" s="155">
        <v>21.844923327491415</v>
      </c>
      <c r="I755" s="155"/>
      <c r="K755" s="155"/>
      <c r="L755">
        <v>2271.3499999999967</v>
      </c>
      <c r="M755" s="155">
        <v>177.61168973378901</v>
      </c>
      <c r="N755" s="138">
        <f t="shared" si="11"/>
        <v>755</v>
      </c>
      <c r="AB755" s="167" t="str">
        <f>IFERROR(VALUE(RIGHT(AA755,LEN(AA755)-MIN(FIND({0;1;2;3;4;5;6;7;8;9},AA755&amp;"0123456789"))+1)),"")</f>
        <v/>
      </c>
    </row>
    <row r="756" spans="2:28" x14ac:dyDescent="0.2">
      <c r="B756" s="125">
        <v>2271.4999999999968</v>
      </c>
      <c r="C756" s="155">
        <v>29.110917563810979</v>
      </c>
      <c r="D756">
        <v>2271.4999999999968</v>
      </c>
      <c r="E756" s="155">
        <v>-2279.1277950845015</v>
      </c>
      <c r="F756">
        <v>2271.4999999999968</v>
      </c>
      <c r="G756" s="155">
        <v>21.745004915498612</v>
      </c>
      <c r="I756" s="155"/>
      <c r="K756" s="155"/>
      <c r="L756">
        <v>2271.4499999999971</v>
      </c>
      <c r="M756" s="155">
        <v>177.60024566472686</v>
      </c>
      <c r="N756" s="138">
        <f t="shared" si="11"/>
        <v>756</v>
      </c>
      <c r="AB756" s="167" t="str">
        <f>IFERROR(VALUE(RIGHT(AA756,LEN(AA756)-MIN(FIND({0;1;2;3;4;5;6;7;8;9},AA756&amp;"0123456789"))+1)),"")</f>
        <v/>
      </c>
    </row>
    <row r="757" spans="2:28" x14ac:dyDescent="0.2">
      <c r="B757" s="125">
        <v>2271.5999999999967</v>
      </c>
      <c r="C757" s="155">
        <v>29.115125080161008</v>
      </c>
      <c r="D757">
        <v>2271.5999999999967</v>
      </c>
      <c r="E757" s="155">
        <v>-2279.2277126222666</v>
      </c>
      <c r="F757">
        <v>2271.5999999999967</v>
      </c>
      <c r="G757" s="155">
        <v>21.645087377733489</v>
      </c>
      <c r="I757" s="155"/>
      <c r="K757" s="155"/>
      <c r="L757">
        <v>2271.5499999999965</v>
      </c>
      <c r="M757" s="155">
        <v>177.58870572385428</v>
      </c>
      <c r="N757" s="138">
        <f t="shared" si="11"/>
        <v>757</v>
      </c>
      <c r="AB757" s="167" t="str">
        <f>IFERROR(VALUE(RIGHT(AA757,LEN(AA757)-MIN(FIND({0;1;2;3;4;5;6;7;8;9},AA757&amp;"0123456789"))+1)),"")</f>
        <v/>
      </c>
    </row>
    <row r="758" spans="2:28" x14ac:dyDescent="0.2">
      <c r="B758" s="125">
        <v>2271.6999999999966</v>
      </c>
      <c r="C758" s="155">
        <v>29.119352887547027</v>
      </c>
      <c r="D758">
        <v>2271.6999999999966</v>
      </c>
      <c r="E758" s="155">
        <v>-2279.327629274645</v>
      </c>
      <c r="F758">
        <v>2271.6999999999966</v>
      </c>
      <c r="G758" s="155">
        <v>21.545170725355092</v>
      </c>
      <c r="I758" s="155"/>
      <c r="K758" s="155"/>
      <c r="L758">
        <v>2271.6499999999969</v>
      </c>
      <c r="M758" s="155">
        <v>177.57706947264936</v>
      </c>
      <c r="N758" s="138">
        <f t="shared" si="11"/>
        <v>758</v>
      </c>
      <c r="AB758" s="167" t="str">
        <f>IFERROR(VALUE(RIGHT(AA758,LEN(AA758)-MIN(FIND({0;1;2;3;4;5;6;7;8;9},AA758&amp;"0123456789"))+1)),"")</f>
        <v/>
      </c>
    </row>
    <row r="759" spans="2:28" x14ac:dyDescent="0.2">
      <c r="B759" s="125">
        <v>2271.7999999999965</v>
      </c>
      <c r="C759" s="155">
        <v>29.123601154435946</v>
      </c>
      <c r="D759">
        <v>2271.7999999999965</v>
      </c>
      <c r="E759" s="155">
        <v>-2279.4275450303448</v>
      </c>
      <c r="F759">
        <v>2271.7999999999965</v>
      </c>
      <c r="G759" s="155">
        <v>21.445254969655252</v>
      </c>
      <c r="I759" s="155"/>
      <c r="K759" s="155"/>
      <c r="L759">
        <v>2271.7499999999964</v>
      </c>
      <c r="M759" s="155">
        <v>177.56533650891527</v>
      </c>
      <c r="N759" s="138">
        <f t="shared" si="11"/>
        <v>759</v>
      </c>
      <c r="AB759" s="167" t="str">
        <f>IFERROR(VALUE(RIGHT(AA759,LEN(AA759)-MIN(FIND({0;1;2;3;4;5;6;7;8;9},AA759&amp;"0123456789"))+1)),"")</f>
        <v/>
      </c>
    </row>
    <row r="760" spans="2:28" x14ac:dyDescent="0.2">
      <c r="B760" s="125">
        <v>2271.8999999999965</v>
      </c>
      <c r="C760" s="155">
        <v>29.127870049922695</v>
      </c>
      <c r="D760">
        <v>2271.8999999999965</v>
      </c>
      <c r="E760" s="155">
        <v>-2279.5274598779451</v>
      </c>
      <c r="F760">
        <v>2271.8999999999965</v>
      </c>
      <c r="G760" s="155">
        <v>21.345340122054949</v>
      </c>
      <c r="I760" s="155"/>
      <c r="K760" s="155"/>
      <c r="L760">
        <v>2271.8499999999967</v>
      </c>
      <c r="M760" s="155">
        <v>177.55350646945433</v>
      </c>
      <c r="N760" s="138">
        <f t="shared" si="11"/>
        <v>760</v>
      </c>
      <c r="AB760" s="167" t="str">
        <f>IFERROR(VALUE(RIGHT(AA760,LEN(AA760)-MIN(FIND({0;1;2;3;4;5;6;7;8;9},AA760&amp;"0123456789"))+1)),"")</f>
        <v/>
      </c>
    </row>
    <row r="761" spans="2:28" x14ac:dyDescent="0.2">
      <c r="B761" s="125">
        <v>2271.9999999999964</v>
      </c>
      <c r="C761" s="155">
        <v>29.132159743657475</v>
      </c>
      <c r="D761">
        <v>2271.9999999999964</v>
      </c>
      <c r="E761" s="155">
        <v>-2279.6273738058949</v>
      </c>
      <c r="F761">
        <v>2271.9999999999964</v>
      </c>
      <c r="G761" s="155">
        <v>21.245426194105221</v>
      </c>
      <c r="I761" s="155"/>
      <c r="K761" s="155"/>
      <c r="L761">
        <v>2271.9499999999962</v>
      </c>
      <c r="M761" s="155">
        <v>177.5415790326679</v>
      </c>
      <c r="N761" s="138">
        <f t="shared" si="11"/>
        <v>761</v>
      </c>
      <c r="AB761" s="167" t="str">
        <f>IFERROR(VALUE(RIGHT(AA761,LEN(AA761)-MIN(FIND({0;1;2;3;4;5;6;7;8;9},AA761&amp;"0123456789"))+1)),"")</f>
        <v/>
      </c>
    </row>
    <row r="762" spans="2:28" x14ac:dyDescent="0.2">
      <c r="B762" s="125">
        <v>2272.0999999999963</v>
      </c>
      <c r="C762" s="155">
        <v>29.136470405767984</v>
      </c>
      <c r="D762">
        <v>2272.0999999999963</v>
      </c>
      <c r="E762" s="155">
        <v>-2279.7272868025166</v>
      </c>
      <c r="F762">
        <v>2272.0999999999963</v>
      </c>
      <c r="G762" s="155">
        <v>21.145513197483524</v>
      </c>
      <c r="I762" s="155"/>
      <c r="K762" s="155"/>
      <c r="L762">
        <v>2272.0499999999965</v>
      </c>
      <c r="M762" s="155">
        <v>177.52955392153555</v>
      </c>
      <c r="N762" s="138">
        <f t="shared" si="11"/>
        <v>762</v>
      </c>
      <c r="AB762" s="167" t="str">
        <f>IFERROR(VALUE(RIGHT(AA762,LEN(AA762)-MIN(FIND({0;1;2;3;4;5;6;7;8;9},AA762&amp;"0123456789"))+1)),"")</f>
        <v/>
      </c>
    </row>
    <row r="763" spans="2:28" x14ac:dyDescent="0.2">
      <c r="B763" s="125">
        <v>2272.1999999999962</v>
      </c>
      <c r="C763" s="155">
        <v>29.140802206776467</v>
      </c>
      <c r="D763">
        <v>2272.1999999999962</v>
      </c>
      <c r="E763" s="155">
        <v>-2279.8271988560082</v>
      </c>
      <c r="F763">
        <v>2272.1999999999962</v>
      </c>
      <c r="G763" s="155">
        <v>21.045601143991917</v>
      </c>
      <c r="I763" s="155"/>
      <c r="K763" s="155"/>
      <c r="L763">
        <v>2272.149999999996</v>
      </c>
      <c r="M763" s="155">
        <v>177.51743090653747</v>
      </c>
      <c r="N763" s="138">
        <f t="shared" si="11"/>
        <v>763</v>
      </c>
      <c r="AB763" s="167" t="str">
        <f>IFERROR(VALUE(RIGHT(AA763,LEN(AA763)-MIN(FIND({0;1;2;3;4;5;6;7;8;9},AA763&amp;"0123456789"))+1)),"")</f>
        <v/>
      </c>
    </row>
    <row r="764" spans="2:28" x14ac:dyDescent="0.2">
      <c r="B764" s="125">
        <v>2272.2999999999961</v>
      </c>
      <c r="C764" s="155">
        <v>29.145155317511243</v>
      </c>
      <c r="D764">
        <v>2272.2999999999961</v>
      </c>
      <c r="E764" s="155">
        <v>-2279.9271099544453</v>
      </c>
      <c r="F764">
        <v>2272.2999999999961</v>
      </c>
      <c r="G764" s="155">
        <v>20.945690045554784</v>
      </c>
      <c r="I764" s="155"/>
      <c r="K764" s="155"/>
      <c r="L764">
        <v>2272.2499999999964</v>
      </c>
      <c r="M764" s="155">
        <v>177.50520980882476</v>
      </c>
      <c r="N764" s="138">
        <f t="shared" si="11"/>
        <v>764</v>
      </c>
      <c r="AB764" s="167" t="str">
        <f>IFERROR(VALUE(RIGHT(AA764,LEN(AA764)-MIN(FIND({0;1;2;3;4;5;6;7;8;9},AA764&amp;"0123456789"))+1)),"")</f>
        <v/>
      </c>
    </row>
    <row r="765" spans="2:28" x14ac:dyDescent="0.2">
      <c r="B765" s="125">
        <v>2272.399999999996</v>
      </c>
      <c r="C765" s="155">
        <v>29.149529909012568</v>
      </c>
      <c r="D765">
        <v>2272.399999999996</v>
      </c>
      <c r="E765" s="155">
        <v>-2280.0270200857858</v>
      </c>
      <c r="F765">
        <v>2272.399999999996</v>
      </c>
      <c r="G765" s="155">
        <v>20.84577991421429</v>
      </c>
      <c r="I765" s="155"/>
      <c r="K765" s="155"/>
      <c r="L765">
        <v>2272.3499999999958</v>
      </c>
      <c r="M765" s="155">
        <v>177.49289050351726</v>
      </c>
      <c r="N765" s="138">
        <f t="shared" si="11"/>
        <v>765</v>
      </c>
      <c r="AB765" s="167" t="str">
        <f>IFERROR(VALUE(RIGHT(AA765,LEN(AA765)-MIN(FIND({0;1;2;3;4;5;6;7;8;9},AA765&amp;"0123456789"))+1)),"")</f>
        <v/>
      </c>
    </row>
    <row r="766" spans="2:28" x14ac:dyDescent="0.2">
      <c r="B766" s="125">
        <v>2272.4999999999959</v>
      </c>
      <c r="C766" s="155">
        <v>29.153926152432561</v>
      </c>
      <c r="D766">
        <v>2272.4999999999959</v>
      </c>
      <c r="E766" s="155">
        <v>-2280.1269292378711</v>
      </c>
      <c r="F766">
        <v>2272.4999999999959</v>
      </c>
      <c r="G766" s="155">
        <v>20.745870762129016</v>
      </c>
      <c r="I766" s="155"/>
      <c r="K766" s="155"/>
      <c r="L766">
        <v>2272.4499999999962</v>
      </c>
      <c r="M766" s="155">
        <v>177.48047292302141</v>
      </c>
      <c r="N766" s="138">
        <f t="shared" si="11"/>
        <v>766</v>
      </c>
      <c r="AB766" s="167" t="str">
        <f>IFERROR(VALUE(RIGHT(AA766,LEN(AA766)-MIN(FIND({0;1;2;3;4;5;6;7;8;9},AA766&amp;"0123456789"))+1)),"")</f>
        <v/>
      </c>
    </row>
    <row r="767" spans="2:28" x14ac:dyDescent="0.2">
      <c r="B767" s="125">
        <v>2272.5999999999958</v>
      </c>
      <c r="C767" s="155">
        <v>29.158344218928772</v>
      </c>
      <c r="D767">
        <v>2272.5999999999958</v>
      </c>
      <c r="E767" s="155">
        <v>-2280.2268373984302</v>
      </c>
      <c r="F767">
        <v>2272.5999999999958</v>
      </c>
      <c r="G767" s="155">
        <v>20.645962601569863</v>
      </c>
      <c r="I767" s="155"/>
      <c r="K767" s="155"/>
      <c r="L767">
        <v>2272.5499999999956</v>
      </c>
      <c r="M767" s="155">
        <v>177.46795706073976</v>
      </c>
      <c r="N767" s="138">
        <f t="shared" si="11"/>
        <v>767</v>
      </c>
      <c r="AB767" s="167" t="str">
        <f>IFERROR(VALUE(RIGHT(AA767,LEN(AA767)-MIN(FIND({0;1;2;3;4;5;6;7;8;9},AA767&amp;"0123456789"))+1)),"")</f>
        <v/>
      </c>
    </row>
    <row r="768" spans="2:28" x14ac:dyDescent="0.2">
      <c r="B768" s="125">
        <v>2272.6999999999957</v>
      </c>
      <c r="C768" s="155">
        <v>29.162784279551396</v>
      </c>
      <c r="D768">
        <v>2272.6999999999957</v>
      </c>
      <c r="E768" s="155">
        <v>-2280.3267445550855</v>
      </c>
      <c r="F768">
        <v>2272.6999999999957</v>
      </c>
      <c r="G768" s="155">
        <v>20.5460554449146</v>
      </c>
      <c r="I768" s="155"/>
      <c r="K768" s="155"/>
      <c r="L768">
        <v>2272.649999999996</v>
      </c>
      <c r="M768" s="155">
        <v>177.45534297473696</v>
      </c>
      <c r="N768" s="138">
        <f t="shared" si="11"/>
        <v>768</v>
      </c>
      <c r="AB768" s="167" t="str">
        <f>IFERROR(VALUE(RIGHT(AA768,LEN(AA768)-MIN(FIND({0;1;2;3;4;5;6;7;8;9},AA768&amp;"0123456789"))+1)),"")</f>
        <v/>
      </c>
    </row>
    <row r="769" spans="2:28" x14ac:dyDescent="0.2">
      <c r="B769" s="125">
        <v>2272.7999999999956</v>
      </c>
      <c r="C769" s="155">
        <v>29.167246505123536</v>
      </c>
      <c r="D769">
        <v>2272.7999999999956</v>
      </c>
      <c r="E769" s="155">
        <v>-2280.4266506953559</v>
      </c>
      <c r="F769">
        <v>2272.7999999999956</v>
      </c>
      <c r="G769" s="155">
        <v>20.446149304644223</v>
      </c>
      <c r="I769" s="155"/>
      <c r="K769" s="155"/>
      <c r="L769">
        <v>2272.7499999999955</v>
      </c>
      <c r="M769" s="155">
        <v>177.44263079167709</v>
      </c>
      <c r="N769" s="138">
        <f t="shared" si="11"/>
        <v>769</v>
      </c>
      <c r="AB769" s="167" t="str">
        <f>IFERROR(VALUE(RIGHT(AA769,LEN(AA769)-MIN(FIND({0;1;2;3;4;5;6;7;8;9},AA769&amp;"0123456789"))+1)),"")</f>
        <v/>
      </c>
    </row>
    <row r="770" spans="2:28" x14ac:dyDescent="0.2">
      <c r="B770" s="125">
        <v>2272.8999999999955</v>
      </c>
      <c r="C770" s="155">
        <v>29.171731066114482</v>
      </c>
      <c r="D770">
        <v>2272.8999999999955</v>
      </c>
      <c r="E770" s="155">
        <v>-2280.5265558066621</v>
      </c>
      <c r="F770">
        <v>2272.8999999999955</v>
      </c>
      <c r="G770" s="155">
        <v>20.346244193337952</v>
      </c>
      <c r="I770" s="155"/>
      <c r="K770" s="155"/>
      <c r="L770">
        <v>2272.8499999999958</v>
      </c>
      <c r="M770" s="155">
        <v>177.42982071085342</v>
      </c>
      <c r="N770" s="138">
        <f t="shared" si="11"/>
        <v>770</v>
      </c>
      <c r="AB770" s="167" t="str">
        <f>IFERROR(VALUE(RIGHT(AA770,LEN(AA770)-MIN(FIND({0;1;2;3;4;5;6;7;8;9},AA770&amp;"0123456789"))+1)),"")</f>
        <v/>
      </c>
    </row>
    <row r="771" spans="2:28" x14ac:dyDescent="0.2">
      <c r="B771" s="125">
        <v>2272.9999999999955</v>
      </c>
      <c r="C771" s="155">
        <v>29.176238132505507</v>
      </c>
      <c r="D771">
        <v>2272.9999999999955</v>
      </c>
      <c r="E771" s="155">
        <v>-2280.6264598763305</v>
      </c>
      <c r="F771">
        <v>2272.9999999999955</v>
      </c>
      <c r="G771" s="155">
        <v>20.246340123669597</v>
      </c>
      <c r="I771" s="155"/>
      <c r="K771" s="155"/>
      <c r="L771">
        <v>2272.9499999999953</v>
      </c>
      <c r="M771" s="155">
        <v>177.4169130084328</v>
      </c>
      <c r="N771" s="138">
        <f t="shared" si="11"/>
        <v>771</v>
      </c>
      <c r="AB771" s="167" t="str">
        <f>IFERROR(VALUE(RIGHT(AA771,LEN(AA771)-MIN(FIND({0;1;2;3;4;5;6;7;8;9},AA771&amp;"0123456789"))+1)),"")</f>
        <v/>
      </c>
    </row>
    <row r="772" spans="2:28" x14ac:dyDescent="0.2">
      <c r="B772" s="125">
        <v>2273.0999999999954</v>
      </c>
      <c r="C772" s="155">
        <v>29.180767873647973</v>
      </c>
      <c r="D772">
        <v>2273.0999999999954</v>
      </c>
      <c r="E772" s="155">
        <v>-2280.7263628916039</v>
      </c>
      <c r="F772">
        <v>2273.0999999999954</v>
      </c>
      <c r="G772" s="155">
        <v>20.146437108396185</v>
      </c>
      <c r="I772" s="155"/>
      <c r="K772" s="155"/>
      <c r="L772">
        <v>2273.0499999999956</v>
      </c>
      <c r="M772" s="155">
        <v>177.40390804205921</v>
      </c>
      <c r="N772" s="138">
        <f t="shared" si="11"/>
        <v>772</v>
      </c>
      <c r="AB772" s="167" t="str">
        <f>IFERROR(VALUE(RIGHT(AA772,LEN(AA772)-MIN(FIND({0;1;2;3;4;5;6;7;8;9},AA772&amp;"0123456789"))+1)),"")</f>
        <v/>
      </c>
    </row>
    <row r="773" spans="2:28" x14ac:dyDescent="0.2">
      <c r="B773" s="125">
        <v>2273.1999999999953</v>
      </c>
      <c r="C773" s="155">
        <v>29.185320458113388</v>
      </c>
      <c r="D773">
        <v>2273.1999999999953</v>
      </c>
      <c r="E773" s="155">
        <v>-2280.8262648396421</v>
      </c>
      <c r="F773">
        <v>2273.1999999999953</v>
      </c>
      <c r="G773" s="155">
        <v>20.046535160357962</v>
      </c>
      <c r="I773" s="155"/>
      <c r="K773" s="155"/>
      <c r="L773">
        <v>2273.1499999999951</v>
      </c>
      <c r="M773" s="155">
        <v>177.39080625516783</v>
      </c>
      <c r="N773" s="138">
        <f t="shared" si="11"/>
        <v>773</v>
      </c>
      <c r="AB773" s="167" t="str">
        <f>IFERROR(VALUE(RIGHT(AA773,LEN(AA773)-MIN(FIND({0;1;2;3;4;5;6;7;8;9},AA773&amp;"0123456789"))+1)),"")</f>
        <v/>
      </c>
    </row>
    <row r="774" spans="2:28" x14ac:dyDescent="0.2">
      <c r="B774" s="125">
        <v>2273.2999999999952</v>
      </c>
      <c r="C774" s="155">
        <v>29.189896053535023</v>
      </c>
      <c r="D774">
        <v>2273.2999999999952</v>
      </c>
      <c r="E774" s="155">
        <v>-2280.9261657075335</v>
      </c>
      <c r="F774">
        <v>2273.2999999999952</v>
      </c>
      <c r="G774" s="155">
        <v>19.94663429246657</v>
      </c>
      <c r="I774" s="155"/>
      <c r="K774" s="155"/>
      <c r="L774">
        <v>2273.2499999999955</v>
      </c>
      <c r="M774" s="155">
        <v>177.37760818211743</v>
      </c>
      <c r="N774" s="138">
        <f t="shared" ref="N774:N837" si="12">N773+1</f>
        <v>774</v>
      </c>
      <c r="AB774" s="167" t="str">
        <f>IFERROR(VALUE(RIGHT(AA774,LEN(AA774)-MIN(FIND({0;1;2;3;4;5;6;7;8;9},AA774&amp;"0123456789"))+1)),"")</f>
        <v/>
      </c>
    </row>
    <row r="775" spans="2:28" x14ac:dyDescent="0.2">
      <c r="B775" s="125">
        <v>2273.3999999999951</v>
      </c>
      <c r="C775" s="155">
        <v>29.194494826440856</v>
      </c>
      <c r="D775">
        <v>2273.3999999999951</v>
      </c>
      <c r="E775" s="155">
        <v>-2281.0260654823005</v>
      </c>
      <c r="F775">
        <v>2273.3999999999951</v>
      </c>
      <c r="G775" s="155">
        <v>19.846734517699588</v>
      </c>
      <c r="I775" s="155"/>
      <c r="K775" s="155"/>
      <c r="L775">
        <v>2273.3499999999949</v>
      </c>
      <c r="M775" s="155">
        <v>177.36431445299101</v>
      </c>
      <c r="N775" s="138">
        <f t="shared" si="12"/>
        <v>775</v>
      </c>
      <c r="AB775" s="167" t="str">
        <f>IFERROR(VALUE(RIGHT(AA775,LEN(AA775)-MIN(FIND({0;1;2;3;4;5;6;7;8;9},AA775&amp;"0123456789"))+1)),"")</f>
        <v/>
      </c>
    </row>
    <row r="776" spans="2:28" x14ac:dyDescent="0.2">
      <c r="B776" s="125">
        <v>2273.499999999995</v>
      </c>
      <c r="C776" s="155">
        <v>29.199116942077335</v>
      </c>
      <c r="D776">
        <v>2273.499999999995</v>
      </c>
      <c r="E776" s="155">
        <v>-2281.1259641509091</v>
      </c>
      <c r="F776">
        <v>2273.499999999995</v>
      </c>
      <c r="G776" s="155">
        <v>19.746835849090985</v>
      </c>
      <c r="I776" s="155"/>
      <c r="K776" s="155"/>
      <c r="L776">
        <v>2273.4499999999953</v>
      </c>
      <c r="M776" s="155">
        <v>177.35092579895834</v>
      </c>
      <c r="N776" s="138">
        <f t="shared" si="12"/>
        <v>776</v>
      </c>
      <c r="AB776" s="167" t="str">
        <f>IFERROR(VALUE(RIGHT(AA776,LEN(AA776)-MIN(FIND({0;1;2;3;4;5;6;7;8;9},AA776&amp;"0123456789"))+1)),"")</f>
        <v/>
      </c>
    </row>
    <row r="777" spans="2:28" x14ac:dyDescent="0.2">
      <c r="B777" s="125">
        <v>2273.5999999999949</v>
      </c>
      <c r="C777" s="155">
        <v>29.203762564223709</v>
      </c>
      <c r="D777">
        <v>2273.5999999999949</v>
      </c>
      <c r="E777" s="155">
        <v>-2281.2258617002758</v>
      </c>
      <c r="F777">
        <v>2273.5999999999949</v>
      </c>
      <c r="G777" s="155">
        <v>19.646938299724297</v>
      </c>
      <c r="I777" s="155"/>
      <c r="K777" s="155"/>
      <c r="L777">
        <v>2273.5499999999947</v>
      </c>
      <c r="M777" s="155">
        <v>177.33744305760052</v>
      </c>
      <c r="N777" s="138">
        <f t="shared" si="12"/>
        <v>777</v>
      </c>
      <c r="AB777" s="167" t="str">
        <f>IFERROR(VALUE(RIGHT(AA777,LEN(AA777)-MIN(FIND({0;1;2;3;4;5;6;7;8;9},AA777&amp;"0123456789"))+1)),"")</f>
        <v/>
      </c>
    </row>
    <row r="778" spans="2:28" x14ac:dyDescent="0.2">
      <c r="B778" s="125">
        <v>2273.6999999999948</v>
      </c>
      <c r="C778" s="155">
        <v>29.208431854996466</v>
      </c>
      <c r="D778">
        <v>2273.6999999999948</v>
      </c>
      <c r="E778" s="155">
        <v>-2281.3257581172793</v>
      </c>
      <c r="F778">
        <v>2273.6999999999948</v>
      </c>
      <c r="G778" s="155">
        <v>19.547041882720805</v>
      </c>
      <c r="I778" s="155"/>
      <c r="K778" s="155"/>
      <c r="L778">
        <v>2273.6499999999951</v>
      </c>
      <c r="M778" s="155">
        <v>177.32386717870256</v>
      </c>
      <c r="N778" s="138">
        <f t="shared" si="12"/>
        <v>778</v>
      </c>
      <c r="AB778" s="167" t="str">
        <f>IFERROR(VALUE(RIGHT(AA778,LEN(AA778)-MIN(FIND({0;1;2;3;4;5;6;7;8;9},AA778&amp;"0123456789"))+1)),"")</f>
        <v/>
      </c>
    </row>
    <row r="779" spans="2:28" x14ac:dyDescent="0.2">
      <c r="B779" s="125">
        <v>2273.7999999999947</v>
      </c>
      <c r="C779" s="155">
        <v>29.21312497464352</v>
      </c>
      <c r="D779">
        <v>2273.7999999999947</v>
      </c>
      <c r="E779" s="155">
        <v>-2281.4256533887724</v>
      </c>
      <c r="F779">
        <v>2273.7999999999947</v>
      </c>
      <c r="G779" s="155">
        <v>19.447146611227708</v>
      </c>
      <c r="I779" s="155"/>
      <c r="K779" s="155"/>
      <c r="L779">
        <v>2273.7499999999945</v>
      </c>
      <c r="M779" s="155">
        <v>177.31019923012488</v>
      </c>
      <c r="N779" s="138">
        <f t="shared" si="12"/>
        <v>779</v>
      </c>
      <c r="AB779" s="167" t="str">
        <f>IFERROR(VALUE(RIGHT(AA779,LEN(AA779)-MIN(FIND({0;1;2;3;4;5;6;7;8;9},AA779&amp;"0123456789"))+1)),"")</f>
        <v/>
      </c>
    </row>
    <row r="780" spans="2:28" x14ac:dyDescent="0.2">
      <c r="B780" s="125">
        <v>2273.8999999999946</v>
      </c>
      <c r="C780" s="155">
        <v>29.217842081327699</v>
      </c>
      <c r="D780">
        <v>2273.8999999999946</v>
      </c>
      <c r="E780" s="155">
        <v>-2281.5255475015888</v>
      </c>
      <c r="F780">
        <v>2273.8999999999946</v>
      </c>
      <c r="G780" s="155">
        <v>19.347252498411308</v>
      </c>
      <c r="I780" s="155"/>
      <c r="K780" s="155"/>
      <c r="L780">
        <v>2273.8499999999949</v>
      </c>
      <c r="M780" s="155">
        <v>177.29644040379105</v>
      </c>
      <c r="N780" s="138">
        <f t="shared" si="12"/>
        <v>780</v>
      </c>
      <c r="AB780" s="167" t="str">
        <f>IFERROR(VALUE(RIGHT(AA780,LEN(AA780)-MIN(FIND({0;1;2;3;4;5;6;7;8;9},AA780&amp;"0123456789"))+1)),"")</f>
        <v/>
      </c>
    </row>
    <row r="781" spans="2:28" x14ac:dyDescent="0.2">
      <c r="B781" s="125">
        <v>2273.9999999999945</v>
      </c>
      <c r="C781" s="155">
        <v>29.222583330899166</v>
      </c>
      <c r="D781">
        <v>2273.9999999999945</v>
      </c>
      <c r="E781" s="155">
        <v>-2281.6254404425581</v>
      </c>
      <c r="F781">
        <v>2273.9999999999945</v>
      </c>
      <c r="G781" s="155">
        <v>19.247359557441996</v>
      </c>
      <c r="I781" s="155"/>
      <c r="K781" s="155"/>
      <c r="L781">
        <v>2273.9499999999944</v>
      </c>
      <c r="M781" s="155">
        <v>177.28259202223873</v>
      </c>
      <c r="N781" s="138">
        <f t="shared" si="12"/>
        <v>781</v>
      </c>
      <c r="AB781" s="167" t="str">
        <f>IFERROR(VALUE(RIGHT(AA781,LEN(AA781)-MIN(FIND({0;1;2;3;4;5;6;7;8;9},AA781&amp;"0123456789"))+1)),"")</f>
        <v/>
      </c>
    </row>
    <row r="782" spans="2:28" x14ac:dyDescent="0.2">
      <c r="B782" s="125">
        <v>2274.0999999999945</v>
      </c>
      <c r="C782" s="155">
        <v>29.227348876656276</v>
      </c>
      <c r="D782">
        <v>2274.0999999999945</v>
      </c>
      <c r="E782" s="155">
        <v>-2281.7253321985195</v>
      </c>
      <c r="F782">
        <v>2274.0999999999945</v>
      </c>
      <c r="G782" s="155">
        <v>19.147467801480616</v>
      </c>
      <c r="I782" s="155"/>
      <c r="K782" s="155"/>
      <c r="L782">
        <v>2274.0499999999947</v>
      </c>
      <c r="M782" s="155">
        <v>177.26865554520441</v>
      </c>
      <c r="N782" s="138">
        <f t="shared" si="12"/>
        <v>782</v>
      </c>
      <c r="AB782" s="167" t="str">
        <f>IFERROR(VALUE(RIGHT(AA782,LEN(AA782)-MIN(FIND({0;1;2;3;4;5;6;7;8;9},AA782&amp;"0123456789"))+1)),"")</f>
        <v/>
      </c>
    </row>
    <row r="783" spans="2:28" x14ac:dyDescent="0.2">
      <c r="B783" s="125">
        <v>2274.1999999999944</v>
      </c>
      <c r="C783" s="155">
        <v>29.232138869094463</v>
      </c>
      <c r="D783">
        <v>2274.1999999999944</v>
      </c>
      <c r="E783" s="155">
        <v>-2281.8252227563316</v>
      </c>
      <c r="F783">
        <v>2274.1999999999944</v>
      </c>
      <c r="G783" s="155">
        <v>19.047577243668457</v>
      </c>
      <c r="I783" s="155"/>
      <c r="K783" s="155"/>
      <c r="L783">
        <v>2274.1499999999942</v>
      </c>
      <c r="M783" s="155">
        <v>177.25463257637438</v>
      </c>
      <c r="N783" s="138">
        <f t="shared" si="12"/>
        <v>783</v>
      </c>
      <c r="AB783" s="167" t="str">
        <f>IFERROR(VALUE(RIGHT(AA783,LEN(AA783)-MIN(FIND({0;1;2;3;4;5;6;7;8;9},AA783&amp;"0123456789"))+1)),"")</f>
        <v/>
      </c>
    </row>
    <row r="784" spans="2:28" x14ac:dyDescent="0.2">
      <c r="B784" s="125">
        <v>2274.2999999999943</v>
      </c>
      <c r="C784" s="155">
        <v>29.236953455642695</v>
      </c>
      <c r="D784">
        <v>2274.2999999999943</v>
      </c>
      <c r="E784" s="155">
        <v>-2281.9251121028933</v>
      </c>
      <c r="F784">
        <v>2274.2999999999943</v>
      </c>
      <c r="G784" s="155">
        <v>18.947687897106789</v>
      </c>
      <c r="I784" s="155"/>
      <c r="K784" s="155"/>
      <c r="L784">
        <v>2274.2499999999945</v>
      </c>
      <c r="M784" s="155">
        <v>177.24052487078674</v>
      </c>
      <c r="N784" s="138">
        <f t="shared" si="12"/>
        <v>784</v>
      </c>
      <c r="AB784" s="167" t="str">
        <f>IFERROR(VALUE(RIGHT(AA784,LEN(AA784)-MIN(FIND({0;1;2;3;4;5;6;7;8;9},AA784&amp;"0123456789"))+1)),"")</f>
        <v/>
      </c>
    </row>
    <row r="785" spans="2:28" x14ac:dyDescent="0.2">
      <c r="B785" s="125">
        <v>2274.3999999999942</v>
      </c>
      <c r="C785" s="155">
        <v>29.241792780386977</v>
      </c>
      <c r="D785">
        <v>2274.3999999999942</v>
      </c>
      <c r="E785" s="155">
        <v>-2282.0250002251532</v>
      </c>
      <c r="F785">
        <v>2274.3999999999942</v>
      </c>
      <c r="G785" s="155">
        <v>18.847799774846862</v>
      </c>
      <c r="I785" s="155"/>
      <c r="K785" s="155"/>
      <c r="L785">
        <v>2274.349999999994</v>
      </c>
      <c r="M785" s="155">
        <v>177.22633434195461</v>
      </c>
      <c r="N785" s="138">
        <f t="shared" si="12"/>
        <v>785</v>
      </c>
      <c r="AB785" s="167" t="str">
        <f>IFERROR(VALUE(RIGHT(AA785,LEN(AA785)-MIN(FIND({0;1;2;3;4;5;6;7;8;9},AA785&amp;"0123456789"))+1)),"")</f>
        <v/>
      </c>
    </row>
    <row r="786" spans="2:28" x14ac:dyDescent="0.2">
      <c r="B786" s="125">
        <v>2274.4999999999941</v>
      </c>
      <c r="C786" s="155">
        <v>29.246656983780486</v>
      </c>
      <c r="D786">
        <v>2274.4999999999941</v>
      </c>
      <c r="E786" s="155">
        <v>-2282.1248871101311</v>
      </c>
      <c r="F786">
        <v>2274.4999999999941</v>
      </c>
      <c r="G786" s="155">
        <v>18.747912889868985</v>
      </c>
      <c r="I786" s="155"/>
      <c r="K786" s="155"/>
      <c r="L786">
        <v>2274.4499999999944</v>
      </c>
      <c r="M786" s="155">
        <v>177.21206306981941</v>
      </c>
      <c r="N786" s="138">
        <f t="shared" si="12"/>
        <v>786</v>
      </c>
      <c r="AB786" s="167" t="str">
        <f>IFERROR(VALUE(RIGHT(AA786,LEN(AA786)-MIN(FIND({0;1;2;3;4;5;6;7;8;9},AA786&amp;"0123456789"))+1)),"")</f>
        <v/>
      </c>
    </row>
    <row r="787" spans="2:28" x14ac:dyDescent="0.2">
      <c r="B787" s="125">
        <v>2274.599999999994</v>
      </c>
      <c r="C787" s="155">
        <v>29.251546202339785</v>
      </c>
      <c r="D787">
        <v>2274.599999999994</v>
      </c>
      <c r="E787" s="155">
        <v>-2282.2247727449326</v>
      </c>
      <c r="F787">
        <v>2274.599999999994</v>
      </c>
      <c r="G787" s="155">
        <v>18.648027255067518</v>
      </c>
      <c r="I787" s="155"/>
      <c r="K787" s="155"/>
      <c r="L787">
        <v>2274.5499999999938</v>
      </c>
      <c r="M787" s="155">
        <v>177.19771330855653</v>
      </c>
      <c r="N787" s="138">
        <f t="shared" si="12"/>
        <v>787</v>
      </c>
      <c r="AB787" s="167" t="str">
        <f>IFERROR(VALUE(RIGHT(AA787,LEN(AA787)-MIN(FIND({0;1;2;3;4;5;6;7;8;9},AA787&amp;"0123456789"))+1)),"")</f>
        <v/>
      </c>
    </row>
    <row r="788" spans="2:28" x14ac:dyDescent="0.2">
      <c r="B788" s="125">
        <v>2274.6999999999939</v>
      </c>
      <c r="C788" s="155">
        <v>29.256460568326585</v>
      </c>
      <c r="D788">
        <v>2274.6999999999939</v>
      </c>
      <c r="E788" s="155">
        <v>-2282.3246571167706</v>
      </c>
      <c r="F788">
        <v>2274.6999999999939</v>
      </c>
      <c r="G788" s="155">
        <v>18.548142883229502</v>
      </c>
      <c r="I788" s="155"/>
      <c r="K788" s="155"/>
      <c r="L788">
        <v>2274.6499999999942</v>
      </c>
      <c r="M788" s="155">
        <v>177.18328749501964</v>
      </c>
      <c r="N788" s="138">
        <f t="shared" si="12"/>
        <v>788</v>
      </c>
      <c r="AB788" s="167" t="str">
        <f>IFERROR(VALUE(RIGHT(AA788,LEN(AA788)-MIN(FIND({0;1;2;3;4;5;6;7;8;9},AA788&amp;"0123456789"))+1)),"")</f>
        <v/>
      </c>
    </row>
    <row r="789" spans="2:28" x14ac:dyDescent="0.2">
      <c r="B789" s="125">
        <v>2274.7999999999938</v>
      </c>
      <c r="C789" s="155">
        <v>29.261400209414635</v>
      </c>
      <c r="D789">
        <v>2274.7999999999938</v>
      </c>
      <c r="E789" s="155">
        <v>-2282.4245402129845</v>
      </c>
      <c r="F789">
        <v>2274.7999999999938</v>
      </c>
      <c r="G789" s="155">
        <v>18.448259787015559</v>
      </c>
      <c r="I789" s="155"/>
      <c r="K789" s="155"/>
      <c r="L789">
        <v>2274.7499999999936</v>
      </c>
      <c r="M789" s="155">
        <v>177.16878825719141</v>
      </c>
      <c r="N789" s="138">
        <f t="shared" si="12"/>
        <v>789</v>
      </c>
      <c r="AB789" s="167" t="str">
        <f>IFERROR(VALUE(RIGHT(AA789,LEN(AA789)-MIN(FIND({0;1;2;3;4;5;6;7;8;9},AA789&amp;"0123456789"))+1)),"")</f>
        <v/>
      </c>
    </row>
    <row r="790" spans="2:28" x14ac:dyDescent="0.2">
      <c r="B790" s="125">
        <v>2274.8999999999937</v>
      </c>
      <c r="C790" s="155">
        <v>29.266365248341007</v>
      </c>
      <c r="D790">
        <v>2274.8999999999937</v>
      </c>
      <c r="E790" s="155">
        <v>-2282.524422021062</v>
      </c>
      <c r="F790">
        <v>2274.8999999999937</v>
      </c>
      <c r="G790" s="155">
        <v>18.348377978938061</v>
      </c>
      <c r="I790" s="155"/>
      <c r="K790" s="155"/>
      <c r="L790">
        <v>2274.849999999994</v>
      </c>
      <c r="M790" s="155">
        <v>177.15421842319444</v>
      </c>
      <c r="N790" s="138">
        <f t="shared" si="12"/>
        <v>790</v>
      </c>
      <c r="AB790" s="167" t="str">
        <f>IFERROR(VALUE(RIGHT(AA790,LEN(AA790)-MIN(FIND({0;1;2;3;4;5;6;7;8;9},AA790&amp;"0123456789"))+1)),"")</f>
        <v/>
      </c>
    </row>
    <row r="791" spans="2:28" x14ac:dyDescent="0.2">
      <c r="B791" s="125">
        <v>2274.9999999999936</v>
      </c>
      <c r="C791" s="155">
        <v>29.27135580254145</v>
      </c>
      <c r="D791">
        <v>2274.9999999999936</v>
      </c>
      <c r="E791" s="155">
        <v>-2282.6243025286594</v>
      </c>
      <c r="F791">
        <v>2274.9999999999936</v>
      </c>
      <c r="G791" s="155">
        <v>18.24849747134067</v>
      </c>
      <c r="I791" s="155"/>
      <c r="K791" s="155"/>
      <c r="L791">
        <v>2274.9499999999935</v>
      </c>
      <c r="M791" s="155">
        <v>177.13958103036339</v>
      </c>
      <c r="N791" s="138">
        <f t="shared" si="12"/>
        <v>791</v>
      </c>
      <c r="AB791" s="167" t="str">
        <f>IFERROR(VALUE(RIGHT(AA791,LEN(AA791)-MIN(FIND({0;1;2;3;4;5;6;7;8;9},AA791&amp;"0123456789"))+1)),"")</f>
        <v/>
      </c>
    </row>
    <row r="792" spans="2:28" x14ac:dyDescent="0.2">
      <c r="B792" s="125">
        <v>2275.0999999999935</v>
      </c>
      <c r="C792" s="155">
        <v>29.276371983769032</v>
      </c>
      <c r="D792">
        <v>2275.0999999999935</v>
      </c>
      <c r="E792" s="155">
        <v>-2282.7241817236313</v>
      </c>
      <c r="F792">
        <v>2275.0999999999935</v>
      </c>
      <c r="G792" s="155">
        <v>18.148618276368779</v>
      </c>
      <c r="I792" s="155"/>
      <c r="K792" s="155"/>
      <c r="L792">
        <v>2275.0499999999938</v>
      </c>
      <c r="M792" s="155">
        <v>177.12487933507552</v>
      </c>
      <c r="N792" s="138">
        <f t="shared" si="12"/>
        <v>792</v>
      </c>
      <c r="AB792" s="167" t="str">
        <f>IFERROR(VALUE(RIGHT(AA792,LEN(AA792)-MIN(FIND({0;1;2;3;4;5;6;7;8;9},AA792&amp;"0123456789"))+1)),"")</f>
        <v/>
      </c>
    </row>
    <row r="793" spans="2:28" x14ac:dyDescent="0.2">
      <c r="B793" s="125">
        <v>2275.1999999999935</v>
      </c>
      <c r="C793" s="155">
        <v>29.281413897695646</v>
      </c>
      <c r="D793">
        <v>2275.1999999999935</v>
      </c>
      <c r="E793" s="155">
        <v>-2282.8240595940497</v>
      </c>
      <c r="F793">
        <v>2275.1999999999935</v>
      </c>
      <c r="G793" s="155">
        <v>18.048740405950412</v>
      </c>
      <c r="I793" s="155"/>
      <c r="K793" s="155"/>
      <c r="L793">
        <v>2275.1499999999933</v>
      </c>
      <c r="M793" s="155">
        <v>177.11011682225472</v>
      </c>
      <c r="N793" s="138">
        <f t="shared" si="12"/>
        <v>793</v>
      </c>
      <c r="AB793" s="167" t="str">
        <f>IFERROR(VALUE(RIGHT(AA793,LEN(AA793)-MIN(FIND({0;1;2;3;4;5;6;7;8;9},AA793&amp;"0123456789"))+1)),"")</f>
        <v/>
      </c>
    </row>
    <row r="794" spans="2:28" x14ac:dyDescent="0.2">
      <c r="B794" s="125">
        <v>2275.2999999999934</v>
      </c>
      <c r="C794" s="155">
        <v>29.286481643495648</v>
      </c>
      <c r="D794">
        <v>2275.2999999999934</v>
      </c>
      <c r="E794" s="155">
        <v>-2282.9239361282362</v>
      </c>
      <c r="F794">
        <v>2275.2999999999934</v>
      </c>
      <c r="G794" s="155">
        <v>17.948863871763933</v>
      </c>
      <c r="I794" s="155"/>
      <c r="K794" s="155"/>
      <c r="L794">
        <v>2275.2499999999936</v>
      </c>
      <c r="M794" s="155">
        <v>177.09529721598105</v>
      </c>
      <c r="N794" s="138">
        <f t="shared" si="12"/>
        <v>794</v>
      </c>
      <c r="AB794" s="167" t="str">
        <f>IFERROR(VALUE(RIGHT(AA794,LEN(AA794)-MIN(FIND({0;1;2;3;4;5;6;7;8;9},AA794&amp;"0123456789"))+1)),"")</f>
        <v/>
      </c>
    </row>
    <row r="795" spans="2:28" x14ac:dyDescent="0.2">
      <c r="B795" s="125">
        <v>2275.3999999999933</v>
      </c>
      <c r="C795" s="155">
        <v>29.291575313411158</v>
      </c>
      <c r="D795">
        <v>2275.3999999999933</v>
      </c>
      <c r="E795" s="155">
        <v>-2283.023811314788</v>
      </c>
      <c r="F795">
        <v>2275.3999999999933</v>
      </c>
      <c r="G795" s="155">
        <v>17.848988685212134</v>
      </c>
      <c r="I795" s="155"/>
      <c r="K795" s="155"/>
      <c r="L795">
        <v>2275.3499999999931</v>
      </c>
      <c r="M795" s="155">
        <v>177.0804244897964</v>
      </c>
      <c r="N795" s="138">
        <f t="shared" si="12"/>
        <v>795</v>
      </c>
      <c r="AB795" s="167" t="str">
        <f>IFERROR(VALUE(RIGHT(AA795,LEN(AA795)-MIN(FIND({0;1;2;3;4;5;6;7;8;9},AA795&amp;"0123456789"))+1)),"")</f>
        <v/>
      </c>
    </row>
    <row r="796" spans="2:28" x14ac:dyDescent="0.2">
      <c r="B796" s="125">
        <v>2275.4999999999932</v>
      </c>
      <c r="C796" s="155">
        <v>29.296694992298253</v>
      </c>
      <c r="D796">
        <v>2275.4999999999932</v>
      </c>
      <c r="E796" s="155">
        <v>-2283.1236851426079</v>
      </c>
      <c r="F796">
        <v>2275.4999999999932</v>
      </c>
      <c r="G796" s="155">
        <v>17.749114857392215</v>
      </c>
      <c r="I796" s="155"/>
      <c r="K796" s="155"/>
      <c r="L796">
        <v>2275.4499999999935</v>
      </c>
      <c r="M796" s="155">
        <v>177.06550287776577</v>
      </c>
      <c r="N796" s="138">
        <f t="shared" si="12"/>
        <v>796</v>
      </c>
      <c r="AB796" s="167" t="str">
        <f>IFERROR(VALUE(RIGHT(AA796,LEN(AA796)-MIN(FIND({0;1;2;3;4;5;6;7;8;9},AA796&amp;"0123456789"))+1)),"")</f>
        <v/>
      </c>
    </row>
    <row r="797" spans="2:28" x14ac:dyDescent="0.2">
      <c r="B797" s="125">
        <v>2275.5999999999931</v>
      </c>
      <c r="C797" s="155">
        <v>29.301840757153528</v>
      </c>
      <c r="D797">
        <v>2275.5999999999931</v>
      </c>
      <c r="E797" s="155">
        <v>-2283.223557600938</v>
      </c>
      <c r="F797">
        <v>2275.5999999999931</v>
      </c>
      <c r="G797" s="155">
        <v>17.649242399062132</v>
      </c>
      <c r="I797" s="155"/>
      <c r="K797" s="155"/>
      <c r="L797">
        <v>2275.5499999999929</v>
      </c>
      <c r="M797" s="155">
        <v>177.05053688581378</v>
      </c>
      <c r="N797" s="138">
        <f t="shared" si="12"/>
        <v>797</v>
      </c>
      <c r="AB797" s="167" t="str">
        <f>IFERROR(VALUE(RIGHT(AA797,LEN(AA797)-MIN(FIND({0;1;2;3;4;5;6;7;8;9},AA797&amp;"0123456789"))+1)),"")</f>
        <v/>
      </c>
    </row>
    <row r="798" spans="2:28" x14ac:dyDescent="0.2">
      <c r="B798" s="125">
        <v>2275.699999999993</v>
      </c>
      <c r="C798" s="155">
        <v>29.307012676620282</v>
      </c>
      <c r="D798">
        <v>2275.699999999993</v>
      </c>
      <c r="E798" s="155">
        <v>-2283.3234286793909</v>
      </c>
      <c r="F798">
        <v>2275.699999999993</v>
      </c>
      <c r="G798" s="155">
        <v>17.549371320609225</v>
      </c>
      <c r="I798" s="155"/>
      <c r="K798" s="155"/>
      <c r="L798">
        <v>2275.6499999999933</v>
      </c>
      <c r="M798" s="155">
        <v>177.03553130332378</v>
      </c>
      <c r="N798" s="138">
        <f t="shared" si="12"/>
        <v>798</v>
      </c>
      <c r="AB798" s="167" t="str">
        <f>IFERROR(VALUE(RIGHT(AA798,LEN(AA798)-MIN(FIND({0;1;2;3;4;5;6;7;8;9},AA798&amp;"0123456789"))+1)),"")</f>
        <v/>
      </c>
    </row>
    <row r="799" spans="2:28" x14ac:dyDescent="0.2">
      <c r="B799" s="125">
        <v>2275.7999999999929</v>
      </c>
      <c r="C799" s="155">
        <v>29.312210810473719</v>
      </c>
      <c r="D799">
        <v>2275.7999999999929</v>
      </c>
      <c r="E799" s="155">
        <v>-2283.4232983679876</v>
      </c>
      <c r="F799">
        <v>2275.7999999999929</v>
      </c>
      <c r="G799" s="155">
        <v>17.449501632012471</v>
      </c>
      <c r="I799" s="155"/>
      <c r="K799" s="155"/>
      <c r="L799">
        <v>2275.7499999999927</v>
      </c>
      <c r="M799" s="155">
        <v>177.02049121533398</v>
      </c>
      <c r="N799" s="138">
        <f t="shared" si="12"/>
        <v>799</v>
      </c>
      <c r="AB799" s="167" t="str">
        <f>IFERROR(VALUE(RIGHT(AA799,LEN(AA799)-MIN(FIND({0;1;2;3;4;5;6;7;8;9},AA799&amp;"0123456789"))+1)),"")</f>
        <v/>
      </c>
    </row>
    <row r="800" spans="2:28" x14ac:dyDescent="0.2">
      <c r="B800" s="125">
        <v>2275.8999999999928</v>
      </c>
      <c r="C800" s="155">
        <v>29.317435209084476</v>
      </c>
      <c r="D800">
        <v>2275.8999999999928</v>
      </c>
      <c r="E800" s="155">
        <v>-2283.5231666571935</v>
      </c>
      <c r="F800">
        <v>2275.8999999999928</v>
      </c>
      <c r="G800" s="155">
        <v>17.349633342806555</v>
      </c>
      <c r="I800" s="155"/>
      <c r="K800" s="155"/>
      <c r="L800">
        <v>2275.8499999999931</v>
      </c>
      <c r="M800" s="155">
        <v>177.0054220148877</v>
      </c>
      <c r="N800" s="138">
        <f t="shared" si="12"/>
        <v>800</v>
      </c>
      <c r="AB800" s="167" t="str">
        <f>IFERROR(VALUE(RIGHT(AA800,LEN(AA800)-MIN(FIND({0;1;2;3;4;5;6;7;8;9},AA800&amp;"0123456789"))+1)),"")</f>
        <v/>
      </c>
    </row>
    <row r="801" spans="2:28" x14ac:dyDescent="0.2">
      <c r="B801" s="125">
        <v>2275.9999999999927</v>
      </c>
      <c r="C801" s="155">
        <v>29.322685912859743</v>
      </c>
      <c r="D801">
        <v>2275.9999999999927</v>
      </c>
      <c r="E801" s="155">
        <v>-2283.6230335379573</v>
      </c>
      <c r="F801">
        <v>2275.9999999999927</v>
      </c>
      <c r="G801" s="155">
        <v>17.249766462042771</v>
      </c>
      <c r="I801" s="155"/>
      <c r="K801" s="155"/>
      <c r="L801">
        <v>2275.9499999999925</v>
      </c>
      <c r="M801" s="155">
        <v>176.99032941595394</v>
      </c>
      <c r="N801" s="138">
        <f t="shared" si="12"/>
        <v>801</v>
      </c>
      <c r="AB801" s="167" t="str">
        <f>IFERROR(VALUE(RIGHT(AA801,LEN(AA801)-MIN(FIND({0;1;2;3;4;5;6;7;8;9},AA801&amp;"0123456789"))+1)),"")</f>
        <v/>
      </c>
    </row>
    <row r="802" spans="2:28" x14ac:dyDescent="0.2">
      <c r="B802" s="125">
        <v>2276.0999999999926</v>
      </c>
      <c r="C802" s="155">
        <v>29.327962951661295</v>
      </c>
      <c r="D802">
        <v>2276.0999999999926</v>
      </c>
      <c r="E802" s="155">
        <v>-2283.7228990017529</v>
      </c>
      <c r="F802">
        <v>2276.0999999999926</v>
      </c>
      <c r="G802" s="155">
        <v>17.149900998247176</v>
      </c>
      <c r="I802" s="155"/>
      <c r="K802" s="155"/>
      <c r="L802">
        <v>2276.0499999999929</v>
      </c>
      <c r="M802" s="155">
        <v>176.97521946672379</v>
      </c>
      <c r="N802" s="138">
        <f t="shared" si="12"/>
        <v>802</v>
      </c>
      <c r="AB802" s="167" t="str">
        <f>IFERROR(VALUE(RIGHT(AA802,LEN(AA802)-MIN(FIND({0;1;2;3;4;5;6;7;8;9},AA802&amp;"0123456789"))+1)),"")</f>
        <v/>
      </c>
    </row>
    <row r="803" spans="2:28" x14ac:dyDescent="0.2">
      <c r="B803" s="125">
        <v>2276.1999999999925</v>
      </c>
      <c r="C803" s="155">
        <v>29.333266344199707</v>
      </c>
      <c r="D803">
        <v>2276.1999999999925</v>
      </c>
      <c r="E803" s="155">
        <v>-2283.8227630406209</v>
      </c>
      <c r="F803">
        <v>2276.1999999999925</v>
      </c>
      <c r="G803" s="155">
        <v>17.050036959379213</v>
      </c>
      <c r="I803" s="155"/>
      <c r="K803" s="155"/>
      <c r="L803">
        <v>2276.1499999999924</v>
      </c>
      <c r="M803" s="155">
        <v>176.96009856322388</v>
      </c>
      <c r="N803" s="138">
        <f t="shared" si="12"/>
        <v>803</v>
      </c>
      <c r="AB803" s="167" t="str">
        <f>IFERROR(VALUE(RIGHT(AA803,LEN(AA803)-MIN(FIND({0;1;2;3;4;5;6;7;8;9},AA803&amp;"0123456789"))+1)),"")</f>
        <v/>
      </c>
    </row>
    <row r="804" spans="2:28" x14ac:dyDescent="0.2">
      <c r="B804" s="125">
        <v>2276.2999999999925</v>
      </c>
      <c r="C804" s="155">
        <v>29.338596097404064</v>
      </c>
      <c r="D804">
        <v>2276.2999999999925</v>
      </c>
      <c r="E804" s="155">
        <v>-2283.9226256472189</v>
      </c>
      <c r="F804">
        <v>2276.2999999999925</v>
      </c>
      <c r="G804" s="155">
        <v>16.950174352781232</v>
      </c>
      <c r="I804" s="155"/>
      <c r="K804" s="155"/>
      <c r="L804">
        <v>2276.2499999999927</v>
      </c>
      <c r="M804" s="155">
        <v>176.94497346362201</v>
      </c>
      <c r="N804" s="138">
        <f t="shared" si="12"/>
        <v>804</v>
      </c>
      <c r="AB804" s="167" t="str">
        <f>IFERROR(VALUE(RIGHT(AA804,LEN(AA804)-MIN(FIND({0;1;2;3;4;5;6;7;8;9},AA804&amp;"0123456789"))+1)),"")</f>
        <v/>
      </c>
    </row>
    <row r="805" spans="2:28" x14ac:dyDescent="0.2">
      <c r="B805" s="125">
        <v>2276.3999999999924</v>
      </c>
      <c r="C805" s="155">
        <v>29.343952205766268</v>
      </c>
      <c r="D805">
        <v>2276.3999999999924</v>
      </c>
      <c r="E805" s="155">
        <v>-2284.0224868148621</v>
      </c>
      <c r="F805">
        <v>2276.3999999999924</v>
      </c>
      <c r="G805" s="155">
        <v>16.85031318513802</v>
      </c>
      <c r="I805" s="155"/>
      <c r="K805" s="155"/>
      <c r="L805">
        <v>2276.3499999999922</v>
      </c>
      <c r="M805" s="155">
        <v>176.92985130245944</v>
      </c>
      <c r="N805" s="138">
        <f t="shared" si="12"/>
        <v>805</v>
      </c>
      <c r="AB805" s="167" t="str">
        <f>IFERROR(VALUE(RIGHT(AA805,LEN(AA805)-MIN(FIND({0;1;2;3;4;5;6;7;8;9},AA805&amp;"0123456789"))+1)),"")</f>
        <v/>
      </c>
    </row>
    <row r="806" spans="2:28" x14ac:dyDescent="0.2">
      <c r="B806" s="125">
        <v>2276.4999999999923</v>
      </c>
      <c r="C806" s="155">
        <v>29.34933465065938</v>
      </c>
      <c r="D806">
        <v>2276.4999999999923</v>
      </c>
      <c r="E806" s="155">
        <v>-2284.1223465375797</v>
      </c>
      <c r="F806">
        <v>2276.4999999999923</v>
      </c>
      <c r="G806" s="155">
        <v>16.75045346242041</v>
      </c>
      <c r="I806" s="155"/>
      <c r="K806" s="155"/>
      <c r="L806">
        <v>2276.4499999999925</v>
      </c>
      <c r="M806" s="155">
        <v>176.91473960599504</v>
      </c>
      <c r="N806" s="138">
        <f t="shared" si="12"/>
        <v>806</v>
      </c>
      <c r="AB806" s="167" t="str">
        <f>IFERROR(VALUE(RIGHT(AA806,LEN(AA806)-MIN(FIND({0;1;2;3;4;5;6;7;8;9},AA806&amp;"0123456789"))+1)),"")</f>
        <v/>
      </c>
    </row>
    <row r="807" spans="2:28" x14ac:dyDescent="0.2">
      <c r="B807" s="125">
        <v>2276.5999999999922</v>
      </c>
      <c r="C807" s="155">
        <v>29.354743399629093</v>
      </c>
      <c r="D807">
        <v>2276.5999999999922</v>
      </c>
      <c r="E807" s="155">
        <v>-2284.2222048101626</v>
      </c>
      <c r="F807">
        <v>2276.5999999999922</v>
      </c>
      <c r="G807" s="155">
        <v>16.650595189837532</v>
      </c>
      <c r="I807" s="155"/>
      <c r="K807" s="155"/>
      <c r="L807">
        <v>2276.549999999992</v>
      </c>
      <c r="M807" s="155">
        <v>176.89964630732172</v>
      </c>
      <c r="N807" s="138">
        <f t="shared" si="12"/>
        <v>807</v>
      </c>
      <c r="AB807" s="167" t="str">
        <f>IFERROR(VALUE(RIGHT(AA807,LEN(AA807)-MIN(FIND({0;1;2;3;4;5;6;7;8;9},AA807&amp;"0123456789"))+1)),"")</f>
        <v/>
      </c>
    </row>
    <row r="808" spans="2:28" x14ac:dyDescent="0.2">
      <c r="B808" s="125">
        <v>2276.6999999999921</v>
      </c>
      <c r="C808" s="155">
        <v>29.360178405657532</v>
      </c>
      <c r="D808">
        <v>2276.6999999999921</v>
      </c>
      <c r="E808" s="155">
        <v>-2284.3220616282201</v>
      </c>
      <c r="F808">
        <v>2276.6999999999921</v>
      </c>
      <c r="G808" s="155">
        <v>16.550738371779971</v>
      </c>
      <c r="I808" s="155"/>
      <c r="K808" s="155"/>
      <c r="L808">
        <v>2276.6499999999924</v>
      </c>
      <c r="M808" s="155">
        <v>176.88457976248452</v>
      </c>
      <c r="N808" s="138">
        <f t="shared" si="12"/>
        <v>808</v>
      </c>
      <c r="AB808" s="167" t="str">
        <f>IFERROR(VALUE(RIGHT(AA808,LEN(AA808)-MIN(FIND({0;1;2;3;4;5;6;7;8;9},AA808&amp;"0123456789"))+1)),"")</f>
        <v/>
      </c>
    </row>
    <row r="809" spans="2:28" x14ac:dyDescent="0.2">
      <c r="B809" s="125">
        <v>2276.799999999992</v>
      </c>
      <c r="C809" s="155">
        <v>29.36563960639872</v>
      </c>
      <c r="D809">
        <v>2276.799999999992</v>
      </c>
      <c r="E809" s="155">
        <v>-2284.4219169882381</v>
      </c>
      <c r="F809">
        <v>2276.799999999992</v>
      </c>
      <c r="G809" s="155">
        <v>16.450883011762016</v>
      </c>
      <c r="I809" s="155"/>
      <c r="K809" s="155"/>
      <c r="L809">
        <v>2276.7499999999918</v>
      </c>
      <c r="M809" s="155">
        <v>176.86954876671959</v>
      </c>
      <c r="N809" s="138">
        <f t="shared" si="12"/>
        <v>809</v>
      </c>
      <c r="AB809" s="167" t="str">
        <f>IFERROR(VALUE(RIGHT(AA809,LEN(AA809)-MIN(FIND({0;1;2;3;4;5;6;7;8;9},AA809&amp;"0123456789"))+1)),"")</f>
        <v/>
      </c>
    </row>
    <row r="810" spans="2:28" x14ac:dyDescent="0.2">
      <c r="B810" s="125">
        <v>2276.8999999999919</v>
      </c>
      <c r="C810" s="155">
        <v>29.37112692338475</v>
      </c>
      <c r="D810">
        <v>2276.8999999999919</v>
      </c>
      <c r="E810" s="155">
        <v>-2284.5217708876357</v>
      </c>
      <c r="F810">
        <v>2276.8999999999919</v>
      </c>
      <c r="G810" s="155">
        <v>16.351029112364358</v>
      </c>
      <c r="I810" s="155"/>
      <c r="K810" s="155"/>
      <c r="L810">
        <v>2276.8499999999922</v>
      </c>
      <c r="M810" s="155">
        <v>176.85456257121146</v>
      </c>
      <c r="N810" s="138">
        <f t="shared" si="12"/>
        <v>810</v>
      </c>
      <c r="AB810" s="167" t="str">
        <f>IFERROR(VALUE(RIGHT(AA810,LEN(AA810)-MIN(FIND({0;1;2;3;4;5;6;7;8;9},AA810&amp;"0123456789"))+1)),"")</f>
        <v/>
      </c>
    </row>
    <row r="811" spans="2:28" x14ac:dyDescent="0.2">
      <c r="B811" s="125">
        <v>2276.9999999999918</v>
      </c>
      <c r="C811" s="155">
        <v>29.376640261201953</v>
      </c>
      <c r="D811">
        <v>2276.9999999999918</v>
      </c>
      <c r="E811" s="155">
        <v>-2284.6216233248292</v>
      </c>
      <c r="F811">
        <v>2276.9999999999918</v>
      </c>
      <c r="G811" s="155">
        <v>16.251176675170882</v>
      </c>
      <c r="I811" s="155"/>
      <c r="K811" s="155"/>
      <c r="L811">
        <v>2276.9499999999916</v>
      </c>
      <c r="M811" s="155">
        <v>176.83963090044836</v>
      </c>
      <c r="N811" s="138">
        <f t="shared" si="12"/>
        <v>811</v>
      </c>
      <c r="AB811" s="167" t="str">
        <f>IFERROR(VALUE(RIGHT(AA811,LEN(AA811)-MIN(FIND({0;1;2;3;4;5;6;7;8;9},AA811&amp;"0123456789"))+1)),"")</f>
        <v/>
      </c>
    </row>
    <row r="812" spans="2:28" x14ac:dyDescent="0.2">
      <c r="B812" s="125">
        <v>2277.0999999999917</v>
      </c>
      <c r="C812" s="155">
        <v>29.382179506636138</v>
      </c>
      <c r="D812">
        <v>2277.0999999999917</v>
      </c>
      <c r="E812" s="155">
        <v>-2284.7214742992978</v>
      </c>
      <c r="F812">
        <v>2277.0999999999917</v>
      </c>
      <c r="G812" s="155">
        <v>16.151325700702273</v>
      </c>
      <c r="I812" s="155"/>
      <c r="K812" s="155"/>
      <c r="L812">
        <v>2277.049999999992</v>
      </c>
      <c r="M812" s="155">
        <v>176.82476397001577</v>
      </c>
      <c r="N812" s="138">
        <f t="shared" si="12"/>
        <v>812</v>
      </c>
      <c r="AB812" s="167" t="str">
        <f>IFERROR(VALUE(RIGHT(AA812,LEN(AA812)-MIN(FIND({0;1;2;3;4;5;6;7;8;9},AA812&amp;"0123456789"))+1)),"")</f>
        <v/>
      </c>
    </row>
    <row r="813" spans="2:28" x14ac:dyDescent="0.2">
      <c r="B813" s="125">
        <v>2277.1999999999916</v>
      </c>
      <c r="C813" s="155">
        <v>29.387744527786158</v>
      </c>
      <c r="D813">
        <v>2277.1999999999916</v>
      </c>
      <c r="E813" s="155">
        <v>-2284.8213238116505</v>
      </c>
      <c r="F813">
        <v>2277.1999999999916</v>
      </c>
      <c r="G813" s="155">
        <v>16.051476188349625</v>
      </c>
      <c r="I813" s="155"/>
      <c r="K813" s="155"/>
      <c r="L813">
        <v>2277.1499999999915</v>
      </c>
      <c r="M813" s="155">
        <v>176.80997250473507</v>
      </c>
      <c r="N813" s="138">
        <f t="shared" si="12"/>
        <v>813</v>
      </c>
      <c r="AB813" s="167" t="str">
        <f>IFERROR(VALUE(RIGHT(AA813,LEN(AA813)-MIN(FIND({0;1;2;3;4;5;6;7;8;9},AA813&amp;"0123456789"))+1)),"")</f>
        <v/>
      </c>
    </row>
    <row r="814" spans="2:28" x14ac:dyDescent="0.2">
      <c r="B814" s="125">
        <v>2277.2999999999915</v>
      </c>
      <c r="C814" s="155">
        <v>29.393335173144933</v>
      </c>
      <c r="D814">
        <v>2277.2999999999915</v>
      </c>
      <c r="E814" s="155">
        <v>-2284.9211718636943</v>
      </c>
      <c r="F814">
        <v>2277.2999999999915</v>
      </c>
      <c r="G814" s="155">
        <v>15.951628136305771</v>
      </c>
      <c r="I814" s="155"/>
      <c r="K814" s="155"/>
      <c r="L814">
        <v>2277.2499999999918</v>
      </c>
      <c r="M814" s="155">
        <v>176.79526775734621</v>
      </c>
      <c r="N814" s="138">
        <f t="shared" si="12"/>
        <v>814</v>
      </c>
      <c r="AB814" s="167" t="str">
        <f>IFERROR(VALUE(RIGHT(AA814,LEN(AA814)-MIN(FIND({0;1;2;3;4;5;6;7;8;9},AA814&amp;"0123456789"))+1)),"")</f>
        <v/>
      </c>
    </row>
    <row r="815" spans="2:28" x14ac:dyDescent="0.2">
      <c r="B815" s="125">
        <v>2277.3999999999915</v>
      </c>
      <c r="C815" s="155">
        <v>29.39895127064699</v>
      </c>
      <c r="D815">
        <v>2277.3999999999915</v>
      </c>
      <c r="E815" s="155">
        <v>-2285.0210184585117</v>
      </c>
      <c r="F815">
        <v>2277.3999999999915</v>
      </c>
      <c r="G815" s="155">
        <v>15.851781541488435</v>
      </c>
      <c r="I815" s="155"/>
      <c r="K815" s="155"/>
      <c r="L815">
        <v>2277.3499999999913</v>
      </c>
      <c r="M815" s="155">
        <v>176.78066152794335</v>
      </c>
      <c r="N815" s="138">
        <f t="shared" si="12"/>
        <v>815</v>
      </c>
      <c r="AB815" s="167" t="str">
        <f>IFERROR(VALUE(RIGHT(AA815,LEN(AA815)-MIN(FIND({0;1;2;3;4;5;6;7;8;9},AA815&amp;"0123456789"))+1)),"")</f>
        <v/>
      </c>
    </row>
    <row r="816" spans="2:28" x14ac:dyDescent="0.2">
      <c r="B816" s="125">
        <v>2277.4999999999914</v>
      </c>
      <c r="C816" s="155">
        <v>29.404592626681776</v>
      </c>
      <c r="D816">
        <v>2277.4999999999914</v>
      </c>
      <c r="E816" s="155">
        <v>-2285.1208636005331</v>
      </c>
      <c r="F816">
        <v>2277.4999999999914</v>
      </c>
      <c r="G816" s="155">
        <v>15.751936399467013</v>
      </c>
      <c r="I816" s="155"/>
      <c r="K816" s="155"/>
      <c r="L816">
        <v>2277.4499999999916</v>
      </c>
      <c r="M816" s="155">
        <v>176.76616618343212</v>
      </c>
      <c r="N816" s="138">
        <f t="shared" si="12"/>
        <v>816</v>
      </c>
      <c r="AB816" s="167" t="str">
        <f>IFERROR(VALUE(RIGHT(AA816,LEN(AA816)-MIN(FIND({0;1;2;3;4;5;6;7;8;9},AA816&amp;"0123456789"))+1)),"")</f>
        <v/>
      </c>
    </row>
    <row r="817" spans="2:28" x14ac:dyDescent="0.2">
      <c r="B817" s="125">
        <v>2277.5999999999913</v>
      </c>
      <c r="C817" s="155">
        <v>29.410259025071824</v>
      </c>
      <c r="D817">
        <v>2277.5999999999913</v>
      </c>
      <c r="E817" s="155">
        <v>-2285.2207072956166</v>
      </c>
      <c r="F817">
        <v>2277.5999999999913</v>
      </c>
      <c r="G817" s="155">
        <v>15.652092704383449</v>
      </c>
      <c r="I817" s="155"/>
      <c r="K817" s="155"/>
      <c r="L817">
        <v>2277.5499999999911</v>
      </c>
      <c r="M817" s="155">
        <v>176.75179467784585</v>
      </c>
      <c r="N817" s="138">
        <f t="shared" si="12"/>
        <v>817</v>
      </c>
      <c r="AB817" s="167" t="str">
        <f>IFERROR(VALUE(RIGHT(AA817,LEN(AA817)-MIN(FIND({0;1;2;3;4;5;6;7;8;9},AA817&amp;"0123456789"))+1)),"")</f>
        <v/>
      </c>
    </row>
    <row r="818" spans="2:28" x14ac:dyDescent="0.2">
      <c r="B818" s="125">
        <v>2277.6999999999912</v>
      </c>
      <c r="C818" s="155">
        <v>29.415950226014896</v>
      </c>
      <c r="D818">
        <v>2277.6999999999912</v>
      </c>
      <c r="E818" s="155">
        <v>-2285.3205495511306</v>
      </c>
      <c r="F818">
        <v>2277.6999999999912</v>
      </c>
      <c r="G818" s="155">
        <v>15.552250448869472</v>
      </c>
      <c r="I818" s="155"/>
      <c r="K818" s="155"/>
      <c r="L818">
        <v>2277.6499999999915</v>
      </c>
      <c r="M818" s="155">
        <v>176.73756057306639</v>
      </c>
      <c r="N818" s="138">
        <f t="shared" si="12"/>
        <v>818</v>
      </c>
      <c r="AB818" s="167" t="str">
        <f>IFERROR(VALUE(RIGHT(AA818,LEN(AA818)-MIN(FIND({0;1;2;3;4;5;6;7;8;9},AA818&amp;"0123456789"))+1)),"")</f>
        <v/>
      </c>
    </row>
    <row r="819" spans="2:28" x14ac:dyDescent="0.2">
      <c r="B819" s="125">
        <v>2277.7999999999911</v>
      </c>
      <c r="C819" s="155">
        <v>29.421665964989213</v>
      </c>
      <c r="D819">
        <v>2277.7999999999911</v>
      </c>
      <c r="E819" s="155">
        <v>-2285.4203903760363</v>
      </c>
      <c r="F819">
        <v>2277.7999999999911</v>
      </c>
      <c r="G819" s="155">
        <v>15.452409623963831</v>
      </c>
      <c r="I819" s="155"/>
      <c r="K819" s="155"/>
      <c r="L819">
        <v>2277.7499999999909</v>
      </c>
      <c r="M819" s="155">
        <v>176.723478059955</v>
      </c>
      <c r="N819" s="138">
        <f t="shared" si="12"/>
        <v>819</v>
      </c>
      <c r="AB819" s="167" t="str">
        <f>IFERROR(VALUE(RIGHT(AA819,LEN(AA819)-MIN(FIND({0;1;2;3;4;5;6;7;8;9},AA819&amp;"0123456789"))+1)),"")</f>
        <v/>
      </c>
    </row>
    <row r="820" spans="2:28" x14ac:dyDescent="0.2">
      <c r="B820" s="125">
        <v>2277.899999999991</v>
      </c>
      <c r="C820" s="155">
        <v>29.427405951620909</v>
      </c>
      <c r="D820">
        <v>2277.899999999991</v>
      </c>
      <c r="E820" s="155">
        <v>-2285.5202297809788</v>
      </c>
      <c r="F820">
        <v>2277.899999999991</v>
      </c>
      <c r="G820" s="155">
        <v>15.352570219021345</v>
      </c>
      <c r="I820" s="155"/>
      <c r="K820" s="155"/>
      <c r="L820">
        <v>2277.8499999999913</v>
      </c>
      <c r="M820" s="155">
        <v>176.70956198022949</v>
      </c>
      <c r="N820" s="138">
        <f t="shared" si="12"/>
        <v>820</v>
      </c>
      <c r="AB820" s="167" t="str">
        <f>IFERROR(VALUE(RIGHT(AA820,LEN(AA820)-MIN(FIND({0;1;2;3;4;5;6;7;8;9},AA820&amp;"0123456789"))+1)),"")</f>
        <v/>
      </c>
    </row>
    <row r="821" spans="2:28" x14ac:dyDescent="0.2">
      <c r="B821" s="125">
        <v>2277.9999999999909</v>
      </c>
      <c r="C821" s="155">
        <v>29.433169868512874</v>
      </c>
      <c r="D821">
        <v>2277.9999999999909</v>
      </c>
      <c r="E821" s="155">
        <v>-2285.6200677783731</v>
      </c>
      <c r="F821">
        <v>2277.9999999999909</v>
      </c>
      <c r="G821" s="155">
        <v>15.252732221626957</v>
      </c>
      <c r="I821" s="155"/>
      <c r="K821" s="155"/>
      <c r="L821">
        <v>2277.9499999999907</v>
      </c>
      <c r="M821" s="155">
        <v>176.69582784839824</v>
      </c>
      <c r="N821" s="138">
        <f t="shared" si="12"/>
        <v>821</v>
      </c>
      <c r="AB821" s="167" t="str">
        <f>IFERROR(VALUE(RIGHT(AA821,LEN(AA821)-MIN(FIND({0;1;2;3;4;5;6;7;8;9},AA821&amp;"0123456789"))+1)),"")</f>
        <v/>
      </c>
    </row>
    <row r="822" spans="2:28" x14ac:dyDescent="0.2">
      <c r="B822" s="125">
        <v>2278.0999999999908</v>
      </c>
      <c r="C822" s="155">
        <v>29.43895737003395</v>
      </c>
      <c r="D822">
        <v>2278.0999999999908</v>
      </c>
      <c r="E822" s="155">
        <v>-2285.7199043825008</v>
      </c>
      <c r="F822">
        <v>2278.0999999999908</v>
      </c>
      <c r="G822" s="155">
        <v>15.152895617499325</v>
      </c>
      <c r="I822" s="155"/>
      <c r="K822" s="155"/>
      <c r="L822">
        <v>2278.0499999999911</v>
      </c>
      <c r="M822" s="155">
        <v>176.68229187478758</v>
      </c>
      <c r="N822" s="138">
        <f t="shared" si="12"/>
        <v>822</v>
      </c>
      <c r="AB822" s="167" t="str">
        <f>IFERROR(VALUE(RIGHT(AA822,LEN(AA822)-MIN(FIND({0;1;2;3;4;5;6;7;8;9},AA822&amp;"0123456789"))+1)),"")</f>
        <v/>
      </c>
    </row>
    <row r="823" spans="2:28" x14ac:dyDescent="0.2">
      <c r="B823" s="125">
        <v>2278.1999999999907</v>
      </c>
      <c r="C823" s="155">
        <v>29.444768081067782</v>
      </c>
      <c r="D823">
        <v>2278.1999999999907</v>
      </c>
      <c r="E823" s="155">
        <v>-2285.8197396096057</v>
      </c>
      <c r="F823">
        <v>2278.1999999999907</v>
      </c>
      <c r="G823" s="155">
        <v>15.053060390394421</v>
      </c>
      <c r="I823" s="155"/>
      <c r="K823" s="155"/>
      <c r="L823">
        <v>2278.1499999999905</v>
      </c>
      <c r="M823" s="155">
        <v>176.66897098862972</v>
      </c>
      <c r="N823" s="138">
        <f t="shared" si="12"/>
        <v>823</v>
      </c>
      <c r="AB823" s="167" t="str">
        <f>IFERROR(VALUE(RIGHT(AA823,LEN(AA823)-MIN(FIND({0;1;2;3;4;5;6;7;8;9},AA823&amp;"0123456789"))+1)),"")</f>
        <v/>
      </c>
    </row>
    <row r="824" spans="2:28" x14ac:dyDescent="0.2">
      <c r="B824" s="125">
        <v>2278.2999999999906</v>
      </c>
      <c r="C824" s="155">
        <v>29.450601595720364</v>
      </c>
      <c r="D824">
        <v>2278.2999999999906</v>
      </c>
      <c r="E824" s="155">
        <v>-2285.9195734779914</v>
      </c>
      <c r="F824">
        <v>2278.2999999999906</v>
      </c>
      <c r="G824" s="155">
        <v>14.953226522008663</v>
      </c>
      <c r="I824" s="155"/>
      <c r="K824" s="155"/>
      <c r="L824">
        <v>2278.2499999999909</v>
      </c>
      <c r="M824" s="155">
        <v>176.65588286170342</v>
      </c>
      <c r="N824" s="138">
        <f t="shared" si="12"/>
        <v>824</v>
      </c>
      <c r="AB824" s="167" t="str">
        <f>IFERROR(VALUE(RIGHT(AA824,LEN(AA824)-MIN(FIND({0;1;2;3;4;5;6;7;8;9},AA824&amp;"0123456789"))+1)),"")</f>
        <v/>
      </c>
    </row>
    <row r="825" spans="2:28" x14ac:dyDescent="0.2">
      <c r="B825" s="125">
        <v>2278.3999999999905</v>
      </c>
      <c r="C825" s="155">
        <v>29.456457475985271</v>
      </c>
      <c r="D825">
        <v>2278.3999999999905</v>
      </c>
      <c r="E825" s="155">
        <v>-2286.019406008124</v>
      </c>
      <c r="F825">
        <v>2278.3999999999905</v>
      </c>
      <c r="G825" s="155">
        <v>14.853393991876146</v>
      </c>
      <c r="I825" s="155"/>
      <c r="K825" s="155"/>
      <c r="L825">
        <v>2278.3499999999904</v>
      </c>
      <c r="M825" s="155">
        <v>176.64304593275162</v>
      </c>
      <c r="N825" s="138">
        <f t="shared" si="12"/>
        <v>825</v>
      </c>
      <c r="AB825" s="167" t="str">
        <f>IFERROR(VALUE(RIGHT(AA825,LEN(AA825)-MIN(FIND({0;1;2;3;4;5;6;7;8;9},AA825&amp;"0123456789"))+1)),"")</f>
        <v/>
      </c>
    </row>
    <row r="826" spans="2:28" x14ac:dyDescent="0.2">
      <c r="B826" s="125">
        <v>2278.4999999999905</v>
      </c>
      <c r="C826" s="155">
        <v>29.46233525036595</v>
      </c>
      <c r="D826">
        <v>2278.4999999999905</v>
      </c>
      <c r="E826" s="155">
        <v>-2286.1192372227374</v>
      </c>
      <c r="F826">
        <v>2278.4999999999905</v>
      </c>
      <c r="G826" s="155">
        <v>14.753562777262687</v>
      </c>
      <c r="I826" s="155"/>
      <c r="K826" s="155"/>
      <c r="L826">
        <v>2278.4499999999907</v>
      </c>
      <c r="M826" s="155">
        <v>176.6304794321444</v>
      </c>
      <c r="N826" s="138">
        <f t="shared" si="12"/>
        <v>826</v>
      </c>
      <c r="AB826" s="167" t="str">
        <f>IFERROR(VALUE(RIGHT(AA826,LEN(AA826)-MIN(FIND({0;1;2;3;4;5;6;7;8;9},AA826&amp;"0123456789"))+1)),"")</f>
        <v/>
      </c>
    </row>
    <row r="827" spans="2:28" x14ac:dyDescent="0.2">
      <c r="B827" s="125">
        <v>2278.5999999999904</v>
      </c>
      <c r="C827" s="155">
        <v>29.468234412454027</v>
      </c>
      <c r="D827">
        <v>2278.5999999999904</v>
      </c>
      <c r="E827" s="155">
        <v>-2286.2190671469384</v>
      </c>
      <c r="F827">
        <v>2278.5999999999904</v>
      </c>
      <c r="G827" s="155">
        <v>14.653732853061683</v>
      </c>
      <c r="I827" s="155"/>
      <c r="K827" s="155"/>
      <c r="L827">
        <v>2278.5499999999902</v>
      </c>
      <c r="M827" s="155">
        <v>176.61820340698856</v>
      </c>
      <c r="N827" s="138">
        <f t="shared" si="12"/>
        <v>827</v>
      </c>
      <c r="AB827" s="167" t="str">
        <f>IFERROR(VALUE(RIGHT(AA827,LEN(AA827)-MIN(FIND({0;1;2;3;4;5;6;7;8;9},AA827&amp;"0123456789"))+1)),"")</f>
        <v/>
      </c>
    </row>
    <row r="828" spans="2:28" x14ac:dyDescent="0.2">
      <c r="B828" s="125">
        <v>2278.6999999999903</v>
      </c>
      <c r="C828" s="155">
        <v>29.474154419462753</v>
      </c>
      <c r="D828">
        <v>2278.6999999999903</v>
      </c>
      <c r="E828" s="155">
        <v>-2286.3188958083183</v>
      </c>
      <c r="F828">
        <v>2278.6999999999903</v>
      </c>
      <c r="G828" s="155">
        <v>14.553904191681795</v>
      </c>
      <c r="I828" s="155"/>
      <c r="K828" s="155"/>
      <c r="L828">
        <v>2278.6499999999905</v>
      </c>
      <c r="M828" s="155">
        <v>176.60623874706658</v>
      </c>
      <c r="N828" s="138">
        <f t="shared" si="12"/>
        <v>828</v>
      </c>
      <c r="AB828" s="167" t="str">
        <f>IFERROR(VALUE(RIGHT(AA828,LEN(AA828)-MIN(FIND({0;1;2;3;4;5;6;7;8;9},AA828&amp;"0123456789"))+1)),"")</f>
        <v/>
      </c>
    </row>
    <row r="829" spans="2:28" x14ac:dyDescent="0.2">
      <c r="B829" s="125">
        <v>2278.7999999999902</v>
      </c>
      <c r="C829" s="155">
        <v>29.480094690714832</v>
      </c>
      <c r="D829">
        <v>2278.7999999999902</v>
      </c>
      <c r="E829" s="155">
        <v>-2286.418723237065</v>
      </c>
      <c r="F829">
        <v>2278.7999999999902</v>
      </c>
      <c r="G829" s="155">
        <v>14.454076762935074</v>
      </c>
      <c r="I829" s="155"/>
      <c r="K829" s="155"/>
      <c r="L829">
        <v>2278.74999999999</v>
      </c>
      <c r="M829" s="155">
        <v>176.59460721091384</v>
      </c>
      <c r="N829" s="138">
        <f t="shared" si="12"/>
        <v>829</v>
      </c>
      <c r="AB829" s="167" t="str">
        <f>IFERROR(VALUE(RIGHT(AA829,LEN(AA829)-MIN(FIND({0;1;2;3;4;5;6;7;8;9},AA829&amp;"0123456789"))+1)),"")</f>
        <v/>
      </c>
    </row>
    <row r="830" spans="2:28" x14ac:dyDescent="0.2">
      <c r="B830" s="125">
        <v>2278.8999999999901</v>
      </c>
      <c r="C830" s="155">
        <v>29.486054606083798</v>
      </c>
      <c r="D830">
        <v>2278.8999999999901</v>
      </c>
      <c r="E830" s="155">
        <v>-2286.5185494660745</v>
      </c>
      <c r="F830">
        <v>2278.8999999999901</v>
      </c>
      <c r="G830" s="155">
        <v>14.354250533925551</v>
      </c>
      <c r="I830" s="155"/>
      <c r="K830" s="155"/>
      <c r="L830">
        <v>2278.8499999999904</v>
      </c>
      <c r="M830" s="155">
        <v>176.58333145238072</v>
      </c>
      <c r="N830" s="138">
        <f t="shared" si="12"/>
        <v>830</v>
      </c>
      <c r="AB830" s="167" t="str">
        <f>IFERROR(VALUE(RIGHT(AA830,LEN(AA830)-MIN(FIND({0;1;2;3;4;5;6;7;8;9},AA830&amp;"0123456789"))+1)),"")</f>
        <v/>
      </c>
    </row>
    <row r="831" spans="2:28" x14ac:dyDescent="0.2">
      <c r="B831" s="125">
        <v>2278.99999999999</v>
      </c>
      <c r="C831" s="155">
        <v>29.492033504387919</v>
      </c>
      <c r="D831">
        <v>2278.99999999999</v>
      </c>
      <c r="E831" s="155">
        <v>-2286.6183745310705</v>
      </c>
      <c r="F831">
        <v>2278.99999999999</v>
      </c>
      <c r="G831" s="155">
        <v>14.254425468929639</v>
      </c>
      <c r="I831" s="155"/>
      <c r="K831" s="155"/>
      <c r="L831">
        <v>2278.9499999999898</v>
      </c>
      <c r="M831" s="155">
        <v>176.57243504805933</v>
      </c>
      <c r="N831" s="138">
        <f t="shared" si="12"/>
        <v>831</v>
      </c>
      <c r="AB831" s="167" t="str">
        <f>IFERROR(VALUE(RIGHT(AA831,LEN(AA831)-MIN(FIND({0;1;2;3;4;5;6;7;8;9},AA831&amp;"0123456789"))+1)),"")</f>
        <v/>
      </c>
    </row>
    <row r="832" spans="2:28" x14ac:dyDescent="0.2">
      <c r="B832" s="125">
        <v>2279.0999999999899</v>
      </c>
      <c r="C832" s="155">
        <v>29.498030681736097</v>
      </c>
      <c r="D832">
        <v>2279.0999999999899</v>
      </c>
      <c r="E832" s="155">
        <v>-2286.7181984707199</v>
      </c>
      <c r="F832">
        <v>2279.0999999999899</v>
      </c>
      <c r="G832" s="155">
        <v>14.154601529280171</v>
      </c>
      <c r="I832" s="155"/>
      <c r="K832" s="155"/>
      <c r="L832">
        <v>2279.0499999999902</v>
      </c>
      <c r="M832" s="155">
        <v>176.56194252462606</v>
      </c>
      <c r="N832" s="138">
        <f t="shared" si="12"/>
        <v>832</v>
      </c>
      <c r="AB832" s="167" t="str">
        <f>IFERROR(VALUE(RIGHT(AA832,LEN(AA832)-MIN(FIND({0;1;2;3;4;5;6;7;8;9},AA832&amp;"0123456789"))+1)),"")</f>
        <v/>
      </c>
    </row>
    <row r="833" spans="2:28" x14ac:dyDescent="0.2">
      <c r="B833" s="125">
        <v>2279.1999999999898</v>
      </c>
      <c r="C833" s="155">
        <v>29.504045389824761</v>
      </c>
      <c r="D833">
        <v>2279.1999999999898</v>
      </c>
      <c r="E833" s="155">
        <v>-2286.8180213267551</v>
      </c>
      <c r="F833">
        <v>2279.1999999999898</v>
      </c>
      <c r="G833" s="155">
        <v>14.054778673244982</v>
      </c>
      <c r="I833" s="155"/>
      <c r="K833" s="155"/>
      <c r="L833">
        <v>2279.1499999999896</v>
      </c>
      <c r="M833" s="155">
        <v>176.55187938704961</v>
      </c>
      <c r="N833" s="138">
        <f t="shared" si="12"/>
        <v>833</v>
      </c>
      <c r="AB833" s="167" t="str">
        <f>IFERROR(VALUE(RIGHT(AA833,LEN(AA833)-MIN(FIND({0;1;2;3;4;5;6;7;8;9},AA833&amp;"0123456789"))+1)),"")</f>
        <v/>
      </c>
    </row>
    <row r="834" spans="2:28" x14ac:dyDescent="0.2">
      <c r="B834" s="125">
        <v>2279.2999999999897</v>
      </c>
      <c r="C834" s="155">
        <v>29.510076834184908</v>
      </c>
      <c r="D834">
        <v>2279.2999999999897</v>
      </c>
      <c r="E834" s="155">
        <v>-2286.9178431440923</v>
      </c>
      <c r="F834">
        <v>2279.2999999999897</v>
      </c>
      <c r="G834" s="155">
        <v>13.954956855907767</v>
      </c>
      <c r="I834" s="155"/>
      <c r="K834" s="155"/>
      <c r="L834">
        <v>2279.24999999999</v>
      </c>
      <c r="M834" s="155">
        <v>176.54227214703153</v>
      </c>
      <c r="N834" s="138">
        <f t="shared" si="12"/>
        <v>834</v>
      </c>
      <c r="AB834" s="167" t="str">
        <f>IFERROR(VALUE(RIGHT(AA834,LEN(AA834)-MIN(FIND({0;1;2;3;4;5;6;7;8;9},AA834&amp;"0123456789"))+1)),"")</f>
        <v/>
      </c>
    </row>
    <row r="835" spans="2:28" x14ac:dyDescent="0.2">
      <c r="B835" s="125">
        <v>2279.3999999999896</v>
      </c>
      <c r="C835" s="155">
        <v>29.51612417237893</v>
      </c>
      <c r="D835">
        <v>2279.3999999999896</v>
      </c>
      <c r="E835" s="155">
        <v>-2287.0176639709548</v>
      </c>
      <c r="F835">
        <v>2279.3999999999896</v>
      </c>
      <c r="G835" s="155">
        <v>13.855136029045298</v>
      </c>
      <c r="I835" s="155"/>
      <c r="K835" s="155"/>
      <c r="L835">
        <v>2279.3499999999894</v>
      </c>
      <c r="M835" s="155">
        <v>176.53314835184693</v>
      </c>
      <c r="N835" s="138">
        <f t="shared" si="12"/>
        <v>835</v>
      </c>
      <c r="AB835" s="167" t="str">
        <f>IFERROR(VALUE(RIGHT(AA835,LEN(AA835)-MIN(FIND({0;1;2;3;4;5;6;7;8;9},AA835&amp;"0123456789"))+1)),"")</f>
        <v/>
      </c>
    </row>
    <row r="836" spans="2:28" x14ac:dyDescent="0.2">
      <c r="B836" s="125">
        <v>2279.4999999999895</v>
      </c>
      <c r="C836" s="155">
        <v>29.522186512145844</v>
      </c>
      <c r="D836">
        <v>2279.4999999999895</v>
      </c>
      <c r="E836" s="155">
        <v>-2287.1174838589959</v>
      </c>
      <c r="F836">
        <v>2279.4999999999895</v>
      </c>
      <c r="G836" s="155">
        <v>13.755316141004187</v>
      </c>
      <c r="I836" s="155"/>
      <c r="K836" s="155"/>
      <c r="L836">
        <v>2279.4499999999898</v>
      </c>
      <c r="M836" s="155">
        <v>176.52453661386988</v>
      </c>
      <c r="N836" s="138">
        <f t="shared" si="12"/>
        <v>836</v>
      </c>
      <c r="AB836" s="167" t="str">
        <f>IFERROR(VALUE(RIGHT(AA836,LEN(AA836)-MIN(FIND({0;1;2;3;4;5;6;7;8;9},AA836&amp;"0123456789"))+1)),"")</f>
        <v/>
      </c>
    </row>
    <row r="837" spans="2:28" x14ac:dyDescent="0.2">
      <c r="B837" s="125">
        <v>2279.5999999999894</v>
      </c>
      <c r="C837" s="155">
        <v>29.528262909494909</v>
      </c>
      <c r="D837">
        <v>2279.5999999999894</v>
      </c>
      <c r="E837" s="155">
        <v>-2287.2173028634211</v>
      </c>
      <c r="F837">
        <v>2279.5999999999894</v>
      </c>
      <c r="G837" s="155">
        <v>13.655497136579015</v>
      </c>
      <c r="I837" s="155"/>
      <c r="K837" s="155"/>
      <c r="L837">
        <v>2279.5499999999893</v>
      </c>
      <c r="M837" s="155">
        <v>176.51646664003565</v>
      </c>
      <c r="N837" s="138">
        <f t="shared" si="12"/>
        <v>837</v>
      </c>
      <c r="AB837" s="167" t="str">
        <f>IFERROR(VALUE(RIGHT(AA837,LEN(AA837)-MIN(FIND({0;1;2;3;4;5;6;7;8;9},AA837&amp;"0123456789"))+1)),"")</f>
        <v/>
      </c>
    </row>
    <row r="838" spans="2:28" x14ac:dyDescent="0.2">
      <c r="B838" s="125">
        <v>2279.6999999999894</v>
      </c>
      <c r="C838" s="155">
        <v>29.534352366746631</v>
      </c>
      <c r="D838">
        <v>2279.6999999999894</v>
      </c>
      <c r="E838" s="155">
        <v>-2287.3171210431128</v>
      </c>
      <c r="F838">
        <v>2279.6999999999894</v>
      </c>
      <c r="G838" s="155">
        <v>13.555678956887277</v>
      </c>
      <c r="I838" s="155"/>
      <c r="K838" s="155"/>
      <c r="L838">
        <v>2279.6499999999896</v>
      </c>
      <c r="M838" s="155">
        <v>176.50896926204709</v>
      </c>
      <c r="N838" s="138">
        <f t="shared" ref="N838:N901" si="13">N837+1</f>
        <v>838</v>
      </c>
      <c r="AB838" s="167" t="str">
        <f>IFERROR(VALUE(RIGHT(AA838,LEN(AA838)-MIN(FIND({0;1;2;3;4;5;6;7;8;9},AA838&amp;"0123456789"))+1)),"")</f>
        <v/>
      </c>
    </row>
    <row r="839" spans="2:28" x14ac:dyDescent="0.2">
      <c r="B839" s="125">
        <v>2279.7999999999893</v>
      </c>
      <c r="C839" s="155">
        <v>29.540453830520153</v>
      </c>
      <c r="D839">
        <v>2279.7999999999893</v>
      </c>
      <c r="E839" s="155">
        <v>-2287.4169384607499</v>
      </c>
      <c r="F839">
        <v>2279.7999999999893</v>
      </c>
      <c r="G839" s="155">
        <v>13.455861539250236</v>
      </c>
      <c r="I839" s="155"/>
      <c r="K839" s="155"/>
      <c r="L839">
        <v>2279.7499999999891</v>
      </c>
      <c r="M839" s="155">
        <v>176.50207646681585</v>
      </c>
      <c r="N839" s="138">
        <f t="shared" si="13"/>
        <v>839</v>
      </c>
      <c r="AB839" s="167" t="str">
        <f>IFERROR(VALUE(RIGHT(AA839,LEN(AA839)-MIN(FIND({0;1;2;3;4;5;6;7;8;9},AA839&amp;"0123456789"))+1)),"")</f>
        <v/>
      </c>
    </row>
    <row r="840" spans="2:28" x14ac:dyDescent="0.2">
      <c r="B840" s="125">
        <v>2279.8999999999892</v>
      </c>
      <c r="C840" s="155">
        <v>29.546566189667288</v>
      </c>
      <c r="D840">
        <v>2279.8999999999892</v>
      </c>
      <c r="E840" s="155">
        <v>-2287.5167551829313</v>
      </c>
      <c r="F840">
        <v>2279.8999999999892</v>
      </c>
      <c r="G840" s="155">
        <v>13.356044817068778</v>
      </c>
      <c r="I840" s="155"/>
      <c r="K840" s="155"/>
      <c r="L840">
        <v>2279.8499999999894</v>
      </c>
      <c r="M840" s="155">
        <v>176.49582142715224</v>
      </c>
      <c r="N840" s="138">
        <f t="shared" si="13"/>
        <v>840</v>
      </c>
      <c r="AB840" s="167" t="str">
        <f>IFERROR(VALUE(RIGHT(AA840,LEN(AA840)-MIN(FIND({0;1;2;3;4;5;6;7;8;9},AA840&amp;"0123456789"))+1)),"")</f>
        <v/>
      </c>
    </row>
    <row r="841" spans="2:28" x14ac:dyDescent="0.2">
      <c r="B841" s="125">
        <v>2279.9999999999891</v>
      </c>
      <c r="C841" s="155">
        <v>29.552688273151514</v>
      </c>
      <c r="D841">
        <v>2279.9999999999891</v>
      </c>
      <c r="E841" s="155">
        <v>-2287.6165712802926</v>
      </c>
      <c r="F841">
        <v>2279.9999999999891</v>
      </c>
      <c r="G841" s="155">
        <v>13.256228719707451</v>
      </c>
      <c r="I841" s="155"/>
      <c r="K841" s="155"/>
      <c r="L841">
        <v>2279.9499999999889</v>
      </c>
      <c r="M841" s="155">
        <v>176.49023853294668</v>
      </c>
      <c r="N841" s="138">
        <f t="shared" si="13"/>
        <v>841</v>
      </c>
      <c r="AB841" s="167" t="str">
        <f>IFERROR(VALUE(RIGHT(AA841,LEN(AA841)-MIN(FIND({0;1;2;3;4;5;6;7;8;9},AA841&amp;"0123456789"))+1)),"")</f>
        <v/>
      </c>
    </row>
    <row r="842" spans="2:28" x14ac:dyDescent="0.2">
      <c r="B842" s="125">
        <v>2280.099999999989</v>
      </c>
      <c r="C842" s="155">
        <v>29.558818847872661</v>
      </c>
      <c r="D842">
        <v>2280.099999999989</v>
      </c>
      <c r="E842" s="155">
        <v>-2287.7163868276261</v>
      </c>
      <c r="F842">
        <v>2280.099999999989</v>
      </c>
      <c r="G842" s="155">
        <v>13.156413172373959</v>
      </c>
      <c r="I842" s="155"/>
      <c r="K842" s="155"/>
      <c r="L842">
        <v>2280.0499999999893</v>
      </c>
      <c r="M842" s="155">
        <v>176.48536342237691</v>
      </c>
      <c r="N842" s="138">
        <f t="shared" si="13"/>
        <v>842</v>
      </c>
      <c r="AB842" s="167" t="str">
        <f>IFERROR(VALUE(RIGHT(AA842,LEN(AA842)-MIN(FIND({0;1;2;3;4;5;6;7;8;9},AA842&amp;"0123456789"))+1)),"")</f>
        <v/>
      </c>
    </row>
    <row r="843" spans="2:28" x14ac:dyDescent="0.2">
      <c r="B843" s="125">
        <v>2280.1999999999889</v>
      </c>
      <c r="C843" s="155">
        <v>29.564956616435381</v>
      </c>
      <c r="D843">
        <v>2280.1999999999889</v>
      </c>
      <c r="E843" s="155">
        <v>-2287.8162019039955</v>
      </c>
      <c r="F843">
        <v>2280.1999999999889</v>
      </c>
      <c r="G843" s="155">
        <v>13.056598096004564</v>
      </c>
      <c r="I843" s="155"/>
      <c r="K843" s="155"/>
      <c r="L843">
        <v>2280.1499999999887</v>
      </c>
      <c r="M843" s="155">
        <v>176.48123301384939</v>
      </c>
      <c r="N843" s="138">
        <f t="shared" si="13"/>
        <v>843</v>
      </c>
      <c r="AB843" s="167" t="str">
        <f>IFERROR(VALUE(RIGHT(AA843,LEN(AA843)-MIN(FIND({0;1;2;3;4;5;6;7;8;9},AA843&amp;"0123456789"))+1)),"")</f>
        <v/>
      </c>
    </row>
    <row r="844" spans="2:28" x14ac:dyDescent="0.2">
      <c r="B844" s="125">
        <v>2280.2999999999888</v>
      </c>
      <c r="C844" s="155">
        <v>29.571100214862263</v>
      </c>
      <c r="D844">
        <v>2280.2999999999888</v>
      </c>
      <c r="E844" s="155">
        <v>-2287.9160165928392</v>
      </c>
      <c r="F844">
        <v>2280.2999999999888</v>
      </c>
      <c r="G844" s="155">
        <v>12.956783407160856</v>
      </c>
      <c r="I844" s="155"/>
      <c r="K844" s="155"/>
      <c r="L844">
        <v>2280.2499999999891</v>
      </c>
      <c r="M844" s="155">
        <v>176.47788553723967</v>
      </c>
      <c r="N844" s="138">
        <f t="shared" si="13"/>
        <v>844</v>
      </c>
      <c r="AB844" s="167" t="str">
        <f>IFERROR(VALUE(RIGHT(AA844,LEN(AA844)-MIN(FIND({0;1;2;3;4;5;6;7;8;9},AA844&amp;"0123456789"))+1)),"")</f>
        <v/>
      </c>
    </row>
    <row r="845" spans="2:28" x14ac:dyDescent="0.2">
      <c r="B845" s="125">
        <v>2280.3999999999887</v>
      </c>
      <c r="C845" s="155">
        <v>29.577248210250708</v>
      </c>
      <c r="D845">
        <v>2280.3999999999887</v>
      </c>
      <c r="E845" s="155">
        <v>-2288.0158309820858</v>
      </c>
      <c r="F845">
        <v>2280.3999999999887</v>
      </c>
      <c r="G845" s="155">
        <v>12.856969017914253</v>
      </c>
      <c r="I845" s="155"/>
      <c r="K845" s="155"/>
      <c r="L845">
        <v>2280.3499999999885</v>
      </c>
      <c r="M845" s="155">
        <v>176.47536056648215</v>
      </c>
      <c r="N845" s="138">
        <f t="shared" si="13"/>
        <v>845</v>
      </c>
      <c r="AB845" s="167" t="str">
        <f>IFERROR(VALUE(RIGHT(AA845,LEN(AA845)-MIN(FIND({0;1;2;3;4;5;6;7;8;9},AA845&amp;"0123456789"))+1)),"")</f>
        <v/>
      </c>
    </row>
    <row r="846" spans="2:28" x14ac:dyDescent="0.2">
      <c r="B846" s="125">
        <v>2280.4999999999886</v>
      </c>
      <c r="C846" s="155">
        <v>29.583399098372745</v>
      </c>
      <c r="D846">
        <v>2280.4999999999886</v>
      </c>
      <c r="E846" s="155">
        <v>-2288.1156451642469</v>
      </c>
      <c r="F846">
        <v>2280.4999999999886</v>
      </c>
      <c r="G846" s="155">
        <v>12.757154835753227</v>
      </c>
      <c r="I846" s="155"/>
      <c r="K846" s="155"/>
      <c r="L846">
        <v>2280.4499999999889</v>
      </c>
      <c r="M846" s="155">
        <v>176.47369905139837</v>
      </c>
      <c r="N846" s="138">
        <f t="shared" si="13"/>
        <v>846</v>
      </c>
      <c r="AB846" s="167" t="str">
        <f>IFERROR(VALUE(RIGHT(AA846,LEN(AA846)-MIN(FIND({0;1;2;3;4;5;6;7;8;9},AA846&amp;"0123456789"))+1)),"")</f>
        <v/>
      </c>
    </row>
    <row r="847" spans="2:28" x14ac:dyDescent="0.2">
      <c r="B847" s="125">
        <v>2280.5999999999885</v>
      </c>
      <c r="C847" s="155">
        <v>29.589551301217696</v>
      </c>
      <c r="D847">
        <v>2280.5999999999885</v>
      </c>
      <c r="E847" s="155">
        <v>-2288.2154592365132</v>
      </c>
      <c r="F847">
        <v>2280.5999999999885</v>
      </c>
      <c r="G847" s="155">
        <v>12.6573407634869</v>
      </c>
      <c r="I847" s="155"/>
      <c r="K847" s="155"/>
      <c r="L847">
        <v>2280.5499999999884</v>
      </c>
      <c r="M847" s="155">
        <v>176.47294335049</v>
      </c>
      <c r="N847" s="138">
        <f t="shared" si="13"/>
        <v>847</v>
      </c>
      <c r="AB847" s="167" t="str">
        <f>IFERROR(VALUE(RIGHT(AA847,LEN(AA847)-MIN(FIND({0;1;2;3;4;5;6;7;8;9},AA847&amp;"0123456789"))+1)),"")</f>
        <v/>
      </c>
    </row>
    <row r="848" spans="2:28" x14ac:dyDescent="0.2">
      <c r="B848" s="125">
        <v>2280.6999999999884</v>
      </c>
      <c r="C848" s="155">
        <v>29.595703164478806</v>
      </c>
      <c r="D848">
        <v>2280.6999999999884</v>
      </c>
      <c r="E848" s="155">
        <v>-2288.3152733008405</v>
      </c>
      <c r="F848">
        <v>2280.6999999999884</v>
      </c>
      <c r="G848" s="155">
        <v>12.557526699159553</v>
      </c>
      <c r="I848" s="155"/>
      <c r="K848" s="155"/>
      <c r="L848">
        <v>2280.6499999999887</v>
      </c>
      <c r="M848" s="155">
        <v>176.47313726260842</v>
      </c>
      <c r="N848" s="138">
        <f t="shared" si="13"/>
        <v>848</v>
      </c>
      <c r="AB848" s="167" t="str">
        <f>IFERROR(VALUE(RIGHT(AA848,LEN(AA848)-MIN(FIND({0;1;2;3;4;5;6;7;8;9},AA848&amp;"0123456789"))+1)),"")</f>
        <v/>
      </c>
    </row>
    <row r="849" spans="2:28" x14ac:dyDescent="0.2">
      <c r="B849" s="125">
        <v>2280.7999999999884</v>
      </c>
      <c r="C849" s="155">
        <v>29.601852954981087</v>
      </c>
      <c r="D849">
        <v>2280.7999999999884</v>
      </c>
      <c r="E849" s="155">
        <v>-2288.4150874640277</v>
      </c>
      <c r="F849">
        <v>2280.7999999999884</v>
      </c>
      <c r="G849" s="155">
        <v>12.457712535972405</v>
      </c>
      <c r="I849" s="155"/>
      <c r="K849" s="155"/>
      <c r="L849">
        <v>2280.7499999999882</v>
      </c>
      <c r="M849" s="155">
        <v>176.47432606030287</v>
      </c>
      <c r="N849" s="138">
        <f t="shared" si="13"/>
        <v>849</v>
      </c>
      <c r="AB849" s="167" t="str">
        <f>IFERROR(VALUE(RIGHT(AA849,LEN(AA849)-MIN(FIND({0;1;2;3;4;5;6;7;8;9},AA849&amp;"0123456789"))+1)),"")</f>
        <v/>
      </c>
    </row>
    <row r="850" spans="2:28" x14ac:dyDescent="0.2">
      <c r="B850" s="125">
        <v>2280.8999999999883</v>
      </c>
      <c r="C850" s="155">
        <v>29.607998858053424</v>
      </c>
      <c r="D850">
        <v>2280.8999999999883</v>
      </c>
      <c r="E850" s="155">
        <v>-2288.5149018377824</v>
      </c>
      <c r="F850">
        <v>2280.8999999999883</v>
      </c>
      <c r="G850" s="155">
        <v>12.35789816221768</v>
      </c>
      <c r="I850" s="155"/>
      <c r="K850" s="155"/>
      <c r="L850">
        <v>2280.8499999999885</v>
      </c>
      <c r="M850" s="155">
        <v>176.47655652127332</v>
      </c>
      <c r="N850" s="138">
        <f t="shared" si="13"/>
        <v>850</v>
      </c>
      <c r="AB850" s="167" t="str">
        <f>IFERROR(VALUE(RIGHT(AA850,LEN(AA850)-MIN(FIND({0;1;2;3;4;5;6;7;8;9},AA850&amp;"0123456789"))+1)),"")</f>
        <v/>
      </c>
    </row>
    <row r="851" spans="2:28" x14ac:dyDescent="0.2">
      <c r="B851" s="125">
        <v>2280.9999999999882</v>
      </c>
      <c r="C851" s="155">
        <v>29.614138974841531</v>
      </c>
      <c r="D851">
        <v>2280.9999999999882</v>
      </c>
      <c r="E851" s="155">
        <v>-2288.6147165387788</v>
      </c>
      <c r="F851">
        <v>2280.9999999999882</v>
      </c>
      <c r="G851" s="155">
        <v>12.258083461221304</v>
      </c>
      <c r="I851" s="155"/>
      <c r="K851" s="155"/>
      <c r="L851">
        <v>2280.949999999988</v>
      </c>
      <c r="M851" s="155">
        <v>176.47987696189475</v>
      </c>
      <c r="N851" s="138">
        <f t="shared" si="13"/>
        <v>851</v>
      </c>
      <c r="AB851" s="167" t="str">
        <f>IFERROR(VALUE(RIGHT(AA851,LEN(AA851)-MIN(FIND({0;1;2;3;4;5;6;7;8;9},AA851&amp;"0123456789"))+1)),"")</f>
        <v/>
      </c>
    </row>
    <row r="852" spans="2:28" x14ac:dyDescent="0.2">
      <c r="B852" s="125">
        <v>2281.0999999999881</v>
      </c>
      <c r="C852" s="155">
        <v>29.620271319565553</v>
      </c>
      <c r="D852">
        <v>2281.0999999999881</v>
      </c>
      <c r="E852" s="155">
        <v>-2288.7145316886981</v>
      </c>
      <c r="F852">
        <v>2281.0999999999881</v>
      </c>
      <c r="G852" s="155">
        <v>12.158268311301981</v>
      </c>
      <c r="I852" s="155"/>
      <c r="K852" s="155"/>
      <c r="L852">
        <v>2281.0499999999884</v>
      </c>
      <c r="M852" s="155">
        <v>176.4843372683107</v>
      </c>
      <c r="N852" s="138">
        <f t="shared" si="13"/>
        <v>852</v>
      </c>
      <c r="AB852" s="167" t="str">
        <f>IFERROR(VALUE(RIGHT(AA852,LEN(AA852)-MIN(FIND({0;1;2;3;4;5;6;7;8;9},AA852&amp;"0123456789"))+1)),"")</f>
        <v/>
      </c>
    </row>
    <row r="853" spans="2:28" x14ac:dyDescent="0.2">
      <c r="B853" s="125">
        <v>2281.199999999988</v>
      </c>
      <c r="C853" s="155">
        <v>29.626393816719109</v>
      </c>
      <c r="D853">
        <v>2281.199999999988</v>
      </c>
      <c r="E853" s="155">
        <v>-2288.8143474142626</v>
      </c>
      <c r="F853">
        <v>2281.199999999988</v>
      </c>
      <c r="G853" s="155">
        <v>12.058452585737541</v>
      </c>
      <c r="I853" s="155"/>
      <c r="K853" s="155"/>
      <c r="L853">
        <v>2281.1499999999878</v>
      </c>
      <c r="M853" s="155">
        <v>176.48998892969178</v>
      </c>
      <c r="N853" s="138">
        <f t="shared" si="13"/>
        <v>853</v>
      </c>
      <c r="AB853" s="167" t="str">
        <f>IFERROR(VALUE(RIGHT(AA853,LEN(AA853)-MIN(FIND({0;1;2;3;4;5;6;7;8;9},AA853&amp;"0123456789"))+1)),"")</f>
        <v/>
      </c>
    </row>
    <row r="854" spans="2:28" x14ac:dyDescent="0.2">
      <c r="B854" s="125">
        <v>2281.2999999999879</v>
      </c>
      <c r="C854" s="155">
        <v>29.632504298210993</v>
      </c>
      <c r="D854">
        <v>2281.2999999999879</v>
      </c>
      <c r="E854" s="155">
        <v>-2288.9141638472424</v>
      </c>
      <c r="F854">
        <v>2281.2999999999879</v>
      </c>
      <c r="G854" s="155">
        <v>11.958636152757663</v>
      </c>
      <c r="I854" s="155"/>
      <c r="K854" s="155"/>
      <c r="L854">
        <v>2281.2499999999882</v>
      </c>
      <c r="M854" s="155">
        <v>176.49688507012496</v>
      </c>
      <c r="N854" s="138">
        <f t="shared" si="13"/>
        <v>854</v>
      </c>
      <c r="AB854" s="167" t="str">
        <f>IFERROR(VALUE(RIGHT(AA854,LEN(AA854)-MIN(FIND({0;1;2;3;4;5;6;7;8;9},AA854&amp;"0123456789"))+1)),"")</f>
        <v/>
      </c>
    </row>
    <row r="855" spans="2:28" x14ac:dyDescent="0.2">
      <c r="B855" s="125">
        <v>2281.3999999999878</v>
      </c>
      <c r="C855" s="155">
        <v>29.638600500452789</v>
      </c>
      <c r="D855">
        <v>2281.3999999999878</v>
      </c>
      <c r="E855" s="155">
        <v>-2289.0139811244571</v>
      </c>
      <c r="F855">
        <v>2281.3999999999878</v>
      </c>
      <c r="G855" s="155">
        <v>11.858818875542966</v>
      </c>
      <c r="I855" s="155"/>
      <c r="K855" s="155"/>
      <c r="L855">
        <v>2281.3499999999876</v>
      </c>
      <c r="M855" s="155">
        <v>176.50508047937686</v>
      </c>
      <c r="N855" s="138">
        <f t="shared" si="13"/>
        <v>855</v>
      </c>
      <c r="AB855" s="167" t="str">
        <f>IFERROR(VALUE(RIGHT(AA855,LEN(AA855)-MIN(FIND({0;1;2;3;4;5;6;7;8;9},AA855&amp;"0123456789"))+1)),"")</f>
        <v/>
      </c>
    </row>
    <row r="856" spans="2:28" x14ac:dyDescent="0.2">
      <c r="B856" s="125">
        <v>2281.4999999999877</v>
      </c>
      <c r="C856" s="155">
        <v>29.64468006138743</v>
      </c>
      <c r="D856">
        <v>2281.4999999999877</v>
      </c>
      <c r="E856" s="155">
        <v>-2289.1137993877464</v>
      </c>
      <c r="F856">
        <v>2281.4999999999877</v>
      </c>
      <c r="G856" s="155">
        <v>11.759000612253658</v>
      </c>
      <c r="I856" s="155"/>
      <c r="K856" s="155"/>
      <c r="L856">
        <v>2281.449999999988</v>
      </c>
      <c r="M856" s="155">
        <v>176.5146316456842</v>
      </c>
      <c r="N856" s="138">
        <f t="shared" si="13"/>
        <v>856</v>
      </c>
      <c r="AB856" s="167" t="str">
        <f>IFERROR(VALUE(RIGHT(AA856,LEN(AA856)-MIN(FIND({0;1;2;3;4;5;6;7;8;9},AA856&amp;"0123456789"))+1)),"")</f>
        <v/>
      </c>
    </row>
    <row r="857" spans="2:28" x14ac:dyDescent="0.2">
      <c r="B857" s="125">
        <v>2281.5999999999876</v>
      </c>
      <c r="C857" s="155">
        <v>29.650740517464982</v>
      </c>
      <c r="D857">
        <v>2281.5999999999876</v>
      </c>
      <c r="E857" s="155">
        <v>-2289.2136187839278</v>
      </c>
      <c r="F857">
        <v>2281.5999999999876</v>
      </c>
      <c r="G857" s="155">
        <v>11.659181216072284</v>
      </c>
      <c r="I857" s="155"/>
      <c r="K857" s="155"/>
      <c r="L857">
        <v>2281.5499999999874</v>
      </c>
      <c r="M857" s="155">
        <v>176.52559678552478</v>
      </c>
      <c r="N857" s="138">
        <f t="shared" si="13"/>
        <v>857</v>
      </c>
      <c r="AB857" s="167" t="str">
        <f>IFERROR(VALUE(RIGHT(AA857,LEN(AA857)-MIN(FIND({0;1;2;3;4;5;6;7;8;9},AA857&amp;"0123456789"))+1)),"")</f>
        <v/>
      </c>
    </row>
    <row r="858" spans="2:28" x14ac:dyDescent="0.2">
      <c r="B858" s="125">
        <v>2281.6999999999875</v>
      </c>
      <c r="C858" s="155">
        <v>29.656779300561634</v>
      </c>
      <c r="D858">
        <v>2281.6999999999875</v>
      </c>
      <c r="E858" s="155">
        <v>-2289.3134394647236</v>
      </c>
      <c r="F858">
        <v>2281.6999999999875</v>
      </c>
      <c r="G858" s="155">
        <v>11.559360535276483</v>
      </c>
      <c r="I858" s="155"/>
      <c r="K858" s="155"/>
      <c r="L858">
        <v>2281.6499999999878</v>
      </c>
      <c r="M858" s="155">
        <v>176.53803587515517</v>
      </c>
      <c r="N858" s="138">
        <f t="shared" si="13"/>
        <v>858</v>
      </c>
      <c r="AB858" s="167" t="str">
        <f>IFERROR(VALUE(RIGHT(AA858,LEN(AA858)-MIN(FIND({0;1;2;3;4;5;6;7;8;9},AA858&amp;"0123456789"))+1)),"")</f>
        <v/>
      </c>
    </row>
    <row r="859" spans="2:28" x14ac:dyDescent="0.2">
      <c r="B859" s="125">
        <v>2281.7999999999874</v>
      </c>
      <c r="C859" s="155">
        <v>29.662793734845277</v>
      </c>
      <c r="D859">
        <v>2281.7999999999874</v>
      </c>
      <c r="E859" s="155">
        <v>-2289.4132615866693</v>
      </c>
      <c r="F859">
        <v>2281.7999999999874</v>
      </c>
      <c r="G859" s="155">
        <v>11.459538413330847</v>
      </c>
      <c r="I859" s="155"/>
      <c r="K859" s="155"/>
      <c r="L859">
        <v>2281.7499999999873</v>
      </c>
      <c r="M859" s="155">
        <v>176.55201068061925</v>
      </c>
      <c r="N859" s="138">
        <f t="shared" si="13"/>
        <v>859</v>
      </c>
      <c r="AB859" s="167" t="str">
        <f>IFERROR(VALUE(RIGHT(AA859,LEN(AA859)-MIN(FIND({0;1;2;3;4;5;6;7;8;9},AA859&amp;"0123456789"))+1)),"")</f>
        <v/>
      </c>
    </row>
    <row r="860" spans="2:28" x14ac:dyDescent="0.2">
      <c r="B860" s="125">
        <v>2281.8999999999874</v>
      </c>
      <c r="C860" s="155">
        <v>29.66878103358577</v>
      </c>
      <c r="D860">
        <v>2281.8999999999874</v>
      </c>
      <c r="E860" s="155">
        <v>-2289.5130853109849</v>
      </c>
      <c r="F860">
        <v>2281.8999999999874</v>
      </c>
      <c r="G860" s="155">
        <v>11.359714689015163</v>
      </c>
      <c r="I860" s="155"/>
      <c r="K860" s="155"/>
      <c r="L860">
        <v>2281.8499999999876</v>
      </c>
      <c r="M860" s="155">
        <v>176.56758478827956</v>
      </c>
      <c r="N860" s="138">
        <f t="shared" si="13"/>
        <v>860</v>
      </c>
      <c r="AB860" s="167" t="str">
        <f>IFERROR(VALUE(RIGHT(AA860,LEN(AA860)-MIN(FIND({0;1;2;3;4;5;6;7;8;9},AA860&amp;"0123456789"))+1)),"")</f>
        <v/>
      </c>
    </row>
    <row r="861" spans="2:28" x14ac:dyDescent="0.2">
      <c r="B861" s="125">
        <v>2281.9999999999873</v>
      </c>
      <c r="C861" s="155">
        <v>29.674738295918932</v>
      </c>
      <c r="D861">
        <v>2281.9999999999873</v>
      </c>
      <c r="E861" s="155">
        <v>-2289.612910803422</v>
      </c>
      <c r="F861">
        <v>2281.9999999999873</v>
      </c>
      <c r="G861" s="155">
        <v>11.259889196578115</v>
      </c>
      <c r="I861" s="155"/>
      <c r="K861" s="155"/>
      <c r="L861">
        <v>2281.9499999999871</v>
      </c>
      <c r="M861" s="155">
        <v>176.58482363060759</v>
      </c>
      <c r="N861" s="138">
        <f t="shared" si="13"/>
        <v>861</v>
      </c>
      <c r="AB861" s="167" t="str">
        <f>IFERROR(VALUE(RIGHT(AA861,LEN(AA861)-MIN(FIND({0;1;2;3;4;5;6;7;8;9},AA861&amp;"0123456789"))+1)),"")</f>
        <v/>
      </c>
    </row>
    <row r="862" spans="2:28" x14ac:dyDescent="0.2">
      <c r="B862" s="125">
        <v>2282.0999999999872</v>
      </c>
      <c r="C862" s="155">
        <v>29.680662503554196</v>
      </c>
      <c r="D862">
        <v>2282.0999999999872</v>
      </c>
      <c r="E862" s="155">
        <v>-2289.7127382340727</v>
      </c>
      <c r="F862">
        <v>2282.0999999999872</v>
      </c>
      <c r="G862" s="155">
        <v>11.160061765927367</v>
      </c>
      <c r="I862" s="155"/>
      <c r="K862" s="155"/>
      <c r="L862">
        <v>2282.0499999999874</v>
      </c>
      <c r="M862" s="155">
        <v>176.60379451738919</v>
      </c>
      <c r="N862" s="138">
        <f t="shared" si="13"/>
        <v>862</v>
      </c>
      <c r="AB862" s="167" t="str">
        <f>IFERROR(VALUE(RIGHT(AA862,LEN(AA862)-MIN(FIND({0;1;2;3;4;5;6;7;8;9},AA862&amp;"0123456789"))+1)),"")</f>
        <v/>
      </c>
    </row>
    <row r="863" spans="2:28" x14ac:dyDescent="0.2">
      <c r="B863" s="125">
        <v>2282.1999999999871</v>
      </c>
      <c r="C863" s="155">
        <v>29.686550517434323</v>
      </c>
      <c r="D863">
        <v>2282.1999999999871</v>
      </c>
      <c r="E863" s="155">
        <v>-2289.812567777145</v>
      </c>
      <c r="F863">
        <v>2282.1999999999871</v>
      </c>
      <c r="G863" s="155">
        <v>11.06023222285512</v>
      </c>
      <c r="I863" s="155"/>
      <c r="K863" s="155"/>
      <c r="L863">
        <v>2282.1499999999869</v>
      </c>
      <c r="M863" s="155">
        <v>176.62456666222346</v>
      </c>
      <c r="N863" s="138">
        <f t="shared" si="13"/>
        <v>863</v>
      </c>
      <c r="AB863" s="167" t="str">
        <f>IFERROR(VALUE(RIGHT(AA863,LEN(AA863)-MIN(FIND({0;1;2;3;4;5;6;7;8;9},AA863&amp;"0123456789"))+1)),"")</f>
        <v/>
      </c>
    </row>
    <row r="864" spans="2:28" x14ac:dyDescent="0.2">
      <c r="B864" s="125">
        <v>2282.299999999987</v>
      </c>
      <c r="C864" s="155">
        <v>29.692399074347019</v>
      </c>
      <c r="D864">
        <v>2282.299999999987</v>
      </c>
      <c r="E864" s="155">
        <v>-2289.9123996106932</v>
      </c>
      <c r="F864">
        <v>2282.299999999987</v>
      </c>
      <c r="G864" s="155">
        <v>10.960400389306869</v>
      </c>
      <c r="I864" s="155"/>
      <c r="K864" s="155"/>
      <c r="L864">
        <v>2282.2499999999873</v>
      </c>
      <c r="M864" s="155">
        <v>176.64721120891389</v>
      </c>
      <c r="N864" s="138">
        <f t="shared" si="13"/>
        <v>864</v>
      </c>
      <c r="AB864" s="167" t="str">
        <f>IFERROR(VALUE(RIGHT(AA864,LEN(AA864)-MIN(FIND({0;1;2;3;4;5;6;7;8;9},AA864&amp;"0123456789"))+1)),"")</f>
        <v/>
      </c>
    </row>
    <row r="865" spans="2:28" x14ac:dyDescent="0.2">
      <c r="B865" s="125">
        <v>2282.3999999999869</v>
      </c>
      <c r="C865" s="155">
        <v>29.698204783490009</v>
      </c>
      <c r="D865">
        <v>2282.3999999999869</v>
      </c>
      <c r="E865" s="155">
        <v>-2290.0122339163104</v>
      </c>
      <c r="F865">
        <v>2282.3999999999869</v>
      </c>
      <c r="G865" s="155">
        <v>10.860566083689719</v>
      </c>
      <c r="I865" s="155"/>
      <c r="K865" s="155"/>
      <c r="L865">
        <v>2282.3499999999867</v>
      </c>
      <c r="M865" s="155">
        <v>176.67180125716354</v>
      </c>
      <c r="N865" s="138">
        <f t="shared" si="13"/>
        <v>865</v>
      </c>
      <c r="AB865" s="167" t="str">
        <f>IFERROR(VALUE(RIGHT(AA865,LEN(AA865)-MIN(FIND({0;1;2;3;4;5;6;7;8;9},AA865&amp;"0123456789"))+1)),"")</f>
        <v/>
      </c>
    </row>
    <row r="866" spans="2:28" x14ac:dyDescent="0.2">
      <c r="B866" s="125">
        <v>2282.4999999999868</v>
      </c>
      <c r="C866" s="155">
        <v>29.703964122997188</v>
      </c>
      <c r="D866">
        <v>2282.4999999999868</v>
      </c>
      <c r="E866" s="155">
        <v>-2290.1120708787707</v>
      </c>
      <c r="F866">
        <v>2282.4999999999868</v>
      </c>
      <c r="G866" s="155">
        <v>10.76072912122936</v>
      </c>
      <c r="I866" s="155"/>
      <c r="K866" s="155"/>
      <c r="L866">
        <v>2282.4499999999871</v>
      </c>
      <c r="M866" s="155">
        <v>176.69841188370327</v>
      </c>
      <c r="N866" s="138">
        <f t="shared" si="13"/>
        <v>866</v>
      </c>
      <c r="AB866" s="167" t="str">
        <f>IFERROR(VALUE(RIGHT(AA866,LEN(AA866)-MIN(FIND({0;1;2;3;4;5;6;7;8;9},AA866&amp;"0123456789"))+1)),"")</f>
        <v/>
      </c>
    </row>
    <row r="867" spans="2:28" x14ac:dyDescent="0.2">
      <c r="B867" s="125">
        <v>2282.5999999999867</v>
      </c>
      <c r="C867" s="155">
        <v>29.709673436405122</v>
      </c>
      <c r="D867">
        <v>2282.5999999999867</v>
      </c>
      <c r="E867" s="155">
        <v>-2290.2119106856248</v>
      </c>
      <c r="F867">
        <v>2282.5999999999867</v>
      </c>
      <c r="G867" s="155">
        <v>10.660889314375254</v>
      </c>
      <c r="I867" s="155"/>
      <c r="K867" s="155"/>
      <c r="L867">
        <v>2282.5499999999865</v>
      </c>
      <c r="M867" s="155">
        <v>176.72712017538166</v>
      </c>
      <c r="N867" s="138">
        <f t="shared" si="13"/>
        <v>867</v>
      </c>
      <c r="AB867" s="167" t="str">
        <f>IFERROR(VALUE(RIGHT(AA867,LEN(AA867)-MIN(FIND({0;1;2;3;4;5;6;7;8;9},AA867&amp;"0123456789"))+1)),"")</f>
        <v/>
      </c>
    </row>
    <row r="868" spans="2:28" x14ac:dyDescent="0.2">
      <c r="B868" s="125">
        <v>2282.6999999999866</v>
      </c>
      <c r="C868" s="155">
        <v>29.715328929095101</v>
      </c>
      <c r="D868">
        <v>2282.6999999999866</v>
      </c>
      <c r="E868" s="155">
        <v>-2290.3117535267329</v>
      </c>
      <c r="F868">
        <v>2282.6999999999866</v>
      </c>
      <c r="G868" s="155">
        <v>10.561046473267197</v>
      </c>
      <c r="I868" s="155"/>
      <c r="K868" s="155"/>
      <c r="L868">
        <v>2282.6499999999869</v>
      </c>
      <c r="M868" s="155">
        <v>176.75800524180639</v>
      </c>
      <c r="N868" s="138">
        <f t="shared" si="13"/>
        <v>868</v>
      </c>
      <c r="AB868" s="167" t="str">
        <f>IFERROR(VALUE(RIGHT(AA868,LEN(AA868)-MIN(FIND({0;1;2;3;4;5;6;7;8;9},AA868&amp;"0123456789"))+1)),"")</f>
        <v/>
      </c>
    </row>
    <row r="869" spans="2:28" x14ac:dyDescent="0.2">
      <c r="B869" s="125">
        <v>2282.7999999999865</v>
      </c>
      <c r="C869" s="155">
        <v>29.720926664700276</v>
      </c>
      <c r="D869">
        <v>2282.7999999999865</v>
      </c>
      <c r="E869" s="155">
        <v>-2290.4115995937514</v>
      </c>
      <c r="F869">
        <v>2282.7999999999865</v>
      </c>
      <c r="G869" s="155">
        <v>10.461200406248736</v>
      </c>
      <c r="I869" s="155"/>
      <c r="K869" s="155"/>
      <c r="L869">
        <v>2282.7499999999864</v>
      </c>
      <c r="M869" s="155">
        <v>176.79114823458045</v>
      </c>
      <c r="N869" s="138">
        <f t="shared" si="13"/>
        <v>869</v>
      </c>
      <c r="AB869" s="167" t="str">
        <f>IFERROR(VALUE(RIGHT(AA869,LEN(AA869)-MIN(FIND({0;1;2;3;4;5;6;7;8;9},AA869&amp;"0123456789"))+1)),"")</f>
        <v/>
      </c>
    </row>
    <row r="870" spans="2:28" x14ac:dyDescent="0.2">
      <c r="B870" s="125">
        <v>2282.8999999999864</v>
      </c>
      <c r="C870" s="155">
        <v>29.72646256147376</v>
      </c>
      <c r="D870">
        <v>2282.8999999999864</v>
      </c>
      <c r="E870" s="155">
        <v>-2290.5114490795449</v>
      </c>
      <c r="F870">
        <v>2282.8999999999864</v>
      </c>
      <c r="G870" s="155">
        <v>10.361350920455152</v>
      </c>
      <c r="I870" s="155"/>
      <c r="K870" s="155"/>
      <c r="L870">
        <v>2282.8499999999867</v>
      </c>
      <c r="M870" s="155">
        <v>176.82663236813991</v>
      </c>
      <c r="N870" s="138">
        <f t="shared" si="13"/>
        <v>870</v>
      </c>
      <c r="AB870" s="167" t="str">
        <f>IFERROR(VALUE(RIGHT(AA870,LEN(AA870)-MIN(FIND({0;1;2;3;4;5;6;7;8;9},AA870&amp;"0123456789"))+1)),"")</f>
        <v/>
      </c>
    </row>
    <row r="871" spans="2:28" x14ac:dyDescent="0.2">
      <c r="B871" s="125">
        <v>2282.9999999999864</v>
      </c>
      <c r="C871" s="155">
        <v>29.731932388598636</v>
      </c>
      <c r="D871">
        <v>2282.9999999999864</v>
      </c>
      <c r="E871" s="155">
        <v>-2290.6113021775423</v>
      </c>
      <c r="F871">
        <v>2282.9999999999864</v>
      </c>
      <c r="G871" s="155">
        <v>10.261497822457841</v>
      </c>
      <c r="I871" s="155"/>
      <c r="K871" s="155"/>
      <c r="L871">
        <v>2282.9499999999862</v>
      </c>
      <c r="M871" s="155">
        <v>176.86454295225403</v>
      </c>
      <c r="N871" s="138">
        <f t="shared" si="13"/>
        <v>871</v>
      </c>
      <c r="AB871" s="167" t="str">
        <f>IFERROR(VALUE(RIGHT(AA871,LEN(AA871)-MIN(FIND({0;1;2;3;4;5;6;7;8;9},AA871&amp;"0123456789"))+1)),"")</f>
        <v/>
      </c>
    </row>
    <row r="872" spans="2:28" x14ac:dyDescent="0.2">
      <c r="B872" s="125">
        <v>2283.0999999999863</v>
      </c>
      <c r="C872" s="155">
        <v>29.737331762504795</v>
      </c>
      <c r="D872">
        <v>2283.0999999999863</v>
      </c>
      <c r="E872" s="155">
        <v>-2290.71115908101</v>
      </c>
      <c r="F872">
        <v>2283.0999999999863</v>
      </c>
      <c r="G872" s="155">
        <v>10.161640918990088</v>
      </c>
      <c r="I872" s="155"/>
      <c r="K872" s="155"/>
      <c r="L872">
        <v>2283.0499999999865</v>
      </c>
      <c r="M872" s="155">
        <v>176.90496738678141</v>
      </c>
      <c r="N872" s="138">
        <f t="shared" si="13"/>
        <v>872</v>
      </c>
      <c r="AB872" s="167" t="str">
        <f>IFERROR(VALUE(RIGHT(AA872,LEN(AA872)-MIN(FIND({0;1;2;3;4;5;6;7;8;9},AA872&amp;"0123456789"))+1)),"")</f>
        <v/>
      </c>
    </row>
    <row r="873" spans="2:28" x14ac:dyDescent="0.2">
      <c r="B873" s="125">
        <v>2283.1999999999862</v>
      </c>
      <c r="C873" s="155">
        <v>29.742654770661147</v>
      </c>
      <c r="D873">
        <v>2283.1999999999862</v>
      </c>
      <c r="E873" s="155">
        <v>-2290.8110200554265</v>
      </c>
      <c r="F873">
        <v>2283.1999999999862</v>
      </c>
      <c r="G873" s="155">
        <v>10.061779944573573</v>
      </c>
      <c r="I873" s="155"/>
      <c r="K873" s="155"/>
      <c r="L873">
        <v>2283.149999999986</v>
      </c>
      <c r="M873" s="155">
        <v>176.94878265464857</v>
      </c>
      <c r="N873" s="138">
        <f t="shared" si="13"/>
        <v>873</v>
      </c>
      <c r="AB873" s="167" t="str">
        <f>IFERROR(VALUE(RIGHT(AA873,LEN(AA873)-MIN(FIND({0;1;2;3;4;5;6;7;8;9},AA873&amp;"0123456789"))+1)),"")</f>
        <v/>
      </c>
    </row>
    <row r="874" spans="2:28" x14ac:dyDescent="0.2">
      <c r="B874" s="125">
        <v>2283.2999999999861</v>
      </c>
      <c r="C874" s="155">
        <v>29.747894626169344</v>
      </c>
      <c r="D874">
        <v>2283.2999999999861</v>
      </c>
      <c r="E874" s="155">
        <v>-2290.9108853985526</v>
      </c>
      <c r="F874">
        <v>2283.2999999999861</v>
      </c>
      <c r="G874" s="155">
        <v>9.9619146014474609</v>
      </c>
      <c r="I874" s="155"/>
      <c r="K874" s="155"/>
      <c r="L874">
        <v>2283.2499999999864</v>
      </c>
      <c r="M874" s="155">
        <v>176.99649001813182</v>
      </c>
      <c r="N874" s="138">
        <f t="shared" si="13"/>
        <v>874</v>
      </c>
      <c r="AB874" s="167" t="str">
        <f>IFERROR(VALUE(RIGHT(AA874,LEN(AA874)-MIN(FIND({0;1;2;3;4;5;6;7;8;9},AA874&amp;"0123456789"))+1)),"")</f>
        <v/>
      </c>
    </row>
    <row r="875" spans="2:28" x14ac:dyDescent="0.2">
      <c r="B875" s="125">
        <v>2283.399999999986</v>
      </c>
      <c r="C875" s="155">
        <v>29.75304429935883</v>
      </c>
      <c r="D875">
        <v>2283.399999999986</v>
      </c>
      <c r="E875" s="155">
        <v>-2291.0107554036754</v>
      </c>
      <c r="F875">
        <v>2283.399999999986</v>
      </c>
      <c r="G875" s="155">
        <v>9.8620445963247221</v>
      </c>
      <c r="I875" s="155"/>
      <c r="K875" s="155"/>
      <c r="L875">
        <v>2283.3499999999858</v>
      </c>
      <c r="M875" s="155">
        <v>177.04822827915581</v>
      </c>
      <c r="N875" s="138">
        <f t="shared" si="13"/>
        <v>875</v>
      </c>
      <c r="AB875" s="167" t="str">
        <f>IFERROR(VALUE(RIGHT(AA875,LEN(AA875)-MIN(FIND({0;1;2;3;4;5;6;7;8;9},AA875&amp;"0123456789"))+1)),"")</f>
        <v/>
      </c>
    </row>
    <row r="876" spans="2:28" x14ac:dyDescent="0.2">
      <c r="B876" s="125">
        <v>2283.4999999999859</v>
      </c>
      <c r="C876" s="155">
        <v>29.758096508722641</v>
      </c>
      <c r="D876">
        <v>2283.4999999999859</v>
      </c>
      <c r="E876" s="155">
        <v>-2291.1106303577367</v>
      </c>
      <c r="F876">
        <v>2283.4999999999859</v>
      </c>
      <c r="G876" s="155">
        <v>9.7621696422634159</v>
      </c>
      <c r="I876" s="155"/>
      <c r="K876" s="155"/>
      <c r="L876">
        <v>2283.4499999999862</v>
      </c>
      <c r="M876" s="155">
        <v>177.10414138810833</v>
      </c>
      <c r="N876" s="138">
        <f t="shared" si="13"/>
        <v>876</v>
      </c>
      <c r="AB876" s="167" t="str">
        <f>IFERROR(VALUE(RIGHT(AA876,LEN(AA876)-MIN(FIND({0;1;2;3;4;5;6;7;8;9},AA876&amp;"0123456789"))+1)),"")</f>
        <v/>
      </c>
    </row>
    <row r="877" spans="2:28" x14ac:dyDescent="0.2">
      <c r="B877" s="125">
        <v>2283.5999999999858</v>
      </c>
      <c r="C877" s="155">
        <v>29.763043711814845</v>
      </c>
      <c r="D877">
        <v>2283.5999999999858</v>
      </c>
      <c r="E877" s="155">
        <v>-2291.2105105392434</v>
      </c>
      <c r="F877">
        <v>2283.5999999999858</v>
      </c>
      <c r="G877" s="155">
        <v>9.6622894607567105</v>
      </c>
      <c r="I877" s="155"/>
      <c r="K877" s="155"/>
      <c r="L877">
        <v>2283.5499999999856</v>
      </c>
      <c r="M877" s="155">
        <v>177.16437846446473</v>
      </c>
      <c r="N877" s="138">
        <f t="shared" si="13"/>
        <v>877</v>
      </c>
      <c r="AB877" s="167" t="str">
        <f>IFERROR(VALUE(RIGHT(AA877,LEN(AA877)-MIN(FIND({0;1;2;3;4;5;6;7;8;9},AA877&amp;"0123456789"))+1)),"")</f>
        <v/>
      </c>
    </row>
    <row r="878" spans="2:28" x14ac:dyDescent="0.2">
      <c r="B878" s="125">
        <v>2283.6999999999857</v>
      </c>
      <c r="C878" s="155">
        <v>29.76787809611454</v>
      </c>
      <c r="D878">
        <v>2283.6999999999857</v>
      </c>
      <c r="E878" s="155">
        <v>-2291.310396215943</v>
      </c>
      <c r="F878">
        <v>2283.6999999999857</v>
      </c>
      <c r="G878" s="155">
        <v>9.5624037840570963</v>
      </c>
      <c r="I878" s="155"/>
      <c r="K878" s="155"/>
      <c r="L878">
        <v>2283.649999999986</v>
      </c>
      <c r="M878" s="155">
        <v>177.22909381514566</v>
      </c>
      <c r="N878" s="138">
        <f t="shared" si="13"/>
        <v>878</v>
      </c>
      <c r="AB878" s="167" t="str">
        <f>IFERROR(VALUE(RIGHT(AA878,LEN(AA878)-MIN(FIND({0;1;2;3;4;5;6;7;8;9},AA878&amp;"0123456789"))+1)),"")</f>
        <v/>
      </c>
    </row>
    <row r="879" spans="2:28" x14ac:dyDescent="0.2">
      <c r="B879" s="125">
        <v>2283.7999999999856</v>
      </c>
      <c r="C879" s="155">
        <v>29.772591569861707</v>
      </c>
      <c r="D879">
        <v>2283.7999999999856</v>
      </c>
      <c r="E879" s="155">
        <v>-2291.4102876422417</v>
      </c>
      <c r="F879">
        <v>2283.7999999999856</v>
      </c>
      <c r="G879" s="155">
        <v>9.4625123577584418</v>
      </c>
      <c r="I879" s="155"/>
      <c r="K879" s="155"/>
      <c r="L879">
        <v>2283.7499999999854</v>
      </c>
      <c r="M879" s="155">
        <v>177.29844695031477</v>
      </c>
      <c r="N879" s="138">
        <f t="shared" si="13"/>
        <v>879</v>
      </c>
      <c r="AB879" s="167" t="str">
        <f>IFERROR(VALUE(RIGHT(AA879,LEN(AA879)-MIN(FIND({0;1;2;3;4;5;6;7;8;9},AA879&amp;"0123456789"))+1)),"")</f>
        <v/>
      </c>
    </row>
    <row r="880" spans="2:28" x14ac:dyDescent="0.2">
      <c r="B880" s="125">
        <v>2283.8999999999855</v>
      </c>
      <c r="C880" s="155">
        <v>29.777175752871791</v>
      </c>
      <c r="D880">
        <v>2283.8999999999855</v>
      </c>
      <c r="E880" s="155">
        <v>-2291.5101850563565</v>
      </c>
      <c r="F880">
        <v>2283.8999999999855</v>
      </c>
      <c r="G880" s="155">
        <v>9.3626149436436208</v>
      </c>
      <c r="I880" s="155"/>
      <c r="K880" s="155"/>
      <c r="L880">
        <v>2283.8499999999858</v>
      </c>
      <c r="M880" s="155">
        <v>177.37260259632876</v>
      </c>
      <c r="N880" s="138">
        <f t="shared" si="13"/>
        <v>880</v>
      </c>
      <c r="AB880" s="167" t="str">
        <f>IFERROR(VALUE(RIGHT(AA880,LEN(AA880)-MIN(FIND({0;1;2;3;4;5;6;7;8;9},AA880&amp;"0123456789"))+1)),"")</f>
        <v/>
      </c>
    </row>
    <row r="881" spans="2:28" x14ac:dyDescent="0.2">
      <c r="B881" s="125">
        <v>2283.9999999999854</v>
      </c>
      <c r="C881" s="155">
        <v>29.78162196733679</v>
      </c>
      <c r="D881">
        <v>2283.9999999999854</v>
      </c>
      <c r="E881" s="155">
        <v>-2291.6100886771692</v>
      </c>
      <c r="F881">
        <v>2283.9999999999854</v>
      </c>
      <c r="G881" s="155">
        <v>9.2627113228309099</v>
      </c>
      <c r="I881" s="155"/>
      <c r="K881" s="155"/>
      <c r="L881">
        <v>2283.9499999999853</v>
      </c>
      <c r="M881" s="155">
        <v>177.45173070481206</v>
      </c>
      <c r="N881" s="138">
        <f t="shared" si="13"/>
        <v>881</v>
      </c>
      <c r="AB881" s="167" t="str">
        <f>IFERROR(VALUE(RIGHT(AA881,LEN(AA881)-MIN(FIND({0;1;2;3;4;5;6;7;8;9},AA881&amp;"0123456789"))+1)),"")</f>
        <v/>
      </c>
    </row>
    <row r="882" spans="2:28" x14ac:dyDescent="0.2">
      <c r="B882" s="125">
        <v>2284.0999999999854</v>
      </c>
      <c r="C882" s="155">
        <v>29.785921228622286</v>
      </c>
      <c r="D882">
        <v>2284.0999999999854</v>
      </c>
      <c r="E882" s="155">
        <v>-2291.7099987007728</v>
      </c>
      <c r="F882">
        <v>2284.0999999999854</v>
      </c>
      <c r="G882" s="155">
        <v>9.1628012992273398</v>
      </c>
      <c r="I882" s="155"/>
      <c r="K882" s="155"/>
      <c r="L882">
        <v>2284.0499999999856</v>
      </c>
      <c r="M882" s="155">
        <v>177.53600645779008</v>
      </c>
      <c r="N882" s="138">
        <f t="shared" si="13"/>
        <v>882</v>
      </c>
      <c r="AB882" s="167" t="str">
        <f>IFERROR(VALUE(RIGHT(AA882,LEN(AA882)-MIN(FIND({0;1;2;3;4;5;6;7;8;9},AA882&amp;"0123456789"))+1)),"")</f>
        <v/>
      </c>
    </row>
    <row r="883" spans="2:28" x14ac:dyDescent="0.2">
      <c r="B883" s="125">
        <v>2284.1999999999853</v>
      </c>
      <c r="C883" s="155">
        <v>29.790064236069998</v>
      </c>
      <c r="D883">
        <v>2284.1999999999853</v>
      </c>
      <c r="E883" s="155">
        <v>-2291.8099152966843</v>
      </c>
      <c r="F883">
        <v>2284.1999999999853</v>
      </c>
      <c r="G883" s="155">
        <v>9.0628847033158308</v>
      </c>
      <c r="I883" s="155"/>
      <c r="K883" s="155"/>
      <c r="L883">
        <v>2284.1499999999851</v>
      </c>
      <c r="M883" s="155">
        <v>177.62561026855053</v>
      </c>
      <c r="N883" s="138">
        <f t="shared" si="13"/>
        <v>883</v>
      </c>
      <c r="AB883" s="167" t="str">
        <f>IFERROR(VALUE(RIGHT(AA883,LEN(AA883)-MIN(FIND({0;1;2;3;4;5;6;7;8;9},AA883&amp;"0123456789"))+1)),"")</f>
        <v/>
      </c>
    </row>
    <row r="884" spans="2:28" x14ac:dyDescent="0.2">
      <c r="B884" s="125">
        <v>2284.2999999999852</v>
      </c>
      <c r="C884" s="155">
        <v>29.794041341999744</v>
      </c>
      <c r="D884">
        <v>2284.2999999999852</v>
      </c>
      <c r="E884" s="155">
        <v>-2291.9098386045639</v>
      </c>
      <c r="F884">
        <v>2284.2999999999852</v>
      </c>
      <c r="G884" s="155">
        <v>8.9629613954361957</v>
      </c>
      <c r="I884" s="155"/>
      <c r="K884" s="155"/>
      <c r="L884">
        <v>2284.2499999999854</v>
      </c>
      <c r="M884" s="155">
        <v>177.72074028752252</v>
      </c>
      <c r="N884" s="138">
        <f t="shared" si="13"/>
        <v>884</v>
      </c>
      <c r="AB884" s="167" t="str">
        <f>IFERROR(VALUE(RIGHT(AA884,LEN(AA884)-MIN(FIND({0;1;2;3;4;5;6;7;8;9},AA884&amp;"0123456789"))+1)),"")</f>
        <v/>
      </c>
    </row>
    <row r="885" spans="2:28" x14ac:dyDescent="0.2">
      <c r="B885" s="125">
        <v>2284.3999999999851</v>
      </c>
      <c r="C885" s="155">
        <v>29.797842555175908</v>
      </c>
      <c r="D885">
        <v>2284.3999999999851</v>
      </c>
      <c r="E885" s="155">
        <v>-2292.0097687290627</v>
      </c>
      <c r="F885">
        <v>2284.3999999999851</v>
      </c>
      <c r="G885" s="155">
        <v>8.8630312709374266</v>
      </c>
      <c r="I885" s="155"/>
      <c r="K885" s="155"/>
      <c r="L885">
        <v>2284.3499999999849</v>
      </c>
      <c r="M885" s="155">
        <v>177.82159264523003</v>
      </c>
      <c r="N885" s="138">
        <f t="shared" si="13"/>
        <v>885</v>
      </c>
      <c r="AB885" s="167" t="str">
        <f>IFERROR(VALUE(RIGHT(AA885,LEN(AA885)-MIN(FIND({0;1;2;3;4;5;6;7;8;9},AA885&amp;"0123456789"))+1)),"")</f>
        <v/>
      </c>
    </row>
    <row r="886" spans="2:28" x14ac:dyDescent="0.2">
      <c r="B886" s="125">
        <v>2284.499999999985</v>
      </c>
      <c r="C886" s="155">
        <v>29.801457539754498</v>
      </c>
      <c r="D886">
        <v>2284.499999999985</v>
      </c>
      <c r="E886" s="155">
        <v>-2292.1097057345182</v>
      </c>
      <c r="F886">
        <v>2284.499999999985</v>
      </c>
      <c r="G886" s="155">
        <v>8.7630942654818682</v>
      </c>
      <c r="I886" s="155"/>
      <c r="K886" s="155"/>
      <c r="L886">
        <v>2284.4499999999853</v>
      </c>
      <c r="M886" s="155">
        <v>177.92836405522294</v>
      </c>
      <c r="N886" s="138">
        <f t="shared" si="13"/>
        <v>886</v>
      </c>
      <c r="AB886" s="167" t="str">
        <f>IFERROR(VALUE(RIGHT(AA886,LEN(AA886)-MIN(FIND({0;1;2;3;4;5;6;7;8;9},AA886&amp;"0123456789"))+1)),"")</f>
        <v/>
      </c>
    </row>
    <row r="887" spans="2:28" x14ac:dyDescent="0.2">
      <c r="B887" s="125">
        <v>2284.5999999999849</v>
      </c>
      <c r="C887" s="155">
        <v>29.804875606165378</v>
      </c>
      <c r="D887">
        <v>2284.5999999999849</v>
      </c>
      <c r="E887" s="155">
        <v>-2292.2096496395748</v>
      </c>
      <c r="F887">
        <v>2284.5999999999849</v>
      </c>
      <c r="G887" s="155">
        <v>8.6631503604253339</v>
      </c>
      <c r="I887" s="155"/>
      <c r="K887" s="155"/>
      <c r="L887">
        <v>2284.5499999999847</v>
      </c>
      <c r="M887" s="155">
        <v>178.04125645140476</v>
      </c>
      <c r="N887" s="138">
        <f t="shared" si="13"/>
        <v>887</v>
      </c>
      <c r="AB887" s="167" t="str">
        <f>IFERROR(VALUE(RIGHT(AA887,LEN(AA887)-MIN(FIND({0;1;2;3;4;5;6;7;8;9},AA887&amp;"0123456789"))+1)),"")</f>
        <v/>
      </c>
    </row>
    <row r="888" spans="2:28" x14ac:dyDescent="0.2">
      <c r="B888" s="125">
        <v>2284.6999999999848</v>
      </c>
      <c r="C888" s="155">
        <v>29.808085702073814</v>
      </c>
      <c r="D888">
        <v>2284.6999999999848</v>
      </c>
      <c r="E888" s="155">
        <v>-2292.3096004113409</v>
      </c>
      <c r="F888">
        <v>2284.6999999999848</v>
      </c>
      <c r="G888" s="155">
        <v>8.5631995886592449</v>
      </c>
      <c r="I888" s="155"/>
      <c r="K888" s="155"/>
      <c r="L888">
        <v>2284.6499999999851</v>
      </c>
      <c r="M888" s="155">
        <v>178.16047695758624</v>
      </c>
      <c r="N888" s="138">
        <f t="shared" si="13"/>
        <v>888</v>
      </c>
      <c r="AB888" s="167" t="str">
        <f>IFERROR(VALUE(RIGHT(AA888,LEN(AA888)-MIN(FIND({0;1;2;3;4;5;6;7;8;9},AA888&amp;"0123456789"))+1)),"")</f>
        <v/>
      </c>
    </row>
    <row r="889" spans="2:28" x14ac:dyDescent="0.2">
      <c r="B889" s="125">
        <v>2284.7999999999847</v>
      </c>
      <c r="C889" s="155">
        <v>29.811076403440723</v>
      </c>
      <c r="D889">
        <v>2284.7999999999847</v>
      </c>
      <c r="E889" s="155">
        <v>-2292.4095579590658</v>
      </c>
      <c r="F889">
        <v>2284.7999999999847</v>
      </c>
      <c r="G889" s="155">
        <v>8.4632420409343467</v>
      </c>
      <c r="I889" s="155"/>
      <c r="K889" s="155"/>
      <c r="L889">
        <v>2284.7499999999845</v>
      </c>
      <c r="M889" s="155">
        <v>178.28623784938844</v>
      </c>
      <c r="N889" s="138">
        <f t="shared" si="13"/>
        <v>889</v>
      </c>
      <c r="AB889" s="167" t="str">
        <f>IFERROR(VALUE(RIGHT(AA889,LEN(AA889)-MIN(FIND({0;1;2;3;4;5;6;7;8;9},AA889&amp;"0123456789"))+1)),"")</f>
        <v/>
      </c>
    </row>
    <row r="890" spans="2:28" x14ac:dyDescent="0.2">
      <c r="B890" s="125">
        <v>2284.8999999999846</v>
      </c>
      <c r="C890" s="155">
        <v>29.8138359057033</v>
      </c>
      <c r="D890">
        <v>2284.8999999999846</v>
      </c>
      <c r="E890" s="155">
        <v>-2292.5095221273018</v>
      </c>
      <c r="F890">
        <v>2284.8999999999846</v>
      </c>
      <c r="G890" s="155">
        <v>8.3632778726982906</v>
      </c>
      <c r="I890" s="155"/>
      <c r="K890" s="155"/>
      <c r="L890">
        <v>2284.8499999999849</v>
      </c>
      <c r="M890" s="155">
        <v>178.41875650739428</v>
      </c>
      <c r="N890" s="138">
        <f t="shared" si="13"/>
        <v>890</v>
      </c>
      <c r="AB890" s="167" t="str">
        <f>IFERROR(VALUE(RIGHT(AA890,LEN(AA890)-MIN(FIND({0;1;2;3;4;5;6;7;8;9},AA890&amp;"0123456789"))+1)),"")</f>
        <v/>
      </c>
    </row>
    <row r="891" spans="2:28" x14ac:dyDescent="0.2">
      <c r="B891" s="125">
        <v>2284.9999999999845</v>
      </c>
      <c r="C891" s="155">
        <v>29.816352015099287</v>
      </c>
      <c r="D891">
        <v>2284.9999999999845</v>
      </c>
      <c r="E891" s="155">
        <v>-2292.6094926885257</v>
      </c>
      <c r="F891">
        <v>2284.9999999999845</v>
      </c>
      <c r="G891" s="155">
        <v>8.2633073114743638</v>
      </c>
      <c r="I891" s="155"/>
      <c r="K891" s="155"/>
      <c r="L891">
        <v>2284.9499999999844</v>
      </c>
      <c r="M891" s="155">
        <v>178.55825536126989</v>
      </c>
      <c r="N891" s="138">
        <f t="shared" si="13"/>
        <v>891</v>
      </c>
      <c r="AB891" s="167" t="str">
        <f>IFERROR(VALUE(RIGHT(AA891,LEN(AA891)-MIN(FIND({0;1;2;3;4;5;6;7;8;9},AA891&amp;"0123456789"))+1)),"")</f>
        <v/>
      </c>
    </row>
    <row r="892" spans="2:28" x14ac:dyDescent="0.2">
      <c r="B892" s="125">
        <v>2285.0999999999844</v>
      </c>
      <c r="C892" s="155">
        <v>29.818612140159768</v>
      </c>
      <c r="D892">
        <v>2285.0999999999844</v>
      </c>
      <c r="E892" s="155">
        <v>-2292.7094693351905</v>
      </c>
      <c r="F892">
        <v>2285.0999999999844</v>
      </c>
      <c r="G892" s="155">
        <v>8.163330664809564</v>
      </c>
      <c r="I892" s="155"/>
      <c r="K892" s="155"/>
      <c r="L892">
        <v>2285.0499999999847</v>
      </c>
      <c r="M892" s="155">
        <v>178.70496182444742</v>
      </c>
      <c r="N892" s="138">
        <f t="shared" si="13"/>
        <v>892</v>
      </c>
      <c r="AB892" s="167" t="str">
        <f>IFERROR(VALUE(RIGHT(AA892,LEN(AA892)-MIN(FIND({0;1;2;3;4;5;6;7;8;9},AA892&amp;"0123456789"))+1)),"")</f>
        <v/>
      </c>
    </row>
    <row r="893" spans="2:28" x14ac:dyDescent="0.2">
      <c r="B893" s="125">
        <v>2285.1999999999844</v>
      </c>
      <c r="C893" s="155">
        <v>29.820603311626456</v>
      </c>
      <c r="D893">
        <v>2285.1999999999844</v>
      </c>
      <c r="E893" s="155">
        <v>-2292.8094516706124</v>
      </c>
      <c r="F893">
        <v>2285.1999999999844</v>
      </c>
      <c r="G893" s="155">
        <v>8.0633483293877362</v>
      </c>
      <c r="I893" s="155"/>
      <c r="K893" s="155"/>
      <c r="L893">
        <v>2285.1499999999842</v>
      </c>
      <c r="M893" s="155">
        <v>178.85909204185296</v>
      </c>
      <c r="N893" s="138">
        <f t="shared" si="13"/>
        <v>893</v>
      </c>
      <c r="AB893" s="167" t="str">
        <f>IFERROR(VALUE(RIGHT(AA893,LEN(AA893)-MIN(FIND({0;1;2;3;4;5;6;7;8;9},AA893&amp;"0123456789"))+1)),"")</f>
        <v/>
      </c>
    </row>
    <row r="894" spans="2:28" x14ac:dyDescent="0.2">
      <c r="B894" s="125">
        <v>2285.2999999999843</v>
      </c>
      <c r="C894" s="155">
        <v>29.82231217171071</v>
      </c>
      <c r="D894">
        <v>2285.2999999999843</v>
      </c>
      <c r="E894" s="155">
        <v>-2292.9094392001584</v>
      </c>
      <c r="F894">
        <v>2285.2999999999843</v>
      </c>
      <c r="G894" s="155">
        <v>7.9633607998416664</v>
      </c>
      <c r="I894" s="155"/>
      <c r="K894" s="155"/>
      <c r="L894">
        <v>2285.2499999999845</v>
      </c>
      <c r="M894" s="155">
        <v>179.02086850501118</v>
      </c>
      <c r="N894" s="138">
        <f t="shared" si="13"/>
        <v>894</v>
      </c>
      <c r="AB894" s="167" t="str">
        <f>IFERROR(VALUE(RIGHT(AA894,LEN(AA894)-MIN(FIND({0;1;2;3;4;5;6;7;8;9},AA894&amp;"0123456789"))+1)),"")</f>
        <v/>
      </c>
    </row>
    <row r="895" spans="2:28" x14ac:dyDescent="0.2">
      <c r="B895" s="125">
        <v>2285.3999999999842</v>
      </c>
      <c r="C895" s="155">
        <v>29.82372494251015</v>
      </c>
      <c r="D895">
        <v>2285.3999999999842</v>
      </c>
      <c r="E895" s="155">
        <v>-2293.0094313220648</v>
      </c>
      <c r="F895">
        <v>2285.3999999999842</v>
      </c>
      <c r="G895" s="155">
        <v>7.8633686779353411</v>
      </c>
      <c r="I895" s="155"/>
      <c r="K895" s="155"/>
      <c r="L895">
        <v>2285.349999999984</v>
      </c>
      <c r="M895" s="155">
        <v>179.19053204293849</v>
      </c>
      <c r="N895" s="138">
        <f t="shared" si="13"/>
        <v>895</v>
      </c>
      <c r="AB895" s="167" t="str">
        <f>IFERROR(VALUE(RIGHT(AA895,LEN(AA895)-MIN(FIND({0;1;2;3;4;5;6;7;8;9},AA895&amp;"0123456789"))+1)),"")</f>
        <v/>
      </c>
    </row>
    <row r="896" spans="2:28" x14ac:dyDescent="0.2">
      <c r="B896" s="125">
        <v>2285.4999999999841</v>
      </c>
      <c r="C896" s="155">
        <v>29.824827418579158</v>
      </c>
      <c r="D896">
        <v>2285.4999999999841</v>
      </c>
      <c r="E896" s="155">
        <v>-2293.109427316972</v>
      </c>
      <c r="F896">
        <v>2285.4999999999841</v>
      </c>
      <c r="G896" s="155">
        <v>7.7633726830281375</v>
      </c>
      <c r="I896" s="155"/>
      <c r="K896" s="155"/>
      <c r="L896">
        <v>2285.4499999999844</v>
      </c>
      <c r="M896" s="155">
        <v>179.36832803572696</v>
      </c>
      <c r="N896" s="138">
        <f t="shared" si="13"/>
        <v>896</v>
      </c>
      <c r="AB896" s="167" t="str">
        <f>IFERROR(VALUE(RIGHT(AA896,LEN(AA896)-MIN(FIND({0;1;2;3;4;5;6;7;8;9},AA896&amp;"0123456789"))+1)),"")</f>
        <v/>
      </c>
    </row>
    <row r="897" spans="2:28" x14ac:dyDescent="0.2">
      <c r="B897" s="125">
        <v>2285.599999999984</v>
      </c>
      <c r="C897" s="155">
        <v>29.825604959828471</v>
      </c>
      <c r="D897">
        <v>2285.599999999984</v>
      </c>
      <c r="E897" s="155">
        <v>-2293.2094263367462</v>
      </c>
      <c r="F897">
        <v>2285.599999999984</v>
      </c>
      <c r="G897" s="155">
        <v>7.6633736632538785</v>
      </c>
      <c r="I897" s="155"/>
      <c r="K897" s="155"/>
      <c r="L897">
        <v>2285.5499999999838</v>
      </c>
      <c r="M897" s="155">
        <v>179.5545062910131</v>
      </c>
      <c r="N897" s="138">
        <f t="shared" si="13"/>
        <v>897</v>
      </c>
      <c r="AB897" s="167" t="str">
        <f>IFERROR(VALUE(RIGHT(AA897,LEN(AA897)-MIN(FIND({0;1;2;3;4;5;6;7;8;9},AA897&amp;"0123456789"))+1)),"")</f>
        <v/>
      </c>
    </row>
    <row r="898" spans="2:28" x14ac:dyDescent="0.2">
      <c r="B898" s="125">
        <v>2285.6999999999839</v>
      </c>
      <c r="C898" s="155">
        <v>29.826042484793867</v>
      </c>
      <c r="D898">
        <v>2285.6999999999839</v>
      </c>
      <c r="E898" s="155">
        <v>-2293.3094273925476</v>
      </c>
      <c r="F898">
        <v>2285.6999999999839</v>
      </c>
      <c r="G898" s="155">
        <v>7.563372607452493</v>
      </c>
      <c r="I898" s="155"/>
      <c r="K898" s="155"/>
      <c r="L898">
        <v>2285.6499999999842</v>
      </c>
      <c r="M898" s="155">
        <v>179.74932090672803</v>
      </c>
      <c r="N898" s="138">
        <f t="shared" si="13"/>
        <v>898</v>
      </c>
      <c r="AB898" s="167" t="str">
        <f>IFERROR(VALUE(RIGHT(AA898,LEN(AA898)-MIN(FIND({0;1;2;3;4;5;6;7;8;9},AA898&amp;"0123456789"))+1)),"")</f>
        <v/>
      </c>
    </row>
    <row r="899" spans="2:28" x14ac:dyDescent="0.2">
      <c r="B899" s="125">
        <v>2285.7999999999838</v>
      </c>
      <c r="C899" s="155">
        <v>29.826124464317068</v>
      </c>
      <c r="D899">
        <v>2285.7999999999838</v>
      </c>
      <c r="E899" s="155">
        <v>-2293.4094293421253</v>
      </c>
      <c r="F899">
        <v>2285.7999999999838</v>
      </c>
      <c r="G899" s="155">
        <v>7.4633706578747478</v>
      </c>
      <c r="I899" s="155"/>
      <c r="K899" s="155"/>
      <c r="L899">
        <v>2285.7499999999836</v>
      </c>
      <c r="M899" s="155">
        <v>179.95303011937676</v>
      </c>
      <c r="N899" s="138">
        <f t="shared" si="13"/>
        <v>899</v>
      </c>
      <c r="AB899" s="167" t="str">
        <f>IFERROR(VALUE(RIGHT(AA899,LEN(AA899)-MIN(FIND({0;1;2;3;4;5;6;7;8;9},AA899&amp;"0123456789"))+1)),"")</f>
        <v/>
      </c>
    </row>
    <row r="900" spans="2:28" x14ac:dyDescent="0.2">
      <c r="B900" s="125">
        <v>2285.8999999999837</v>
      </c>
      <c r="C900" s="155">
        <v>29.825834915685277</v>
      </c>
      <c r="D900">
        <v>2285.8999999999837</v>
      </c>
      <c r="E900" s="155">
        <v>-2293.5094308763087</v>
      </c>
      <c r="F900">
        <v>2285.8999999999837</v>
      </c>
      <c r="G900" s="155">
        <v>7.3633691236914274</v>
      </c>
      <c r="I900" s="155"/>
      <c r="K900" s="155"/>
      <c r="L900">
        <v>2285.849999999984</v>
      </c>
      <c r="M900" s="155">
        <v>179.83410386310416</v>
      </c>
      <c r="N900" s="138">
        <f t="shared" si="13"/>
        <v>900</v>
      </c>
      <c r="AB900" s="167" t="str">
        <f>IFERROR(VALUE(RIGHT(AA900,LEN(AA900)-MIN(FIND({0;1;2;3;4;5;6;7;8;9},AA900&amp;"0123456789"))+1)),"")</f>
        <v/>
      </c>
    </row>
    <row r="901" spans="2:28" x14ac:dyDescent="0.2">
      <c r="B901" s="125">
        <v>2285.9999999999836</v>
      </c>
      <c r="C901" s="155">
        <v>29.825157362239377</v>
      </c>
      <c r="D901">
        <v>2285.9999999999836</v>
      </c>
      <c r="E901" s="155">
        <v>-2293.6094305044176</v>
      </c>
      <c r="F901">
        <v>2285.9999999999836</v>
      </c>
      <c r="G901" s="155">
        <v>7.2633694955825376</v>
      </c>
      <c r="I901" s="155"/>
      <c r="K901" s="155"/>
      <c r="L901">
        <v>2285.9499999999834</v>
      </c>
      <c r="M901" s="155">
        <v>179.61179496835808</v>
      </c>
      <c r="N901" s="138">
        <f t="shared" si="13"/>
        <v>901</v>
      </c>
      <c r="AB901" s="167" t="str">
        <f>IFERROR(VALUE(RIGHT(AA901,LEN(AA901)-MIN(FIND({0;1;2;3;4;5;6;7;8;9},AA901&amp;"0123456789"))+1)),"")</f>
        <v/>
      </c>
    </row>
    <row r="902" spans="2:28" x14ac:dyDescent="0.2">
      <c r="B902" s="125">
        <v>2286.0999999999835</v>
      </c>
      <c r="C902" s="155">
        <v>29.824074824224912</v>
      </c>
      <c r="D902">
        <v>2286.0999999999835</v>
      </c>
      <c r="E902" s="155">
        <v>-2293.7094265384421</v>
      </c>
      <c r="F902">
        <v>2286.0999999999835</v>
      </c>
      <c r="G902" s="155">
        <v>7.1633734615579669</v>
      </c>
      <c r="I902" s="155"/>
      <c r="K902" s="155"/>
      <c r="L902">
        <v>2286.0499999999838</v>
      </c>
      <c r="M902" s="155">
        <v>179.3797510361243</v>
      </c>
      <c r="N902" s="138">
        <f t="shared" ref="N902:N965" si="14">N901+1</f>
        <v>902</v>
      </c>
      <c r="AB902" s="167" t="str">
        <f>IFERROR(VALUE(RIGHT(AA902,LEN(AA902)-MIN(FIND({0;1;2;3;4;5;6;7;8;9},AA902&amp;"0123456789"))+1)),"")</f>
        <v/>
      </c>
    </row>
    <row r="903" spans="2:28" x14ac:dyDescent="0.2">
      <c r="B903" s="125">
        <v>2286.1999999999834</v>
      </c>
      <c r="C903" s="155">
        <v>29.822569851797017</v>
      </c>
      <c r="D903">
        <v>2286.1999999999834</v>
      </c>
      <c r="E903" s="155">
        <v>-2293.8094170767954</v>
      </c>
      <c r="F903">
        <v>2286.1999999999834</v>
      </c>
      <c r="G903" s="155">
        <v>7.0633829232046992</v>
      </c>
      <c r="I903" s="155"/>
      <c r="K903" s="155"/>
      <c r="L903">
        <v>2286.1499999999833</v>
      </c>
      <c r="M903" s="155">
        <v>179.13769783236995</v>
      </c>
      <c r="N903" s="138">
        <f t="shared" si="14"/>
        <v>903</v>
      </c>
      <c r="AB903" s="167" t="str">
        <f>IFERROR(VALUE(RIGHT(AA903,LEN(AA903)-MIN(FIND({0;1;2;3;4;5;6;7;8;9},AA903&amp;"0123456789"))+1)),"")</f>
        <v/>
      </c>
    </row>
    <row r="904" spans="2:28" x14ac:dyDescent="0.2">
      <c r="B904" s="125">
        <v>2286.2999999999834</v>
      </c>
      <c r="C904" s="155">
        <v>29.820624521418601</v>
      </c>
      <c r="D904">
        <v>2286.2999999999834</v>
      </c>
      <c r="E904" s="155">
        <v>-2293.9093999871793</v>
      </c>
      <c r="F904">
        <v>2286.2999999999834</v>
      </c>
      <c r="G904" s="155">
        <v>6.9634000128207845</v>
      </c>
      <c r="I904" s="155"/>
      <c r="K904" s="155"/>
      <c r="L904">
        <v>2286.2499999999836</v>
      </c>
      <c r="M904" s="155">
        <v>178.88535792241882</v>
      </c>
      <c r="N904" s="138">
        <f t="shared" si="14"/>
        <v>904</v>
      </c>
      <c r="AB904" s="167" t="str">
        <f>IFERROR(VALUE(RIGHT(AA904,LEN(AA904)-MIN(FIND({0;1;2;3;4;5;6;7;8;9},AA904&amp;"0123456789"))+1)),"")</f>
        <v/>
      </c>
    </row>
    <row r="905" spans="2:28" x14ac:dyDescent="0.2">
      <c r="B905" s="125">
        <v>2286.3999999999833</v>
      </c>
      <c r="C905" s="155">
        <v>29.81822043300372</v>
      </c>
      <c r="D905">
        <v>2286.3999999999833</v>
      </c>
      <c r="E905" s="155">
        <v>-2294.0093728884958</v>
      </c>
      <c r="F905">
        <v>2286.3999999999833</v>
      </c>
      <c r="G905" s="155">
        <v>6.8634271115042793</v>
      </c>
      <c r="I905" s="155"/>
      <c r="K905" s="155"/>
      <c r="L905">
        <v>2286.3499999999831</v>
      </c>
      <c r="M905" s="155">
        <v>178.62245092716827</v>
      </c>
      <c r="N905" s="138">
        <f t="shared" si="14"/>
        <v>905</v>
      </c>
      <c r="AB905" s="167" t="str">
        <f>IFERROR(VALUE(RIGHT(AA905,LEN(AA905)-MIN(FIND({0;1;2;3;4;5;6;7;8;9},AA905&amp;"0123456789"))+1)),"")</f>
        <v/>
      </c>
    </row>
    <row r="906" spans="2:28" x14ac:dyDescent="0.2">
      <c r="B906" s="125">
        <v>2286.4999999999832</v>
      </c>
      <c r="C906" s="155">
        <v>29.81533870787375</v>
      </c>
      <c r="D906">
        <v>2286.4999999999832</v>
      </c>
      <c r="E906" s="155">
        <v>-2294.1093331317984</v>
      </c>
      <c r="F906">
        <v>2286.4999999999832</v>
      </c>
      <c r="G906" s="155">
        <v>6.7634668682017036</v>
      </c>
      <c r="I906" s="155"/>
      <c r="K906" s="155"/>
      <c r="L906">
        <v>2286.4499999999834</v>
      </c>
      <c r="M906" s="155">
        <v>178.34869379930427</v>
      </c>
      <c r="N906" s="138">
        <f t="shared" si="14"/>
        <v>906</v>
      </c>
      <c r="AB906" s="167" t="str">
        <f>IFERROR(VALUE(RIGHT(AA906,LEN(AA906)-MIN(FIND({0;1;2;3;4;5;6;7;8;9},AA906&amp;"0123456789"))+1)),"")</f>
        <v/>
      </c>
    </row>
    <row r="907" spans="2:28" x14ac:dyDescent="0.2">
      <c r="B907" s="125">
        <v>2286.5999999999831</v>
      </c>
      <c r="C907" s="155">
        <v>29.811959987597891</v>
      </c>
      <c r="D907">
        <v>2286.5999999999831</v>
      </c>
      <c r="E907" s="155">
        <v>-2294.2092777802463</v>
      </c>
      <c r="F907">
        <v>2286.5999999999831</v>
      </c>
      <c r="G907" s="155">
        <v>6.6635222197537587</v>
      </c>
      <c r="I907" s="155"/>
      <c r="K907" s="155"/>
      <c r="L907">
        <v>2286.5499999999829</v>
      </c>
      <c r="M907" s="155">
        <v>178.06380111988767</v>
      </c>
      <c r="N907" s="138">
        <f t="shared" si="14"/>
        <v>907</v>
      </c>
      <c r="AB907" s="167" t="str">
        <f>IFERROR(VALUE(RIGHT(AA907,LEN(AA907)-MIN(FIND({0;1;2;3;4;5;6;7;8;9},AA907&amp;"0123456789"))+1)),"")</f>
        <v/>
      </c>
    </row>
    <row r="908" spans="2:28" x14ac:dyDescent="0.2">
      <c r="B908" s="125">
        <v>2286.699999999983</v>
      </c>
      <c r="C908" s="155">
        <v>29.808064428186928</v>
      </c>
      <c r="D908">
        <v>2286.699999999983</v>
      </c>
      <c r="E908" s="155">
        <v>-2294.3092035878481</v>
      </c>
      <c r="F908">
        <v>2286.699999999983</v>
      </c>
      <c r="G908" s="155">
        <v>6.5635964121520374</v>
      </c>
      <c r="I908" s="155"/>
      <c r="K908" s="155"/>
      <c r="L908">
        <v>2286.6499999999833</v>
      </c>
      <c r="M908" s="155">
        <v>177.76748220185158</v>
      </c>
      <c r="N908" s="138">
        <f t="shared" si="14"/>
        <v>908</v>
      </c>
      <c r="AB908" s="167" t="str">
        <f>IFERROR(VALUE(RIGHT(AA908,LEN(AA908)-MIN(FIND({0;1;2;3;4;5;6;7;8;9},AA908&amp;"0123456789"))+1)),"")</f>
        <v/>
      </c>
    </row>
    <row r="909" spans="2:28" x14ac:dyDescent="0.2">
      <c r="B909" s="125">
        <v>2286.7999999999829</v>
      </c>
      <c r="C909" s="155">
        <v>29.803631675979346</v>
      </c>
      <c r="D909">
        <v>2286.7999999999829</v>
      </c>
      <c r="E909" s="155">
        <v>-2294.4091069761771</v>
      </c>
      <c r="F909">
        <v>2286.7999999999829</v>
      </c>
      <c r="G909" s="155">
        <v>6.4636930238229979</v>
      </c>
      <c r="I909" s="155"/>
      <c r="K909" s="155"/>
      <c r="L909">
        <v>2286.7499999999827</v>
      </c>
      <c r="M909" s="155">
        <v>177.45943033080366</v>
      </c>
      <c r="N909" s="138">
        <f t="shared" si="14"/>
        <v>909</v>
      </c>
      <c r="AB909" s="167" t="str">
        <f>IFERROR(VALUE(RIGHT(AA909,LEN(AA909)-MIN(FIND({0;1;2;3;4;5;6;7;8;9},AA909&amp;"0123456789"))+1)),"")</f>
        <v/>
      </c>
    </row>
    <row r="910" spans="2:28" x14ac:dyDescent="0.2">
      <c r="B910" s="125">
        <v>2286.8999999999828</v>
      </c>
      <c r="C910" s="155">
        <v>29.798640899252064</v>
      </c>
      <c r="D910">
        <v>2286.8999999999828</v>
      </c>
      <c r="E910" s="155">
        <v>-2294.5089840120863</v>
      </c>
      <c r="F910">
        <v>2286.8999999999828</v>
      </c>
      <c r="G910" s="155">
        <v>6.3638159879137675</v>
      </c>
      <c r="I910" s="155"/>
      <c r="K910" s="155"/>
      <c r="L910">
        <v>2286.8499999999831</v>
      </c>
      <c r="M910" s="155">
        <v>177.13935443088991</v>
      </c>
      <c r="N910" s="138">
        <f t="shared" si="14"/>
        <v>910</v>
      </c>
      <c r="AB910" s="167" t="str">
        <f>IFERROR(VALUE(RIGHT(AA910,LEN(AA910)-MIN(FIND({0;1;2;3;4;5;6;7;8;9},AA910&amp;"0123456789"))+1)),"")</f>
        <v/>
      </c>
    </row>
    <row r="911" spans="2:28" x14ac:dyDescent="0.2">
      <c r="B911" s="125">
        <v>2286.9999999999827</v>
      </c>
      <c r="C911" s="155">
        <v>29.79307079136403</v>
      </c>
      <c r="D911">
        <v>2286.9999999999827</v>
      </c>
      <c r="E911" s="155">
        <v>-2294.6088303835445</v>
      </c>
      <c r="F911">
        <v>2286.9999999999827</v>
      </c>
      <c r="G911" s="155">
        <v>6.2639696164555971</v>
      </c>
      <c r="I911" s="155"/>
      <c r="K911" s="155"/>
      <c r="L911">
        <v>2286.9499999999825</v>
      </c>
      <c r="M911" s="155">
        <v>176.80696243975726</v>
      </c>
      <c r="N911" s="138">
        <f t="shared" si="14"/>
        <v>911</v>
      </c>
      <c r="AB911" s="167" t="str">
        <f>IFERROR(VALUE(RIGHT(AA911,LEN(AA911)-MIN(FIND({0;1;2;3;4;5;6;7;8;9},AA911&amp;"0123456789"))+1)),"")</f>
        <v/>
      </c>
    </row>
    <row r="912" spans="2:28" x14ac:dyDescent="0.2">
      <c r="B912" s="125">
        <v>2287.0999999999826</v>
      </c>
      <c r="C912" s="155">
        <v>29.786899575206768</v>
      </c>
      <c r="D912">
        <v>2287.0999999999826</v>
      </c>
      <c r="E912" s="155">
        <v>-2294.7086413744455</v>
      </c>
      <c r="F912">
        <v>2287.0999999999826</v>
      </c>
      <c r="G912" s="155">
        <v>6.1641586255545917</v>
      </c>
      <c r="I912" s="155"/>
      <c r="K912" s="155"/>
      <c r="L912">
        <v>2287.0499999999829</v>
      </c>
      <c r="M912" s="155">
        <v>176.46196172100338</v>
      </c>
      <c r="N912" s="138">
        <f t="shared" si="14"/>
        <v>912</v>
      </c>
      <c r="AB912" s="167" t="str">
        <f>IFERROR(VALUE(RIGHT(AA912,LEN(AA912)-MIN(FIND({0;1;2;3;4;5;6;7;8;9},AA912&amp;"0123456789"))+1)),"")</f>
        <v/>
      </c>
    </row>
    <row r="913" spans="2:28" x14ac:dyDescent="0.2">
      <c r="B913" s="125">
        <v>2287.1999999999825</v>
      </c>
      <c r="C913" s="155">
        <v>29.780105009057724</v>
      </c>
      <c r="D913">
        <v>2287.1999999999825</v>
      </c>
      <c r="E913" s="155">
        <v>-2294.8084118384068</v>
      </c>
      <c r="F913">
        <v>2287.1999999999825</v>
      </c>
      <c r="G913" s="155">
        <v>6.0643881615933424</v>
      </c>
      <c r="I913" s="155"/>
      <c r="K913" s="155"/>
      <c r="L913">
        <v>2287.1499999999824</v>
      </c>
      <c r="M913" s="155">
        <v>176.1040595018566</v>
      </c>
      <c r="N913" s="138">
        <f t="shared" si="14"/>
        <v>913</v>
      </c>
      <c r="AB913" s="167" t="str">
        <f>IFERROR(VALUE(RIGHT(AA913,LEN(AA913)-MIN(FIND({0;1;2;3;4;5;6;7;8;9},AA913&amp;"0123456789"))+1)),"")</f>
        <v/>
      </c>
    </row>
    <row r="914" spans="2:28" x14ac:dyDescent="0.2">
      <c r="B914" s="125">
        <v>2287.2999999999824</v>
      </c>
      <c r="C914" s="155">
        <v>29.772664393936367</v>
      </c>
      <c r="D914">
        <v>2287.2999999999824</v>
      </c>
      <c r="E914" s="155">
        <v>-2294.9081361715735</v>
      </c>
      <c r="F914">
        <v>2287.2999999999824</v>
      </c>
      <c r="G914" s="155">
        <v>5.9646638284266373</v>
      </c>
      <c r="I914" s="155"/>
      <c r="K914" s="155"/>
      <c r="L914">
        <v>2287.2499999999827</v>
      </c>
      <c r="M914" s="155">
        <v>175.73296333675037</v>
      </c>
      <c r="N914" s="138">
        <f t="shared" si="14"/>
        <v>914</v>
      </c>
      <c r="AB914" s="167" t="str">
        <f>IFERROR(VALUE(RIGHT(AA914,LEN(AA914)-MIN(FIND({0;1;2;3;4;5;6;7;8;9},AA914&amp;"0123456789"))+1)),"")</f>
        <v/>
      </c>
    </row>
    <row r="915" spans="2:28" x14ac:dyDescent="0.2">
      <c r="B915" s="125">
        <v>2287.3999999999824</v>
      </c>
      <c r="C915" s="155">
        <v>29.76455460468036</v>
      </c>
      <c r="D915">
        <v>2287.3999999999824</v>
      </c>
      <c r="E915" s="155">
        <v>-2295.0078082862437</v>
      </c>
      <c r="F915">
        <v>2287.3999999999824</v>
      </c>
      <c r="G915" s="155">
        <v>5.8649917137563534</v>
      </c>
      <c r="I915" s="155"/>
      <c r="K915" s="155"/>
      <c r="L915">
        <v>2287.3499999999822</v>
      </c>
      <c r="M915" s="155">
        <v>175.34839430899714</v>
      </c>
      <c r="N915" s="138">
        <f t="shared" si="14"/>
        <v>915</v>
      </c>
      <c r="AB915" s="167" t="str">
        <f>IFERROR(VALUE(RIGHT(AA915,LEN(AA915)-MIN(FIND({0;1;2;3;4;5;6;7;8;9},AA915&amp;"0123456789"))+1)),"")</f>
        <v/>
      </c>
    </row>
    <row r="916" spans="2:28" x14ac:dyDescent="0.2">
      <c r="B916" s="125">
        <v>2287.4999999999823</v>
      </c>
      <c r="C916" s="155">
        <v>29.755752129968545</v>
      </c>
      <c r="D916">
        <v>2287.4999999999823</v>
      </c>
      <c r="E916" s="155">
        <v>-2295.1074215849735</v>
      </c>
      <c r="F916">
        <v>2287.4999999999823</v>
      </c>
      <c r="G916" s="155">
        <v>5.7653784150265892</v>
      </c>
      <c r="I916" s="155"/>
      <c r="K916" s="155"/>
      <c r="L916">
        <v>2287.4499999999825</v>
      </c>
      <c r="M916" s="155">
        <v>174.95009174621237</v>
      </c>
      <c r="N916" s="138">
        <f t="shared" si="14"/>
        <v>916</v>
      </c>
      <c r="AB916" s="167" t="str">
        <f>IFERROR(VALUE(RIGHT(AA916,LEN(AA916)-MIN(FIND({0;1;2;3;4;5;6;7;8;9},AA916&amp;"0123456789"))+1)),"")</f>
        <v/>
      </c>
    </row>
    <row r="917" spans="2:28" x14ac:dyDescent="0.2">
      <c r="B917" s="125">
        <v>2287.5999999999822</v>
      </c>
      <c r="C917" s="155">
        <v>29.74623303483537</v>
      </c>
      <c r="D917">
        <v>2287.5999999999822</v>
      </c>
      <c r="E917" s="155">
        <v>-2295.206968927313</v>
      </c>
      <c r="F917">
        <v>2287.5999999999822</v>
      </c>
      <c r="G917" s="155">
        <v>5.6658310726870695</v>
      </c>
      <c r="I917" s="155"/>
      <c r="K917" s="155"/>
      <c r="L917">
        <v>2287.549999999982</v>
      </c>
      <c r="M917" s="155">
        <v>174.53776816939521</v>
      </c>
      <c r="N917" s="138">
        <f t="shared" si="14"/>
        <v>917</v>
      </c>
      <c r="AB917" s="167" t="str">
        <f>IFERROR(VALUE(RIGHT(AA917,LEN(AA917)-MIN(FIND({0;1;2;3;4;5;6;7;8;9},AA917&amp;"0123456789"))+1)),"")</f>
        <v/>
      </c>
    </row>
    <row r="918" spans="2:28" x14ac:dyDescent="0.2">
      <c r="B918" s="125">
        <v>2287.6999999999821</v>
      </c>
      <c r="C918" s="155">
        <v>29.735972975117402</v>
      </c>
      <c r="D918">
        <v>2287.6999999999821</v>
      </c>
      <c r="E918" s="155">
        <v>-2295.3064425991092</v>
      </c>
      <c r="F918">
        <v>2287.6999999999821</v>
      </c>
      <c r="G918" s="155">
        <v>5.5663574008908654</v>
      </c>
      <c r="I918" s="155"/>
      <c r="K918" s="155"/>
      <c r="L918">
        <v>2287.6499999999824</v>
      </c>
      <c r="M918" s="155">
        <v>174.11113858027394</v>
      </c>
      <c r="N918" s="138">
        <f t="shared" si="14"/>
        <v>918</v>
      </c>
      <c r="AB918" s="167" t="str">
        <f>IFERROR(VALUE(RIGHT(AA918,LEN(AA918)-MIN(FIND({0;1;2;3;4;5;6;7;8;9},AA918&amp;"0123456789"))+1)),"")</f>
        <v/>
      </c>
    </row>
    <row r="919" spans="2:28" x14ac:dyDescent="0.2">
      <c r="B919" s="125">
        <v>2287.799999999982</v>
      </c>
      <c r="C919" s="155">
        <v>29.724947213938293</v>
      </c>
      <c r="D919">
        <v>2287.799999999982</v>
      </c>
      <c r="E919" s="155">
        <v>-2295.4058342810372</v>
      </c>
      <c r="F919">
        <v>2287.799999999982</v>
      </c>
      <c r="G919" s="155">
        <v>5.4669657189629106</v>
      </c>
      <c r="I919" s="155"/>
      <c r="K919" s="155"/>
      <c r="L919">
        <v>2287.7499999999818</v>
      </c>
      <c r="M919" s="155">
        <v>173.66992105918919</v>
      </c>
      <c r="N919" s="138">
        <f t="shared" si="14"/>
        <v>919</v>
      </c>
      <c r="AB919" s="167" t="str">
        <f>IFERROR(VALUE(RIGHT(AA919,LEN(AA919)-MIN(FIND({0;1;2;3;4;5;6;7;8;9},AA919&amp;"0123456789"))+1)),"")</f>
        <v/>
      </c>
    </row>
    <row r="920" spans="2:28" x14ac:dyDescent="0.2">
      <c r="B920" s="125">
        <v>2287.8999999999819</v>
      </c>
      <c r="C920" s="155">
        <v>29.713130640347952</v>
      </c>
      <c r="D920">
        <v>2287.8999999999819</v>
      </c>
      <c r="E920" s="155">
        <v>-2295.5051350164149</v>
      </c>
      <c r="F920">
        <v>2287.8999999999819</v>
      </c>
      <c r="G920" s="155">
        <v>5.3676649835852004</v>
      </c>
      <c r="I920" s="155"/>
      <c r="K920" s="155"/>
      <c r="L920">
        <v>2287.8499999999822</v>
      </c>
      <c r="M920" s="155">
        <v>173.21383739057055</v>
      </c>
      <c r="N920" s="138">
        <f t="shared" si="14"/>
        <v>920</v>
      </c>
      <c r="AB920" s="167" t="str">
        <f>IFERROR(VALUE(RIGHT(AA920,LEN(AA920)-MIN(FIND({0;1;2;3;4;5;6;7;8;9},AA920&amp;"0123456789"))+1)),"")</f>
        <v/>
      </c>
    </row>
    <row r="921" spans="2:28" x14ac:dyDescent="0.2">
      <c r="B921" s="125">
        <v>2287.9999999999818</v>
      </c>
      <c r="C921" s="155">
        <v>29.700497790232877</v>
      </c>
      <c r="D921">
        <v>2287.9999999999818</v>
      </c>
      <c r="E921" s="155">
        <v>-2295.6043351784083</v>
      </c>
      <c r="F921">
        <v>2287.9999999999818</v>
      </c>
      <c r="G921" s="155">
        <v>5.268464821591806</v>
      </c>
      <c r="I921" s="155"/>
      <c r="K921" s="155"/>
      <c r="L921">
        <v>2287.9499999999816</v>
      </c>
      <c r="M921" s="155">
        <v>172.74261371869852</v>
      </c>
      <c r="N921" s="138">
        <f t="shared" si="14"/>
        <v>921</v>
      </c>
      <c r="AB921" s="167" t="str">
        <f>IFERROR(VALUE(RIGHT(AA921,LEN(AA921)-MIN(FIND({0;1;2;3;4;5;6;7;8;9},AA921&amp;"0123456789"))+1)),"")</f>
        <v/>
      </c>
    </row>
    <row r="922" spans="2:28" x14ac:dyDescent="0.2">
      <c r="B922" s="125">
        <v>2288.0999999999817</v>
      </c>
      <c r="C922" s="155">
        <v>29.687022837759116</v>
      </c>
      <c r="D922">
        <v>2288.0999999999817</v>
      </c>
      <c r="E922" s="155">
        <v>-2295.7034244323786</v>
      </c>
      <c r="F922">
        <v>2288.0999999999817</v>
      </c>
      <c r="G922" s="155">
        <v>5.1693755676215005</v>
      </c>
      <c r="I922" s="155"/>
      <c r="K922" s="155"/>
      <c r="L922">
        <v>2288.049999999982</v>
      </c>
      <c r="M922" s="155">
        <v>172.25596281211347</v>
      </c>
      <c r="N922" s="138">
        <f t="shared" si="14"/>
        <v>922</v>
      </c>
      <c r="AB922" s="167" t="str">
        <f>IFERROR(VALUE(RIGHT(AA922,LEN(AA922)-MIN(FIND({0;1;2;3;4;5;6;7;8;9},AA922&amp;"0123456789"))+1)),"")</f>
        <v/>
      </c>
    </row>
    <row r="923" spans="2:28" x14ac:dyDescent="0.2">
      <c r="B923" s="125">
        <v>2288.1999999999816</v>
      </c>
      <c r="C923" s="155">
        <v>29.672679642141155</v>
      </c>
      <c r="D923">
        <v>2288.1999999999816</v>
      </c>
      <c r="E923" s="155">
        <v>-2295.8023917040491</v>
      </c>
      <c r="F923">
        <v>2288.1999999999816</v>
      </c>
      <c r="G923" s="155">
        <v>5.0704082959509833</v>
      </c>
      <c r="I923" s="155"/>
      <c r="K923" s="155"/>
      <c r="L923">
        <v>2288.1499999999814</v>
      </c>
      <c r="M923" s="155">
        <v>171.75361524353772</v>
      </c>
      <c r="N923" s="138">
        <f t="shared" si="14"/>
        <v>923</v>
      </c>
      <c r="AB923" s="167" t="str">
        <f>IFERROR(VALUE(RIGHT(AA923,LEN(AA923)-MIN(FIND({0;1;2;3;4;5;6;7;8;9},AA923&amp;"0123456789"))+1)),"")</f>
        <v/>
      </c>
    </row>
    <row r="924" spans="2:28" x14ac:dyDescent="0.2">
      <c r="B924" s="125">
        <v>2288.2999999999815</v>
      </c>
      <c r="C924" s="155">
        <v>29.657441786382904</v>
      </c>
      <c r="D924">
        <v>2288.2999999999815</v>
      </c>
      <c r="E924" s="155">
        <v>-2295.9012251466238</v>
      </c>
      <c r="F924">
        <v>2288.2999999999815</v>
      </c>
      <c r="G924" s="155">
        <v>4.9715748533762962</v>
      </c>
      <c r="I924" s="155"/>
      <c r="K924" s="155"/>
      <c r="L924">
        <v>2288.2499999999818</v>
      </c>
      <c r="M924" s="155">
        <v>171.23531401978039</v>
      </c>
      <c r="N924" s="138">
        <f t="shared" si="14"/>
        <v>924</v>
      </c>
      <c r="AB924" s="167" t="str">
        <f>IFERROR(VALUE(RIGHT(AA924,LEN(AA924)-MIN(FIND({0;1;2;3;4;5;6;7;8;9},AA924&amp;"0123456789"))+1)),"")</f>
        <v/>
      </c>
    </row>
    <row r="925" spans="2:28" x14ac:dyDescent="0.2">
      <c r="B925" s="125">
        <v>2288.3999999999814</v>
      </c>
      <c r="C925" s="155">
        <v>29.641282608461719</v>
      </c>
      <c r="D925">
        <v>2288.3999999999814</v>
      </c>
      <c r="E925" s="155">
        <v>-2295.9999121065312</v>
      </c>
      <c r="F925">
        <v>2288.3999999999814</v>
      </c>
      <c r="G925" s="155">
        <v>4.8728878934689419</v>
      </c>
      <c r="I925" s="155"/>
      <c r="K925" s="155"/>
      <c r="L925">
        <v>2288.3499999999813</v>
      </c>
      <c r="M925" s="155">
        <v>170.70080941377648</v>
      </c>
      <c r="N925" s="138">
        <f t="shared" si="14"/>
        <v>925</v>
      </c>
      <c r="AB925" s="167" t="str">
        <f>IFERROR(VALUE(RIGHT(AA925,LEN(AA925)-MIN(FIND({0;1;2;3;4;5;6;7;8;9},AA925&amp;"0123456789"))+1)),"")</f>
        <v/>
      </c>
    </row>
    <row r="926" spans="2:28" x14ac:dyDescent="0.2">
      <c r="B926" s="125">
        <v>2288.4999999999814</v>
      </c>
      <c r="C926" s="155">
        <v>29.624175235363069</v>
      </c>
      <c r="D926">
        <v>2288.4999999999814</v>
      </c>
      <c r="E926" s="155">
        <v>-2296.0984390891863</v>
      </c>
      <c r="F926">
        <v>2288.4999999999814</v>
      </c>
      <c r="G926" s="155">
        <v>4.7743609108138116</v>
      </c>
      <c r="I926" s="155"/>
      <c r="K926" s="155"/>
      <c r="L926">
        <v>2288.4499999999816</v>
      </c>
      <c r="M926" s="155">
        <v>170.14985976841217</v>
      </c>
      <c r="N926" s="138">
        <f t="shared" si="14"/>
        <v>926</v>
      </c>
      <c r="AB926" s="167" t="str">
        <f>IFERROR(VALUE(RIGHT(AA926,LEN(AA926)-MIN(FIND({0;1;2;3;4;5;6;7;8;9},AA926&amp;"0123456789"))+1)),"")</f>
        <v/>
      </c>
    </row>
    <row r="927" spans="2:28" x14ac:dyDescent="0.2">
      <c r="B927" s="125">
        <v>2288.5999999999813</v>
      </c>
      <c r="C927" s="155">
        <v>29.606092620069898</v>
      </c>
      <c r="D927">
        <v>2288.5999999999813</v>
      </c>
      <c r="E927" s="155">
        <v>-2296.1967917249372</v>
      </c>
      <c r="F927">
        <v>2288.5999999999813</v>
      </c>
      <c r="G927" s="155">
        <v>4.6760082750629408</v>
      </c>
      <c r="I927" s="155"/>
      <c r="K927" s="155"/>
      <c r="L927">
        <v>2288.5499999999811</v>
      </c>
      <c r="M927" s="155">
        <v>169.58223232807322</v>
      </c>
      <c r="N927" s="138">
        <f t="shared" si="14"/>
        <v>927</v>
      </c>
      <c r="AB927" s="167" t="str">
        <f>IFERROR(VALUE(RIGHT(AA927,LEN(AA927)-MIN(FIND({0;1;2;3;4;5;6;7;8;9},AA927&amp;"0123456789"))+1)),"")</f>
        <v/>
      </c>
    </row>
    <row r="928" spans="2:28" x14ac:dyDescent="0.2">
      <c r="B928" s="125">
        <v>2288.6999999999812</v>
      </c>
      <c r="C928" s="155">
        <v>29.587007555389469</v>
      </c>
      <c r="D928">
        <v>2288.6999999999812</v>
      </c>
      <c r="E928" s="155">
        <v>-2296.2949547302997</v>
      </c>
      <c r="F928">
        <v>2288.6999999999812</v>
      </c>
      <c r="G928" s="155">
        <v>4.5778452697004468</v>
      </c>
      <c r="I928" s="155"/>
      <c r="K928" s="155"/>
      <c r="L928">
        <v>2288.6499999999814</v>
      </c>
      <c r="M928" s="155">
        <v>168.99768879804463</v>
      </c>
      <c r="N928" s="138">
        <f t="shared" si="14"/>
        <v>928</v>
      </c>
      <c r="AB928" s="167" t="str">
        <f>IFERROR(VALUE(RIGHT(AA928,LEN(AA928)-MIN(FIND({0;1;2;3;4;5;6;7;8;9},AA928&amp;"0123456789"))+1)),"")</f>
        <v/>
      </c>
    </row>
    <row r="929" spans="2:28" x14ac:dyDescent="0.2">
      <c r="B929" s="125">
        <v>2288.7999999999811</v>
      </c>
      <c r="C929" s="155">
        <v>29.566892693012075</v>
      </c>
      <c r="D929">
        <v>2288.7999999999811</v>
      </c>
      <c r="E929" s="155">
        <v>-2296.3929118687838</v>
      </c>
      <c r="F929">
        <v>2288.7999999999811</v>
      </c>
      <c r="G929" s="155">
        <v>4.4798881312162848</v>
      </c>
      <c r="I929" s="155"/>
      <c r="K929" s="155"/>
      <c r="L929">
        <v>2288.7499999999809</v>
      </c>
      <c r="M929" s="155">
        <v>168.39598729402081</v>
      </c>
      <c r="N929" s="138">
        <f t="shared" si="14"/>
        <v>929</v>
      </c>
      <c r="AB929" s="167" t="str">
        <f>IFERROR(VALUE(RIGHT(AA929,LEN(AA929)-MIN(FIND({0;1;2;3;4;5;6;7;8;9},AA929&amp;"0123456789"))+1)),"")</f>
        <v/>
      </c>
    </row>
    <row r="930" spans="2:28" x14ac:dyDescent="0.2">
      <c r="B930" s="125">
        <v>2288.899999999981</v>
      </c>
      <c r="C930" s="155">
        <v>29.545720639826619</v>
      </c>
      <c r="D930">
        <v>2288.899999999981</v>
      </c>
      <c r="E930" s="155">
        <v>-2296.4906459271137</v>
      </c>
      <c r="F930">
        <v>2288.899999999981</v>
      </c>
      <c r="G930" s="155">
        <v>4.3821540728863511</v>
      </c>
      <c r="I930" s="155"/>
      <c r="K930" s="155"/>
      <c r="L930">
        <v>2288.8499999999813</v>
      </c>
      <c r="M930" s="155">
        <v>167.77692646867408</v>
      </c>
      <c r="N930" s="138">
        <f t="shared" si="14"/>
        <v>930</v>
      </c>
      <c r="AB930" s="167" t="str">
        <f>IFERROR(VALUE(RIGHT(AA930,LEN(AA930)-MIN(FIND({0;1;2;3;4;5;6;7;8;9},AA930&amp;"0123456789"))+1)),"")</f>
        <v/>
      </c>
    </row>
    <row r="931" spans="2:28" x14ac:dyDescent="0.2">
      <c r="B931" s="125">
        <v>2288.9999999999809</v>
      </c>
      <c r="C931" s="155">
        <v>29.52346400771911</v>
      </c>
      <c r="D931">
        <v>2288.9999999999809</v>
      </c>
      <c r="E931" s="155">
        <v>-2296.5881386838669</v>
      </c>
      <c r="F931">
        <v>2288.9999999999809</v>
      </c>
      <c r="G931" s="155">
        <v>4.2846613161332243</v>
      </c>
      <c r="I931" s="155"/>
      <c r="K931" s="155"/>
      <c r="L931">
        <v>2288.9499999999807</v>
      </c>
      <c r="M931" s="155">
        <v>167.14031748290094</v>
      </c>
      <c r="N931" s="138">
        <f t="shared" si="14"/>
        <v>931</v>
      </c>
      <c r="AB931" s="167" t="str">
        <f>IFERROR(VALUE(RIGHT(AA931,LEN(AA931)-MIN(FIND({0;1;2;3;4;5;6;7;8;9},AA931&amp;"0123456789"))+1)),"")</f>
        <v/>
      </c>
    </row>
    <row r="932" spans="2:28" x14ac:dyDescent="0.2">
      <c r="B932" s="125">
        <v>2289.0999999999808</v>
      </c>
      <c r="C932" s="155">
        <v>29.500095466731736</v>
      </c>
      <c r="D932">
        <v>2289.0999999999808</v>
      </c>
      <c r="E932" s="155">
        <v>-2296.6853708794461</v>
      </c>
      <c r="F932">
        <v>2289.0999999999808</v>
      </c>
      <c r="G932" s="155">
        <v>4.187429120554043</v>
      </c>
      <c r="I932" s="155"/>
      <c r="K932" s="155"/>
      <c r="L932">
        <v>2289.0499999999811</v>
      </c>
      <c r="M932" s="155">
        <v>166.48598497457945</v>
      </c>
      <c r="N932" s="138">
        <f t="shared" si="14"/>
        <v>932</v>
      </c>
      <c r="AB932" s="167" t="str">
        <f>IFERROR(VALUE(RIGHT(AA932,LEN(AA932)-MIN(FIND({0;1;2;3;4;5;6;7;8;9},AA932&amp;"0123456789"))+1)),"")</f>
        <v/>
      </c>
    </row>
    <row r="933" spans="2:28" x14ac:dyDescent="0.2">
      <c r="B933" s="125">
        <v>2289.1999999999807</v>
      </c>
      <c r="C933" s="155">
        <v>29.475587801620605</v>
      </c>
      <c r="D933">
        <v>2289.1999999999807</v>
      </c>
      <c r="E933" s="155">
        <v>-2296.7823221876597</v>
      </c>
      <c r="F933">
        <v>2289.1999999999807</v>
      </c>
      <c r="G933" s="155">
        <v>4.0904778123403958</v>
      </c>
      <c r="I933" s="155"/>
      <c r="K933" s="155"/>
      <c r="L933">
        <v>2289.1499999999805</v>
      </c>
      <c r="M933" s="155">
        <v>165.81376804886813</v>
      </c>
      <c r="N933" s="138">
        <f t="shared" si="14"/>
        <v>933</v>
      </c>
      <c r="AB933" s="167" t="str">
        <f>IFERROR(VALUE(RIGHT(AA933,LEN(AA933)-MIN(FIND({0;1;2;3;4;5;6;7;8;9},AA933&amp;"0123456789"))+1)),"")</f>
        <v/>
      </c>
    </row>
    <row r="934" spans="2:28" x14ac:dyDescent="0.2">
      <c r="B934" s="125">
        <v>2289.2999999999806</v>
      </c>
      <c r="C934" s="155">
        <v>29.449913971832082</v>
      </c>
      <c r="D934">
        <v>2289.2999999999806</v>
      </c>
      <c r="E934" s="155">
        <v>-2296.8789711892232</v>
      </c>
      <c r="F934">
        <v>2289.2999999999806</v>
      </c>
      <c r="G934" s="155">
        <v>3.993828810776904</v>
      </c>
      <c r="I934" s="155"/>
      <c r="K934" s="155"/>
      <c r="L934">
        <v>2289.2499999999809</v>
      </c>
      <c r="M934" s="155">
        <v>165.12352129104323</v>
      </c>
      <c r="N934" s="138">
        <f t="shared" si="14"/>
        <v>934</v>
      </c>
      <c r="AB934" s="167" t="str">
        <f>IFERROR(VALUE(RIGHT(AA934,LEN(AA934)-MIN(FIND({0;1;2;3;4;5;6;7;8;9},AA934&amp;"0123456789"))+1)),"")</f>
        <v/>
      </c>
    </row>
    <row r="935" spans="2:28" x14ac:dyDescent="0.2">
      <c r="B935" s="125">
        <v>2289.3999999999805</v>
      </c>
      <c r="C935" s="155">
        <v>29.423047278759292</v>
      </c>
      <c r="D935">
        <v>2289.3999999999805</v>
      </c>
      <c r="E935" s="155">
        <v>-2296.9752953764605</v>
      </c>
      <c r="F935">
        <v>2289.3999999999805</v>
      </c>
      <c r="G935" s="155">
        <v>3.8975046235395894</v>
      </c>
      <c r="I935" s="155"/>
      <c r="K935" s="155"/>
      <c r="L935">
        <v>2289.3499999999804</v>
      </c>
      <c r="M935" s="155">
        <v>164.41517757687225</v>
      </c>
      <c r="N935" s="138">
        <f t="shared" si="14"/>
        <v>935</v>
      </c>
      <c r="AB935" s="167" t="str">
        <f>IFERROR(VALUE(RIGHT(AA935,LEN(AA935)-MIN(FIND({0;1;2;3;4;5;6;7;8;9},AA935&amp;"0123456789"))+1)),"")</f>
        <v/>
      </c>
    </row>
    <row r="936" spans="2:28" x14ac:dyDescent="0.2">
      <c r="B936" s="125">
        <v>2289.4999999999804</v>
      </c>
      <c r="C936" s="155">
        <v>29.394961336347965</v>
      </c>
      <c r="D936">
        <v>2289.4999999999804</v>
      </c>
      <c r="E936" s="155">
        <v>-2297.0712711091651</v>
      </c>
      <c r="F936">
        <v>2289.4999999999804</v>
      </c>
      <c r="G936" s="155">
        <v>3.8015288908350158</v>
      </c>
      <c r="I936" s="155"/>
      <c r="K936" s="155"/>
      <c r="L936">
        <v>2289.4499999999807</v>
      </c>
      <c r="M936" s="155">
        <v>163.68863082023395</v>
      </c>
      <c r="N936" s="138">
        <f t="shared" si="14"/>
        <v>936</v>
      </c>
      <c r="AB936" s="167" t="str">
        <f>IFERROR(VALUE(RIGHT(AA936,LEN(AA936)-MIN(FIND({0;1;2;3;4;5;6;7;8;9},AA936&amp;"0123456789"))+1)),"")</f>
        <v/>
      </c>
    </row>
    <row r="937" spans="2:28" x14ac:dyDescent="0.2">
      <c r="B937" s="125">
        <v>2289.5999999999804</v>
      </c>
      <c r="C937" s="155">
        <v>29.365630132833861</v>
      </c>
      <c r="D937">
        <v>2289.5999999999804</v>
      </c>
      <c r="E937" s="155">
        <v>-2297.1668735939566</v>
      </c>
      <c r="F937">
        <v>2289.5999999999804</v>
      </c>
      <c r="G937" s="155">
        <v>3.7059264060435453</v>
      </c>
      <c r="I937" s="155"/>
      <c r="K937" s="155"/>
      <c r="L937">
        <v>2289.5499999999802</v>
      </c>
      <c r="M937" s="155">
        <v>162.94378870249474</v>
      </c>
      <c r="N937" s="138">
        <f t="shared" si="14"/>
        <v>937</v>
      </c>
      <c r="AB937" s="167" t="str">
        <f>IFERROR(VALUE(RIGHT(AA937,LEN(AA937)-MIN(FIND({0;1;2;3;4;5;6;7;8;9},AA937&amp;"0123456789"))+1)),"")</f>
        <v/>
      </c>
    </row>
    <row r="938" spans="2:28" x14ac:dyDescent="0.2">
      <c r="B938" s="125">
        <v>2289.6999999999803</v>
      </c>
      <c r="C938" s="155">
        <v>29.335028103869288</v>
      </c>
      <c r="D938">
        <v>2289.6999999999803</v>
      </c>
      <c r="E938" s="155">
        <v>-2297.2620768689817</v>
      </c>
      <c r="F938">
        <v>2289.6999999999803</v>
      </c>
      <c r="G938" s="155">
        <v>3.6107231310184034</v>
      </c>
      <c r="I938" s="155"/>
      <c r="K938" s="155"/>
      <c r="L938">
        <v>2289.6499999999805</v>
      </c>
      <c r="M938" s="155">
        <v>162.18057855696065</v>
      </c>
      <c r="N938" s="138">
        <f t="shared" si="14"/>
        <v>938</v>
      </c>
      <c r="AB938" s="167" t="str">
        <f>IFERROR(VALUE(RIGHT(AA938,LEN(AA938)-MIN(FIND({0;1;2;3;4;5;6;7;8;9},AA938&amp;"0123456789"))+1)),"")</f>
        <v/>
      </c>
    </row>
    <row r="939" spans="2:28" x14ac:dyDescent="0.2">
      <c r="B939" s="125">
        <v>2289.7999999999802</v>
      </c>
      <c r="C939" s="155">
        <v>29.303130208780672</v>
      </c>
      <c r="D939">
        <v>2289.7999999999802</v>
      </c>
      <c r="E939" s="155">
        <v>-2297.3568537922492</v>
      </c>
      <c r="F939">
        <v>2289.7999999999802</v>
      </c>
      <c r="G939" s="155">
        <v>3.5159462077508579</v>
      </c>
      <c r="I939" s="155"/>
      <c r="K939" s="155"/>
      <c r="L939">
        <v>2289.74999999998</v>
      </c>
      <c r="M939" s="155">
        <v>161.39894844193671</v>
      </c>
      <c r="N939" s="138">
        <f t="shared" si="14"/>
        <v>939</v>
      </c>
      <c r="AB939" s="167" t="str">
        <f>IFERROR(VALUE(RIGHT(AA939,LEN(AA939)-MIN(FIND({0;1;2;3;4;5;6;7;8;9},AA939&amp;"0123456789"))+1)),"")</f>
        <v/>
      </c>
    </row>
    <row r="940" spans="2:28" x14ac:dyDescent="0.2">
      <c r="B940" s="125">
        <v>2289.8999999999801</v>
      </c>
      <c r="C940" s="155">
        <v>29.269912009816696</v>
      </c>
      <c r="D940">
        <v>2289.8999999999801</v>
      </c>
      <c r="E940" s="155">
        <v>-2297.4511760339906</v>
      </c>
      <c r="F940">
        <v>2289.8999999999801</v>
      </c>
      <c r="G940" s="155">
        <v>3.4216239660095198</v>
      </c>
      <c r="I940" s="155"/>
      <c r="K940" s="155"/>
      <c r="L940">
        <v>2289.8499999999804</v>
      </c>
      <c r="M940" s="155">
        <v>160.59886822089152</v>
      </c>
      <c r="N940" s="138">
        <f t="shared" si="14"/>
        <v>940</v>
      </c>
      <c r="AB940" s="167" t="str">
        <f>IFERROR(VALUE(RIGHT(AA940,LEN(AA940)-MIN(FIND({0;1;2;3;4;5;6;7;8;9},AA940&amp;"0123456789"))+1)),"")</f>
        <v/>
      </c>
    </row>
    <row r="941" spans="2:28" x14ac:dyDescent="0.2">
      <c r="B941" s="125">
        <v>2289.99999999998</v>
      </c>
      <c r="C941" s="155">
        <v>29.235349772814946</v>
      </c>
      <c r="D941">
        <v>2289.99999999998</v>
      </c>
      <c r="E941" s="155">
        <v>-2297.5450140802859</v>
      </c>
      <c r="F941">
        <v>2289.99999999998</v>
      </c>
      <c r="G941" s="155">
        <v>3.3277859197141879</v>
      </c>
      <c r="I941" s="155"/>
      <c r="K941" s="155"/>
      <c r="L941">
        <v>2289.9499999999798</v>
      </c>
      <c r="M941" s="155">
        <v>159.7803420035037</v>
      </c>
      <c r="N941" s="138">
        <f t="shared" si="14"/>
        <v>941</v>
      </c>
      <c r="AB941" s="167" t="str">
        <f>IFERROR(VALUE(RIGHT(AA941,LEN(AA941)-MIN(FIND({0;1;2;3;4;5;6;7;8;9},AA941&amp;"0123456789"))+1)),"")</f>
        <v/>
      </c>
    </row>
    <row r="942" spans="2:28" x14ac:dyDescent="0.2">
      <c r="B942" s="125">
        <v>2290.0999999999799</v>
      </c>
      <c r="C942" s="155">
        <v>29.19942057637812</v>
      </c>
      <c r="D942">
        <v>2290.0999999999799</v>
      </c>
      <c r="E942" s="155">
        <v>-2297.6383372453138</v>
      </c>
      <c r="F942">
        <v>2290.0999999999799</v>
      </c>
      <c r="G942" s="155">
        <v>3.2344627546863194</v>
      </c>
      <c r="I942" s="155"/>
      <c r="K942" s="155"/>
      <c r="L942">
        <v>2290.0499999999802</v>
      </c>
      <c r="M942" s="155">
        <v>158.94341316457761</v>
      </c>
      <c r="N942" s="138">
        <f t="shared" si="14"/>
        <v>942</v>
      </c>
      <c r="AB942" s="167" t="str">
        <f>IFERROR(VALUE(RIGHT(AA942,LEN(AA942)-MIN(FIND({0;1;2;3;4;5;6;7;8;9},AA942&amp;"0123456789"))+1)),"")</f>
        <v/>
      </c>
    </row>
    <row r="943" spans="2:28" x14ac:dyDescent="0.2">
      <c r="B943" s="125">
        <v>2290.1999999999798</v>
      </c>
      <c r="C943" s="155">
        <v>29.162102354557408</v>
      </c>
      <c r="D943">
        <v>2290.1999999999798</v>
      </c>
      <c r="E943" s="155">
        <v>-2297.7311136633239</v>
      </c>
      <c r="F943">
        <v>2290.1999999999798</v>
      </c>
      <c r="G943" s="155">
        <v>3.14168633667623</v>
      </c>
      <c r="I943" s="155"/>
      <c r="K943" s="155"/>
      <c r="L943">
        <v>2290.1499999999796</v>
      </c>
      <c r="M943" s="155">
        <v>158.08812339278484</v>
      </c>
      <c r="N943" s="138">
        <f t="shared" si="14"/>
        <v>943</v>
      </c>
      <c r="AB943" s="167" t="str">
        <f>IFERROR(VALUE(RIGHT(AA943,LEN(AA943)-MIN(FIND({0;1;2;3;4;5;6;7;8;9},AA943&amp;"0123456789"))+1)),"")</f>
        <v/>
      </c>
    </row>
    <row r="944" spans="2:28" x14ac:dyDescent="0.2">
      <c r="B944" s="125">
        <v>2290.2999999999797</v>
      </c>
      <c r="C944" s="155">
        <v>29.123373985726673</v>
      </c>
      <c r="D944">
        <v>2290.2999999999797</v>
      </c>
      <c r="E944" s="155">
        <v>-2297.8233103010334</v>
      </c>
      <c r="F944">
        <v>2290.2999999999797</v>
      </c>
      <c r="G944" s="155">
        <v>3.0494896989666813</v>
      </c>
      <c r="I944" s="155"/>
      <c r="K944" s="155"/>
      <c r="L944">
        <v>2290.24999999998</v>
      </c>
      <c r="M944" s="155">
        <v>157.21454043687066</v>
      </c>
      <c r="N944" s="138">
        <f t="shared" si="14"/>
        <v>944</v>
      </c>
      <c r="AB944" s="167" t="str">
        <f>IFERROR(VALUE(RIGHT(AA944,LEN(AA944)-MIN(FIND({0;1;2;3;4;5;6;7;8;9},AA944&amp;"0123456789"))+1)),"")</f>
        <v/>
      </c>
    </row>
    <row r="945" spans="2:28" x14ac:dyDescent="0.2">
      <c r="B945" s="125">
        <v>2290.3999999999796</v>
      </c>
      <c r="C945" s="155">
        <v>29.083215383166145</v>
      </c>
      <c r="D945">
        <v>2290.3999999999796</v>
      </c>
      <c r="E945" s="155">
        <v>-2297.9148929759681</v>
      </c>
      <c r="F945">
        <v>2290.3999999999796</v>
      </c>
      <c r="G945" s="155">
        <v>2.9579070240320107</v>
      </c>
      <c r="I945" s="155"/>
      <c r="K945" s="155"/>
      <c r="L945">
        <v>2290.3499999999794</v>
      </c>
      <c r="M945" s="155">
        <v>156.32275914856751</v>
      </c>
      <c r="N945" s="138">
        <f t="shared" si="14"/>
        <v>945</v>
      </c>
      <c r="AB945" s="167" t="str">
        <f>IFERROR(VALUE(RIGHT(AA945,LEN(AA945)-MIN(FIND({0;1;2;3;4;5;6;7;8;9},AA945&amp;"0123456789"))+1)),"")</f>
        <v/>
      </c>
    </row>
    <row r="946" spans="2:28" x14ac:dyDescent="0.2">
      <c r="B946" s="125">
        <v>2290.4999999999795</v>
      </c>
      <c r="C946" s="155">
        <v>29.041607586978063</v>
      </c>
      <c r="D946">
        <v>2290.4999999999795</v>
      </c>
      <c r="E946" s="155">
        <v>-2298.0058263811156</v>
      </c>
      <c r="F946">
        <v>2290.4999999999795</v>
      </c>
      <c r="G946" s="155">
        <v>2.8669736188844581</v>
      </c>
      <c r="I946" s="155"/>
      <c r="K946" s="155"/>
      <c r="L946">
        <v>2290.4499999999798</v>
      </c>
      <c r="M946" s="155">
        <v>155.41290250608915</v>
      </c>
      <c r="N946" s="138">
        <f t="shared" si="14"/>
        <v>946</v>
      </c>
      <c r="AB946" s="167" t="str">
        <f>IFERROR(VALUE(RIGHT(AA946,LEN(AA946)-MIN(FIND({0;1;2;3;4;5;6;7;8;9},AA946&amp;"0123456789"))+1)),"")</f>
        <v/>
      </c>
    </row>
    <row r="947" spans="2:28" x14ac:dyDescent="0.2">
      <c r="B947" s="125">
        <v>2290.5999999999794</v>
      </c>
      <c r="C947" s="155">
        <v>28.998532856912917</v>
      </c>
      <c r="D947">
        <v>2290.5999999999794</v>
      </c>
      <c r="E947" s="155">
        <v>-2298.0960741162426</v>
      </c>
      <c r="F947">
        <v>2290.5999999999794</v>
      </c>
      <c r="G947" s="155">
        <v>2.7767258837575355</v>
      </c>
      <c r="I947" s="155"/>
      <c r="K947" s="155"/>
      <c r="L947">
        <v>2290.5499999999793</v>
      </c>
      <c r="M947" s="155">
        <v>154.48512261299032</v>
      </c>
      <c r="N947" s="138">
        <f t="shared" si="14"/>
        <v>947</v>
      </c>
      <c r="AB947" s="167" t="str">
        <f>IFERROR(VALUE(RIGHT(AA947,LEN(AA947)-MIN(FIND({0;1;2;3;4;5;6;7;8;9},AA947&amp;"0123456789"))+1)),"")</f>
        <v/>
      </c>
    </row>
    <row r="948" spans="2:28" x14ac:dyDescent="0.2">
      <c r="B948" s="125">
        <v>2290.6999999999794</v>
      </c>
      <c r="C948" s="155">
        <v>28.953974745127255</v>
      </c>
      <c r="D948">
        <v>2290.6999999999794</v>
      </c>
      <c r="E948" s="155">
        <v>-2298.1855987159806</v>
      </c>
      <c r="F948">
        <v>2290.6999999999794</v>
      </c>
      <c r="G948" s="155">
        <v>2.6872012840194657</v>
      </c>
      <c r="I948" s="155"/>
      <c r="K948" s="155"/>
      <c r="L948">
        <v>2290.6499999999796</v>
      </c>
      <c r="M948" s="155">
        <v>153.53958853555969</v>
      </c>
      <c r="N948" s="138">
        <f t="shared" si="14"/>
        <v>948</v>
      </c>
      <c r="AB948" s="167" t="str">
        <f>IFERROR(VALUE(RIGHT(AA948,LEN(AA948)-MIN(FIND({0;1;2;3;4;5;6;7;8;9},AA948&amp;"0123456789"))+1)),"")</f>
        <v/>
      </c>
    </row>
    <row r="949" spans="2:28" x14ac:dyDescent="0.2">
      <c r="B949" s="125">
        <v>2290.7999999999793</v>
      </c>
      <c r="C949" s="155">
        <v>28.907918084198471</v>
      </c>
      <c r="D949">
        <v>2290.7999999999793</v>
      </c>
      <c r="E949" s="155">
        <v>-2298.2743616391022</v>
      </c>
      <c r="F949">
        <v>2290.7999999999793</v>
      </c>
      <c r="G949" s="155">
        <v>2.5984383608979442</v>
      </c>
      <c r="I949" s="155"/>
      <c r="K949" s="155"/>
      <c r="L949">
        <v>2290.7499999999791</v>
      </c>
      <c r="M949" s="155">
        <v>152.57643201407305</v>
      </c>
      <c r="N949" s="138">
        <f t="shared" si="14"/>
        <v>949</v>
      </c>
      <c r="AB949" s="167" t="str">
        <f>IFERROR(VALUE(RIGHT(AA949,LEN(AA949)-MIN(FIND({0;1;2;3;4;5;6;7;8;9},AA949&amp;"0123456789"))+1)),"")</f>
        <v/>
      </c>
    </row>
    <row r="950" spans="2:28" x14ac:dyDescent="0.2">
      <c r="B950" s="125">
        <v>2290.8999999999792</v>
      </c>
      <c r="C950" s="155">
        <v>28.860349211414377</v>
      </c>
      <c r="D950">
        <v>2290.8999999999792</v>
      </c>
      <c r="E950" s="155">
        <v>-2298.3623233817666</v>
      </c>
      <c r="F950">
        <v>2290.8999999999792</v>
      </c>
      <c r="G950" s="155">
        <v>2.510476618233497</v>
      </c>
      <c r="I950" s="155"/>
      <c r="K950" s="155"/>
      <c r="L950">
        <v>2290.8499999999794</v>
      </c>
      <c r="M950" s="155">
        <v>151.59589948393838</v>
      </c>
      <c r="N950" s="138">
        <f t="shared" si="14"/>
        <v>950</v>
      </c>
      <c r="AB950" s="167" t="str">
        <f>IFERROR(VALUE(RIGHT(AA950,LEN(AA950)-MIN(FIND({0;1;2;3;4;5;6;7;8;9},AA950&amp;"0123456789"))+1)),"")</f>
        <v/>
      </c>
    </row>
    <row r="951" spans="2:28" x14ac:dyDescent="0.2">
      <c r="B951" s="125">
        <v>2290.9999999999791</v>
      </c>
      <c r="C951" s="155">
        <v>28.811256060730727</v>
      </c>
      <c r="D951">
        <v>2290.9999999999791</v>
      </c>
      <c r="E951" s="155">
        <v>-2298.4494435386046</v>
      </c>
      <c r="F951">
        <v>2290.9999999999791</v>
      </c>
      <c r="G951" s="155">
        <v>2.4233564613955423</v>
      </c>
      <c r="I951" s="155"/>
      <c r="K951" s="155"/>
      <c r="L951">
        <v>2290.9499999999789</v>
      </c>
      <c r="M951" s="155">
        <v>150.59827030299655</v>
      </c>
      <c r="N951" s="138">
        <f t="shared" si="14"/>
        <v>951</v>
      </c>
      <c r="AB951" s="167" t="str">
        <f>IFERROR(VALUE(RIGHT(AA951,LEN(AA951)-MIN(FIND({0;1;2;3;4;5;6;7;8;9},AA951&amp;"0123456789"))+1)),"")</f>
        <v/>
      </c>
    </row>
    <row r="952" spans="2:28" x14ac:dyDescent="0.2">
      <c r="B952" s="125">
        <v>2291.099999999979</v>
      </c>
      <c r="C952" s="155">
        <v>28.760628252899043</v>
      </c>
      <c r="D952">
        <v>2291.099999999979</v>
      </c>
      <c r="E952" s="155">
        <v>-2298.5356808718266</v>
      </c>
      <c r="F952">
        <v>2291.099999999979</v>
      </c>
      <c r="G952" s="155">
        <v>2.3371191281735264</v>
      </c>
      <c r="I952" s="155"/>
      <c r="K952" s="155"/>
      <c r="L952">
        <v>2291.0499999999793</v>
      </c>
      <c r="M952" s="155">
        <v>149.58385755294702</v>
      </c>
      <c r="N952" s="138">
        <f t="shared" si="14"/>
        <v>952</v>
      </c>
      <c r="AB952" s="167" t="str">
        <f>IFERROR(VALUE(RIGHT(AA952,LEN(AA952)-MIN(FIND({0;1;2;3;4;5;6;7;8;9},AA952&amp;"0123456789"))+1)),"")</f>
        <v/>
      </c>
    </row>
    <row r="953" spans="2:28" x14ac:dyDescent="0.2">
      <c r="B953" s="125">
        <v>2291.1999999999789</v>
      </c>
      <c r="C953" s="155">
        <v>28.708457183093969</v>
      </c>
      <c r="D953">
        <v>2291.1999999999789</v>
      </c>
      <c r="E953" s="155">
        <v>-2298.6209933884938</v>
      </c>
      <c r="F953">
        <v>2291.1999999999789</v>
      </c>
      <c r="G953" s="155">
        <v>2.2518066115062538</v>
      </c>
      <c r="I953" s="155"/>
      <c r="K953" s="155"/>
      <c r="L953">
        <v>2291.1499999999787</v>
      </c>
      <c r="M953" s="155">
        <v>148.55300878216346</v>
      </c>
      <c r="N953" s="138">
        <f t="shared" si="14"/>
        <v>953</v>
      </c>
      <c r="AB953" s="167" t="str">
        <f>IFERROR(VALUE(RIGHT(AA953,LEN(AA953)-MIN(FIND({0;1;2;3;4;5;6;7;8;9},AA953&amp;"0123456789"))+1)),"")</f>
        <v/>
      </c>
    </row>
    <row r="954" spans="2:28" x14ac:dyDescent="0.2">
      <c r="B954" s="125">
        <v>2291.2999999999788</v>
      </c>
      <c r="C954" s="155">
        <v>28.654736105337065</v>
      </c>
      <c r="D954">
        <v>2291.2999999999788</v>
      </c>
      <c r="E954" s="155">
        <v>-2298.705338426028</v>
      </c>
      <c r="F954">
        <v>2291.2999999999788</v>
      </c>
      <c r="G954" s="155">
        <v>2.1674615739721048</v>
      </c>
      <c r="I954" s="155"/>
      <c r="K954" s="155"/>
      <c r="L954">
        <v>2291.2499999999791</v>
      </c>
      <c r="M954" s="155">
        <v>147.50610668273896</v>
      </c>
      <c r="N954" s="138">
        <f t="shared" si="14"/>
        <v>954</v>
      </c>
      <c r="AB954" s="167" t="str">
        <f>IFERROR(VALUE(RIGHT(AA954,LEN(AA954)-MIN(FIND({0;1;2;3;4;5;6;7;8;9},AA954&amp;"0123456789"))+1)),"")</f>
        <v/>
      </c>
    </row>
    <row r="955" spans="2:28" x14ac:dyDescent="0.2">
      <c r="B955" s="125">
        <v>2291.3999999999787</v>
      </c>
      <c r="C955" s="155">
        <v>28.599460212987033</v>
      </c>
      <c r="D955">
        <v>2291.3999999999787</v>
      </c>
      <c r="E955" s="155">
        <v>-2298.7886727459795</v>
      </c>
      <c r="F955">
        <v>2291.3999999999787</v>
      </c>
      <c r="G955" s="155">
        <v>2.0841272540205864</v>
      </c>
      <c r="I955" s="155"/>
      <c r="K955" s="155"/>
      <c r="L955">
        <v>2291.3499999999785</v>
      </c>
      <c r="M955" s="155">
        <v>146.44356969708642</v>
      </c>
      <c r="N955" s="138">
        <f t="shared" si="14"/>
        <v>955</v>
      </c>
      <c r="AB955" s="167" t="str">
        <f>IFERROR(VALUE(RIGHT(AA955,LEN(AA955)-MIN(FIND({0;1;2;3;4;5;6;7;8;9},AA955&amp;"0123456789"))+1)),"")</f>
        <v/>
      </c>
    </row>
    <row r="956" spans="2:28" x14ac:dyDescent="0.2">
      <c r="B956" s="125">
        <v>2291.4999999999786</v>
      </c>
      <c r="C956" s="155">
        <v>28.54262671454568</v>
      </c>
      <c r="D956">
        <v>2291.4999999999786</v>
      </c>
      <c r="E956" s="155">
        <v>-2298.8709526360039</v>
      </c>
      <c r="F956">
        <v>2291.4999999999786</v>
      </c>
      <c r="G956" s="155">
        <v>2.0018473639961485</v>
      </c>
      <c r="I956" s="155"/>
      <c r="K956" s="155"/>
      <c r="L956">
        <v>2291.4499999999789</v>
      </c>
      <c r="M956" s="155">
        <v>145.36585254756616</v>
      </c>
      <c r="N956" s="138">
        <f t="shared" si="14"/>
        <v>956</v>
      </c>
      <c r="AB956" s="167" t="str">
        <f>IFERROR(VALUE(RIGHT(AA956,LEN(AA956)-MIN(FIND({0;1;2;3;4;5;6;7;8;9},AA956&amp;"0123456789"))+1)),"")</f>
        <v/>
      </c>
    </row>
    <row r="957" spans="2:28" x14ac:dyDescent="0.2">
      <c r="B957" s="125">
        <v>2291.5999999999785</v>
      </c>
      <c r="C957" s="155">
        <v>28.484234982997435</v>
      </c>
      <c r="D957">
        <v>2291.5999999999785</v>
      </c>
      <c r="E957" s="155">
        <v>-2298.9521340767365</v>
      </c>
      <c r="F957">
        <v>2291.5999999999785</v>
      </c>
      <c r="G957" s="155">
        <v>1.9206659232636412</v>
      </c>
      <c r="I957" s="155"/>
      <c r="K957" s="155"/>
      <c r="L957">
        <v>2291.5499999999784</v>
      </c>
      <c r="M957" s="155">
        <v>144.2735024287127</v>
      </c>
      <c r="N957" s="138">
        <f t="shared" si="14"/>
        <v>957</v>
      </c>
      <c r="AB957" s="167" t="str">
        <f>IFERROR(VALUE(RIGHT(AA957,LEN(AA957)-MIN(FIND({0;1;2;3;4;5;6;7;8;9},AA957&amp;"0123456789"))+1)),"")</f>
        <v/>
      </c>
    </row>
    <row r="958" spans="2:28" x14ac:dyDescent="0.2">
      <c r="B958" s="125">
        <v>2291.6999999999784</v>
      </c>
      <c r="C958" s="155">
        <v>28.424286575638305</v>
      </c>
      <c r="D958">
        <v>2291.6999999999784</v>
      </c>
      <c r="E958" s="155">
        <v>-2299.0321728359449</v>
      </c>
      <c r="F958">
        <v>2291.6999999999784</v>
      </c>
      <c r="G958" s="155">
        <v>1.8406271640551495</v>
      </c>
      <c r="I958" s="155"/>
      <c r="K958" s="155"/>
      <c r="L958">
        <v>2291.6499999999787</v>
      </c>
      <c r="M958" s="155">
        <v>143.16707508886813</v>
      </c>
      <c r="N958" s="138">
        <f t="shared" si="14"/>
        <v>958</v>
      </c>
      <c r="AB958" s="167" t="str">
        <f>IFERROR(VALUE(RIGHT(AA958,LEN(AA958)-MIN(FIND({0;1;2;3;4;5;6;7;8;9},AA958&amp;"0123456789"))+1)),"")</f>
        <v/>
      </c>
    </row>
    <row r="959" spans="2:28" x14ac:dyDescent="0.2">
      <c r="B959" s="125">
        <v>2291.7999999999784</v>
      </c>
      <c r="C959" s="155">
        <v>28.362785246693594</v>
      </c>
      <c r="D959">
        <v>2291.7999999999784</v>
      </c>
      <c r="E959" s="155">
        <v>-2299.1110245642585</v>
      </c>
      <c r="F959">
        <v>2291.7999999999784</v>
      </c>
      <c r="G959" s="155">
        <v>1.7617754357415834</v>
      </c>
      <c r="I959" s="155"/>
      <c r="K959" s="155"/>
      <c r="L959">
        <v>2291.7499999999782</v>
      </c>
      <c r="M959" s="155">
        <v>142.04713310689741</v>
      </c>
      <c r="N959" s="138">
        <f t="shared" si="14"/>
        <v>959</v>
      </c>
      <c r="AB959" s="167" t="str">
        <f>IFERROR(VALUE(RIGHT(AA959,LEN(AA959)-MIN(FIND({0;1;2;3;4;5;6;7;8;9},AA959&amp;"0123456789"))+1)),"")</f>
        <v/>
      </c>
    </row>
    <row r="960" spans="2:28" x14ac:dyDescent="0.2">
      <c r="B960" s="125">
        <v>2291.8999999999783</v>
      </c>
      <c r="C960" s="155">
        <v>28.299736996295152</v>
      </c>
      <c r="D960">
        <v>2291.8999999999783</v>
      </c>
      <c r="E960" s="155">
        <v>-2299.1886449273184</v>
      </c>
      <c r="F960">
        <v>2291.8999999999783</v>
      </c>
      <c r="G960" s="155">
        <v>1.6841550726817331</v>
      </c>
      <c r="I960" s="155"/>
      <c r="K960" s="155"/>
      <c r="L960">
        <v>2291.8499999999785</v>
      </c>
      <c r="M960" s="155">
        <v>140.91427636033632</v>
      </c>
      <c r="N960" s="138">
        <f t="shared" si="14"/>
        <v>960</v>
      </c>
      <c r="AB960" s="167" t="str">
        <f>IFERROR(VALUE(RIGHT(AA960,LEN(AA960)-MIN(FIND({0;1;2;3;4;5;6;7;8;9},AA960&amp;"0123456789"))+1)),"")</f>
        <v/>
      </c>
    </row>
    <row r="961" spans="2:28" x14ac:dyDescent="0.2">
      <c r="B961" s="125">
        <v>2291.9999999999782</v>
      </c>
      <c r="C961" s="155">
        <v>28.235150111003556</v>
      </c>
      <c r="D961">
        <v>2291.9999999999782</v>
      </c>
      <c r="E961" s="155">
        <v>-2299.2649897446768</v>
      </c>
      <c r="F961">
        <v>2291.9999999999782</v>
      </c>
      <c r="G961" s="155">
        <v>1.6078102553233293</v>
      </c>
      <c r="I961" s="155"/>
      <c r="K961" s="155"/>
      <c r="L961">
        <v>2291.949999999978</v>
      </c>
      <c r="M961" s="155">
        <v>139.76914208785578</v>
      </c>
      <c r="N961" s="138">
        <f t="shared" si="14"/>
        <v>961</v>
      </c>
      <c r="AB961" s="167" t="str">
        <f>IFERROR(VALUE(RIGHT(AA961,LEN(AA961)-MIN(FIND({0;1;2;3;4;5;6;7;8;9},AA961&amp;"0123456789"))+1)),"")</f>
        <v/>
      </c>
    </row>
    <row r="962" spans="2:28" x14ac:dyDescent="0.2">
      <c r="B962" s="125">
        <v>2292.0999999999781</v>
      </c>
      <c r="C962" s="155">
        <v>28.169035195167147</v>
      </c>
      <c r="D962">
        <v>2292.0999999999781</v>
      </c>
      <c r="E962" s="155">
        <v>-2299.3400151349165</v>
      </c>
      <c r="F962">
        <v>2292.0999999999781</v>
      </c>
      <c r="G962" s="155">
        <v>1.5327848650836131</v>
      </c>
      <c r="I962" s="155"/>
      <c r="K962" s="155"/>
      <c r="L962">
        <v>2292.0499999999784</v>
      </c>
      <c r="M962" s="155">
        <v>138.61240484514499</v>
      </c>
      <c r="N962" s="138">
        <f t="shared" si="14"/>
        <v>962</v>
      </c>
      <c r="AB962" s="167" t="str">
        <f>IFERROR(VALUE(RIGHT(AA962,LEN(AA962)-MIN(FIND({0;1;2;3;4;5;6;7;8;9},AA962&amp;"0123456789"))+1)),"")</f>
        <v/>
      </c>
    </row>
    <row r="963" spans="2:28" x14ac:dyDescent="0.2">
      <c r="B963" s="125">
        <v>2292.199999999978</v>
      </c>
      <c r="C963" s="155">
        <v>28.101405192448279</v>
      </c>
      <c r="D963">
        <v>2292.199999999978</v>
      </c>
      <c r="E963" s="155">
        <v>-2299.4136776663927</v>
      </c>
      <c r="F963">
        <v>2292.199999999978</v>
      </c>
      <c r="G963" s="155">
        <v>1.4591223336074108</v>
      </c>
      <c r="I963" s="155"/>
      <c r="K963" s="155"/>
      <c r="L963">
        <v>2292.1499999999778</v>
      </c>
      <c r="M963" s="155">
        <v>137.44477635511072</v>
      </c>
      <c r="N963" s="138">
        <f t="shared" si="14"/>
        <v>963</v>
      </c>
      <c r="AB963" s="167" t="str">
        <f>IFERROR(VALUE(RIGHT(AA963,LEN(AA963)-MIN(FIND({0;1;2;3;4;5;6;7;8;9},AA963&amp;"0123456789"))+1)),"")</f>
        <v/>
      </c>
    </row>
    <row r="964" spans="2:28" x14ac:dyDescent="0.2">
      <c r="B964" s="125">
        <v>2292.2999999999779</v>
      </c>
      <c r="C964" s="155">
        <v>28.032275396895951</v>
      </c>
      <c r="D964">
        <v>2292.2999999999779</v>
      </c>
      <c r="E964" s="155">
        <v>-2299.4859345129112</v>
      </c>
      <c r="F964">
        <v>2292.2999999999779</v>
      </c>
      <c r="G964" s="155">
        <v>1.3868654870889259</v>
      </c>
      <c r="I964" s="155"/>
      <c r="K964" s="155"/>
      <c r="L964">
        <v>2292.2499999999782</v>
      </c>
      <c r="M964" s="155">
        <v>136.26700524698367</v>
      </c>
      <c r="N964" s="138">
        <f t="shared" si="14"/>
        <v>964</v>
      </c>
      <c r="AB964" s="167" t="str">
        <f>IFERROR(VALUE(RIGHT(AA964,LEN(AA964)-MIN(FIND({0;1;2;3;4;5;6;7;8;9},AA964&amp;"0123456789"))+1)),"")</f>
        <v/>
      </c>
    </row>
    <row r="965" spans="2:28" x14ac:dyDescent="0.2">
      <c r="B965" s="125">
        <v>2292.3999999999778</v>
      </c>
      <c r="C965" s="155">
        <v>27.961663453002661</v>
      </c>
      <c r="D965">
        <v>2292.3999999999778</v>
      </c>
      <c r="E965" s="155">
        <v>-2299.5567436135752</v>
      </c>
      <c r="F965">
        <v>2292.3999999999778</v>
      </c>
      <c r="G965" s="155">
        <v>1.3160563864248616</v>
      </c>
      <c r="I965" s="155"/>
      <c r="K965" s="155"/>
      <c r="L965">
        <v>2292.3499999999776</v>
      </c>
      <c r="M965" s="155">
        <v>135.07987668019905</v>
      </c>
      <c r="N965" s="138">
        <f t="shared" si="14"/>
        <v>965</v>
      </c>
      <c r="AB965" s="167" t="str">
        <f>IFERROR(VALUE(RIGHT(AA965,LEN(AA965)-MIN(FIND({0;1;2;3;4;5;6;7;8;9},AA965&amp;"0123456789"))+1)),"")</f>
        <v/>
      </c>
    </row>
    <row r="966" spans="2:28" x14ac:dyDescent="0.2">
      <c r="B966" s="125">
        <v>2292.4999999999777</v>
      </c>
      <c r="C966" s="155">
        <v>27.889589344252808</v>
      </c>
      <c r="D966">
        <v>2292.4999999999777</v>
      </c>
      <c r="E966" s="155">
        <v>-2299.6260638359763</v>
      </c>
      <c r="F966">
        <v>2292.4999999999777</v>
      </c>
      <c r="G966" s="155">
        <v>1.2467361640237868</v>
      </c>
      <c r="I966" s="155"/>
      <c r="K966" s="155"/>
      <c r="L966">
        <v>2292.449999999978</v>
      </c>
      <c r="M966" s="155">
        <v>133.88421185768001</v>
      </c>
      <c r="N966" s="138">
        <f t="shared" ref="N966:N999" si="15">N965+1</f>
        <v>966</v>
      </c>
      <c r="AB966" s="167" t="str">
        <f>IFERROR(VALUE(RIGHT(AA966,LEN(AA966)-MIN(FIND({0;1;2;3;4;5;6;7;8;9},AA966&amp;"0123456789"))+1)),"")</f>
        <v/>
      </c>
    </row>
    <row r="967" spans="2:28" x14ac:dyDescent="0.2">
      <c r="B967" s="125">
        <v>2292.5999999999776</v>
      </c>
      <c r="C967" s="155">
        <v>27.816075369748379</v>
      </c>
      <c r="D967">
        <v>2292.5999999999776</v>
      </c>
      <c r="E967" s="155">
        <v>-2299.6938551418239</v>
      </c>
      <c r="F967">
        <v>2292.5999999999776</v>
      </c>
      <c r="G967" s="155">
        <v>1.1789448581762372</v>
      </c>
      <c r="I967" s="155"/>
      <c r="K967" s="155"/>
      <c r="L967">
        <v>2292.5499999999774</v>
      </c>
      <c r="M967" s="155">
        <v>132.68086742257998</v>
      </c>
      <c r="N967" s="138">
        <f t="shared" si="15"/>
        <v>967</v>
      </c>
      <c r="AB967" s="167" t="str">
        <f>IFERROR(VALUE(RIGHT(AA967,LEN(AA967)-MIN(FIND({0;1;2;3;4;5;6;7;8;9},AA967&amp;"0123456789"))+1)),"")</f>
        <v/>
      </c>
    </row>
    <row r="968" spans="2:28" x14ac:dyDescent="0.2">
      <c r="B968" s="125">
        <v>2292.6999999999775</v>
      </c>
      <c r="C968" s="155">
        <v>27.741146108586054</v>
      </c>
      <c r="D968">
        <v>2292.6999999999775</v>
      </c>
      <c r="E968" s="155">
        <v>-2299.7600787540591</v>
      </c>
      <c r="F968">
        <v>2292.6999999999775</v>
      </c>
      <c r="G968" s="155">
        <v>1.1127212459409748</v>
      </c>
      <c r="I968" s="155"/>
      <c r="K968" s="155"/>
      <c r="L968">
        <v>2292.6499999999778</v>
      </c>
      <c r="M968" s="155">
        <v>131.47073474187673</v>
      </c>
      <c r="N968" s="138">
        <f t="shared" si="15"/>
        <v>968</v>
      </c>
      <c r="AB968" s="167" t="str">
        <f>IFERROR(VALUE(RIGHT(AA968,LEN(AA968)-MIN(FIND({0;1;2;3;4;5;6;7;8;9},AA968&amp;"0123456789"))+1)),"")</f>
        <v/>
      </c>
    </row>
    <row r="969" spans="2:28" x14ac:dyDescent="0.2">
      <c r="B969" s="125">
        <v>2292.7999999999774</v>
      </c>
      <c r="C969" s="155">
        <v>27.664828371756254</v>
      </c>
      <c r="D969">
        <v>2292.7999999999774</v>
      </c>
      <c r="E969" s="155">
        <v>-2299.8246973244418</v>
      </c>
      <c r="F969">
        <v>2292.7999999999774</v>
      </c>
      <c r="G969" s="155">
        <v>1.0481026755583116</v>
      </c>
      <c r="I969" s="155"/>
      <c r="K969" s="155"/>
      <c r="L969">
        <v>2292.7499999999773</v>
      </c>
      <c r="M969" s="155">
        <v>130.2547390755141</v>
      </c>
      <c r="N969" s="138">
        <f t="shared" si="15"/>
        <v>969</v>
      </c>
      <c r="AB969" s="167" t="str">
        <f>IFERROR(VALUE(RIGHT(AA969,LEN(AA969)-MIN(FIND({0;1;2;3;4;5;6;7;8;9},AA969&amp;"0123456789"))+1)),"")</f>
        <v/>
      </c>
    </row>
    <row r="970" spans="2:28" x14ac:dyDescent="0.2">
      <c r="B970" s="125">
        <v>2292.8999999999774</v>
      </c>
      <c r="C970" s="155">
        <v>27.587151141439055</v>
      </c>
      <c r="D970">
        <v>2292.8999999999774</v>
      </c>
      <c r="E970" s="155">
        <v>-2299.8876751005637</v>
      </c>
      <c r="F970">
        <v>2292.8999999999774</v>
      </c>
      <c r="G970" s="155">
        <v>0.98512489943641413</v>
      </c>
      <c r="I970" s="155"/>
      <c r="K970" s="155"/>
      <c r="L970">
        <v>2292.8499999999776</v>
      </c>
      <c r="M970" s="155">
        <v>129.03383863516189</v>
      </c>
      <c r="N970" s="138">
        <f t="shared" si="15"/>
        <v>970</v>
      </c>
      <c r="AB970" s="167" t="str">
        <f>IFERROR(VALUE(RIGHT(AA970,LEN(AA970)-MIN(FIND({0;1;2;3;4;5;6;7;8;9},AA970&amp;"0123456789"))+1)),"")</f>
        <v/>
      </c>
    </row>
    <row r="971" spans="2:28" x14ac:dyDescent="0.2">
      <c r="B971" s="125">
        <v>2292.9999999999773</v>
      </c>
      <c r="C971" s="155">
        <v>27.508145497682317</v>
      </c>
      <c r="D971">
        <v>2292.9999999999773</v>
      </c>
      <c r="E971" s="155">
        <v>-2299.9489780912195</v>
      </c>
      <c r="F971">
        <v>2292.9999999999773</v>
      </c>
      <c r="G971" s="155">
        <v>0.9238219087806101</v>
      </c>
      <c r="I971" s="155"/>
      <c r="K971" s="155"/>
      <c r="L971">
        <v>2292.9499999999771</v>
      </c>
      <c r="M971" s="155">
        <v>127.80902353758063</v>
      </c>
      <c r="N971" s="138">
        <f t="shared" si="15"/>
        <v>971</v>
      </c>
      <c r="AB971" s="167" t="str">
        <f>IFERROR(VALUE(RIGHT(AA971,LEN(AA971)-MIN(FIND({0;1;2;3;4;5;6;7;8;9},AA971&amp;"0123456789"))+1)),"")</f>
        <v/>
      </c>
    </row>
    <row r="972" spans="2:28" x14ac:dyDescent="0.2">
      <c r="B972" s="125">
        <v>2293.0999999999772</v>
      </c>
      <c r="C972" s="155">
        <v>27.427844532563284</v>
      </c>
      <c r="D972">
        <v>2293.0999999999772</v>
      </c>
      <c r="E972" s="155">
        <v>-2300.0085742290253</v>
      </c>
      <c r="F972">
        <v>2293.0999999999772</v>
      </c>
      <c r="G972" s="155">
        <v>0.86422577097482645</v>
      </c>
      <c r="I972" s="155"/>
      <c r="K972" s="155"/>
      <c r="L972">
        <v>2293.0499999999774</v>
      </c>
      <c r="M972" s="155">
        <v>126.58131464642371</v>
      </c>
      <c r="N972" s="138">
        <f t="shared" si="15"/>
        <v>972</v>
      </c>
      <c r="AB972" s="167" t="str">
        <f>IFERROR(VALUE(RIGHT(AA972,LEN(AA972)-MIN(FIND({0;1;2;3;4;5;6;7;8;9},AA972&amp;"0123456789"))+1)),"")</f>
        <v/>
      </c>
    </row>
    <row r="973" spans="2:28" x14ac:dyDescent="0.2">
      <c r="B973" s="125">
        <v>2293.1999999999771</v>
      </c>
      <c r="C973" s="155">
        <v>27.346283252054381</v>
      </c>
      <c r="D973">
        <v>2293.1999999999771</v>
      </c>
      <c r="E973" s="155">
        <v>-2300.0664335292104</v>
      </c>
      <c r="F973">
        <v>2293.1999999999771</v>
      </c>
      <c r="G973" s="155">
        <v>0.80636647078972601</v>
      </c>
      <c r="I973" s="155"/>
      <c r="K973" s="155"/>
      <c r="L973">
        <v>2293.1499999999769</v>
      </c>
      <c r="M973" s="155">
        <v>125.35176232421603</v>
      </c>
      <c r="N973" s="138">
        <f t="shared" si="15"/>
        <v>973</v>
      </c>
      <c r="AB973" s="167" t="str">
        <f>IFERROR(VALUE(RIGHT(AA973,LEN(AA973)-MIN(FIND({0;1;2;3;4;5;6;7;8;9},AA973&amp;"0123456789"))+1)),"")</f>
        <v/>
      </c>
    </row>
    <row r="974" spans="2:28" x14ac:dyDescent="0.2">
      <c r="B974" s="125">
        <v>2293.299999999977</v>
      </c>
      <c r="C974" s="155">
        <v>27.263498465935438</v>
      </c>
      <c r="D974">
        <v>2293.299999999977</v>
      </c>
      <c r="E974" s="155">
        <v>-2300.1225282434739</v>
      </c>
      <c r="F974">
        <v>2293.299999999977</v>
      </c>
      <c r="G974" s="155">
        <v>0.75027175652621736</v>
      </c>
      <c r="I974" s="155"/>
      <c r="K974" s="155"/>
      <c r="L974">
        <v>2293.2499999999773</v>
      </c>
      <c r="M974" s="155">
        <v>124.1214450803522</v>
      </c>
      <c r="N974" s="138">
        <f t="shared" si="15"/>
        <v>974</v>
      </c>
      <c r="AB974" s="167" t="str">
        <f>IFERROR(VALUE(RIGHT(AA974,LEN(AA974)-MIN(FIND({0;1;2;3;4;5;6;7;8;9},AA974&amp;"0123456789"))+1)),"")</f>
        <v/>
      </c>
    </row>
    <row r="975" spans="2:28" x14ac:dyDescent="0.2">
      <c r="B975" s="125">
        <v>2293.3999999999769</v>
      </c>
      <c r="C975" s="155">
        <v>27.17952866621664</v>
      </c>
      <c r="D975">
        <v>2293.3999999999769</v>
      </c>
      <c r="E975" s="155">
        <v>-2300.1768330078612</v>
      </c>
      <c r="F975">
        <v>2293.3999999999769</v>
      </c>
      <c r="G975" s="155">
        <v>0.69596699213889224</v>
      </c>
      <c r="I975" s="155"/>
      <c r="K975" s="155"/>
      <c r="L975">
        <v>2293.3499999999767</v>
      </c>
      <c r="M975" s="155">
        <v>122.8914681399377</v>
      </c>
      <c r="N975" s="138">
        <f t="shared" si="15"/>
        <v>975</v>
      </c>
      <c r="AB975" s="167" t="str">
        <f>IFERROR(VALUE(RIGHT(AA975,LEN(AA975)-MIN(FIND({0;1;2;3;4;5;6;7;8;9},AA975&amp;"0123456789"))+1)),"")</f>
        <v/>
      </c>
    </row>
    <row r="976" spans="2:28" x14ac:dyDescent="0.2">
      <c r="B976" s="125">
        <v>2293.4999999999768</v>
      </c>
      <c r="C976" s="155">
        <v>27.094413894656967</v>
      </c>
      <c r="D976">
        <v>2293.4999999999768</v>
      </c>
      <c r="E976" s="155">
        <v>-2300.2293249836198</v>
      </c>
      <c r="F976">
        <v>2293.4999999999768</v>
      </c>
      <c r="G976" s="155">
        <v>0.64347501638030735</v>
      </c>
      <c r="I976" s="155"/>
      <c r="K976" s="155"/>
      <c r="L976">
        <v>2293.4499999999771</v>
      </c>
      <c r="M976" s="155">
        <v>121.66296192494399</v>
      </c>
      <c r="N976" s="138">
        <f t="shared" si="15"/>
        <v>976</v>
      </c>
      <c r="AB976" s="167" t="str">
        <f>IFERROR(VALUE(RIGHT(AA976,LEN(AA976)-MIN(FIND({0;1;2;3;4;5;6;7;8;9},AA976&amp;"0123456789"))+1)),"")</f>
        <v/>
      </c>
    </row>
    <row r="977" spans="2:28" x14ac:dyDescent="0.2">
      <c r="B977" s="125">
        <v>2293.5999999999767</v>
      </c>
      <c r="C977" s="155">
        <v>27.008195600080494</v>
      </c>
      <c r="D977">
        <v>2293.5999999999767</v>
      </c>
      <c r="E977" s="155">
        <v>-2300.279983990074</v>
      </c>
      <c r="F977">
        <v>2293.5999999999767</v>
      </c>
      <c r="G977" s="155">
        <v>0.59281600992608219</v>
      </c>
      <c r="I977" s="155"/>
      <c r="K977" s="155"/>
      <c r="L977">
        <v>2293.5499999999765</v>
      </c>
      <c r="M977" s="155">
        <v>120.43708046946223</v>
      </c>
      <c r="N977" s="138">
        <f t="shared" si="15"/>
        <v>977</v>
      </c>
      <c r="AB977" s="167" t="str">
        <f>IFERROR(VALUE(RIGHT(AA977,LEN(AA977)-MIN(FIND({0;1;2;3;4;5;6;7;8;9},AA977&amp;"0123456789"))+1)),"")</f>
        <v/>
      </c>
    </row>
    <row r="978" spans="2:28" x14ac:dyDescent="0.2">
      <c r="B978" s="125">
        <v>2293.6999999999766</v>
      </c>
      <c r="C978" s="155">
        <v>26.920916486305153</v>
      </c>
      <c r="D978">
        <v>2293.6999999999766</v>
      </c>
      <c r="E978" s="155">
        <v>-2300.328792628598</v>
      </c>
      <c r="F978">
        <v>2293.6999999999766</v>
      </c>
      <c r="G978" s="155">
        <v>0.54400737140213096</v>
      </c>
      <c r="I978" s="155"/>
      <c r="K978" s="155"/>
      <c r="L978">
        <v>2293.6499999999769</v>
      </c>
      <c r="M978" s="155">
        <v>119.21499976501893</v>
      </c>
      <c r="N978" s="138">
        <f t="shared" si="15"/>
        <v>978</v>
      </c>
      <c r="AB978" s="167" t="str">
        <f>IFERROR(VALUE(RIGHT(AA978,LEN(AA978)-MIN(FIND({0;1;2;3;4;5;6;7;8;9},AA978&amp;"0123456789"))+1)),"")</f>
        <v/>
      </c>
    </row>
    <row r="979" spans="2:28" x14ac:dyDescent="0.2">
      <c r="B979" s="125">
        <v>2293.7999999999765</v>
      </c>
      <c r="C979" s="155">
        <v>26.832620351604433</v>
      </c>
      <c r="D979">
        <v>2293.7999999999765</v>
      </c>
      <c r="E979" s="155">
        <v>-2300.3757363968693</v>
      </c>
      <c r="F979">
        <v>2293.7999999999765</v>
      </c>
      <c r="G979" s="155">
        <v>0.49706360313075493</v>
      </c>
      <c r="I979" s="155"/>
      <c r="K979" s="155"/>
      <c r="L979">
        <v>2293.7499999999764</v>
      </c>
      <c r="M979" s="155">
        <v>117.99791605816655</v>
      </c>
      <c r="N979" s="138">
        <f t="shared" si="15"/>
        <v>979</v>
      </c>
      <c r="AB979" s="167" t="str">
        <f>IFERROR(VALUE(RIGHT(AA979,LEN(AA979)-MIN(FIND({0;1;2;3;4;5;6;7;8;9},AA979&amp;"0123456789"))+1)),"")</f>
        <v/>
      </c>
    </row>
    <row r="980" spans="2:28" x14ac:dyDescent="0.2">
      <c r="B980" s="125">
        <v>2293.8999999999764</v>
      </c>
      <c r="C980" s="155">
        <v>26.743351920719679</v>
      </c>
      <c r="D980">
        <v>2293.8999999999764</v>
      </c>
      <c r="E980" s="155">
        <v>-2300.4208037926537</v>
      </c>
      <c r="F980">
        <v>2293.8999999999764</v>
      </c>
      <c r="G980" s="155">
        <v>0.45199620734638302</v>
      </c>
      <c r="I980" s="155"/>
      <c r="K980" s="155"/>
      <c r="L980">
        <v>2293.8499999999767</v>
      </c>
      <c r="M980" s="155">
        <v>116.78704409833102</v>
      </c>
      <c r="N980" s="138">
        <f t="shared" si="15"/>
        <v>980</v>
      </c>
      <c r="AB980" s="167" t="str">
        <f>IFERROR(VALUE(RIGHT(AA980,LEN(AA980)-MIN(FIND({0;1;2;3;4;5;6;7;8;9},AA980&amp;"0123456789"))+1)),"")</f>
        <v/>
      </c>
    </row>
    <row r="981" spans="2:28" x14ac:dyDescent="0.2">
      <c r="B981" s="125">
        <v>2293.9999999999764</v>
      </c>
      <c r="C981" s="155">
        <v>26.653156670528151</v>
      </c>
      <c r="D981">
        <v>2293.9999999999764</v>
      </c>
      <c r="E981" s="155">
        <v>-2300.4639864064839</v>
      </c>
      <c r="F981">
        <v>2293.9999999999764</v>
      </c>
      <c r="G981" s="155">
        <v>0.40881359351624269</v>
      </c>
      <c r="I981" s="155"/>
      <c r="K981" s="155"/>
      <c r="L981">
        <v>2293.9499999999762</v>
      </c>
      <c r="M981" s="155">
        <v>115.58361535333833</v>
      </c>
      <c r="N981" s="138">
        <f t="shared" si="15"/>
        <v>981</v>
      </c>
      <c r="AB981" s="167" t="str">
        <f>IFERROR(VALUE(RIGHT(AA981,LEN(AA981)-MIN(FIND({0;1;2;3;4;5;6;7;8;9},AA981&amp;"0123456789"))+1)),"")</f>
        <v/>
      </c>
    </row>
    <row r="982" spans="2:28" x14ac:dyDescent="0.2">
      <c r="B982" s="125">
        <v>2294.0999999999763</v>
      </c>
      <c r="C982" s="155">
        <v>26.56208065054798</v>
      </c>
      <c r="D982">
        <v>2294.0999999999763</v>
      </c>
      <c r="E982" s="155">
        <v>-2300.505279002708</v>
      </c>
      <c r="F982">
        <v>2294.0999999999763</v>
      </c>
      <c r="G982" s="155">
        <v>0.36752099729210386</v>
      </c>
      <c r="I982" s="155"/>
      <c r="K982" s="155"/>
      <c r="L982">
        <v>2294.0499999999765</v>
      </c>
      <c r="M982" s="155">
        <v>114.3888762026734</v>
      </c>
      <c r="N982" s="138">
        <f t="shared" si="15"/>
        <v>982</v>
      </c>
      <c r="AB982" s="167" t="str">
        <f>IFERROR(VALUE(RIGHT(AA982,LEN(AA982)-MIN(FIND({0;1;2;3;4;5;6;7;8;9},AA982&amp;"0123456789"))+1)),"")</f>
        <v/>
      </c>
    </row>
    <row r="983" spans="2:28" x14ac:dyDescent="0.2">
      <c r="B983" s="125">
        <v>2294.1999999999762</v>
      </c>
      <c r="C983" s="155">
        <v>26.470170299524817</v>
      </c>
      <c r="D983">
        <v>2294.1999999999762</v>
      </c>
      <c r="E983" s="155">
        <v>-2300.5446795884995</v>
      </c>
      <c r="F983">
        <v>2294.1999999999762</v>
      </c>
      <c r="G983" s="155">
        <v>0.32812041150054938</v>
      </c>
      <c r="I983" s="155"/>
      <c r="K983" s="155"/>
      <c r="L983">
        <v>2294.149999999976</v>
      </c>
      <c r="M983" s="155">
        <v>113.2040861196209</v>
      </c>
      <c r="N983" s="138">
        <f t="shared" si="15"/>
        <v>983</v>
      </c>
      <c r="AB983" s="167" t="str">
        <f>IFERROR(VALUE(RIGHT(AA983,LEN(AA983)-MIN(FIND({0;1;2;3;4;5;6;7;8;9},AA983&amp;"0123456789"))+1)),"")</f>
        <v/>
      </c>
    </row>
    <row r="984" spans="2:28" x14ac:dyDescent="0.2">
      <c r="B984" s="125">
        <v>2294.2999999999761</v>
      </c>
      <c r="C984" s="155">
        <v>26.377472259395105</v>
      </c>
      <c r="D984">
        <v>2294.2999999999761</v>
      </c>
      <c r="E984" s="155">
        <v>-2300.5821894705355</v>
      </c>
      <c r="F984">
        <v>2294.2999999999761</v>
      </c>
      <c r="G984" s="155">
        <v>0.29061052946462951</v>
      </c>
      <c r="I984" s="155"/>
      <c r="K984" s="155"/>
      <c r="L984">
        <v>2294.2499999999764</v>
      </c>
      <c r="M984" s="155">
        <v>112.03051584805159</v>
      </c>
      <c r="N984" s="138">
        <f t="shared" si="15"/>
        <v>984</v>
      </c>
      <c r="AB984" s="167" t="str">
        <f>IFERROR(VALUE(RIGHT(AA984,LEN(AA984)-MIN(FIND({0;1;2;3;4;5;6;7;8;9},AA984&amp;"0123456789"))+1)),"")</f>
        <v/>
      </c>
    </row>
    <row r="985" spans="2:28" x14ac:dyDescent="0.2">
      <c r="B985" s="125">
        <v>2294.399999999976</v>
      </c>
      <c r="C985" s="155">
        <v>26.284033187957121</v>
      </c>
      <c r="D985">
        <v>2294.399999999976</v>
      </c>
      <c r="E985" s="155">
        <v>-2300.6178132991986</v>
      </c>
      <c r="F985">
        <v>2294.399999999976</v>
      </c>
      <c r="G985" s="155">
        <v>0.25498670080150987</v>
      </c>
      <c r="I985" s="155"/>
      <c r="K985" s="155"/>
      <c r="L985">
        <v>2294.3499999999758</v>
      </c>
      <c r="M985" s="155">
        <v>110.86944559505046</v>
      </c>
      <c r="N985" s="138">
        <f t="shared" si="15"/>
        <v>985</v>
      </c>
      <c r="AB985" s="167" t="str">
        <f>IFERROR(VALUE(RIGHT(AA985,LEN(AA985)-MIN(FIND({0;1;2;3;4;5;6;7;8;9},AA985&amp;"0123456789"))+1)),"")</f>
        <v/>
      </c>
    </row>
    <row r="986" spans="2:28" x14ac:dyDescent="0.2">
      <c r="B986" s="125">
        <v>2294.4999999999759</v>
      </c>
      <c r="C986" s="155">
        <v>26.189899571602346</v>
      </c>
      <c r="D986">
        <v>2294.4999999999759</v>
      </c>
      <c r="E986" s="155">
        <v>-2300.6515591002726</v>
      </c>
      <c r="F986">
        <v>2294.4999999999759</v>
      </c>
      <c r="G986" s="155">
        <v>0.22124089972749061</v>
      </c>
      <c r="I986" s="155"/>
      <c r="K986" s="155"/>
      <c r="L986">
        <v>2294.4499999999762</v>
      </c>
      <c r="M986" s="155">
        <v>109.72216324092832</v>
      </c>
      <c r="N986" s="138">
        <f t="shared" si="15"/>
        <v>986</v>
      </c>
      <c r="AB986" s="167" t="str">
        <f>IFERROR(VALUE(RIGHT(AA986,LEN(AA986)-MIN(FIND({0;1;2;3;4;5;6;7;8;9},AA986&amp;"0123456789"))+1)),"")</f>
        <v/>
      </c>
    </row>
    <row r="987" spans="2:28" x14ac:dyDescent="0.2">
      <c r="B987" s="125">
        <v>2294.5999999999758</v>
      </c>
      <c r="C987" s="155">
        <v>26.095117539466965</v>
      </c>
      <c r="D987">
        <v>2294.5999999999758</v>
      </c>
      <c r="E987" s="155">
        <v>-2300.6834382942429</v>
      </c>
      <c r="F987">
        <v>2294.5999999999758</v>
      </c>
      <c r="G987" s="155">
        <v>0.1893617057571646</v>
      </c>
      <c r="I987" s="155"/>
      <c r="K987" s="155"/>
      <c r="L987">
        <v>2294.5499999999756</v>
      </c>
      <c r="M987" s="155">
        <v>108.58996258429356</v>
      </c>
      <c r="N987" s="138">
        <f t="shared" si="15"/>
        <v>987</v>
      </c>
      <c r="AB987" s="167" t="str">
        <f>IFERROR(VALUE(RIGHT(AA987,LEN(AA987)-MIN(FIND({0;1;2;3;4;5;6;7;8;9},AA987&amp;"0123456789"))+1)),"")</f>
        <v/>
      </c>
    </row>
    <row r="988" spans="2:28" x14ac:dyDescent="0.2">
      <c r="B988" s="125">
        <v>2294.6999999999757</v>
      </c>
      <c r="C988" s="155">
        <v>25.999732680355436</v>
      </c>
      <c r="D988">
        <v>2294.6999999999757</v>
      </c>
      <c r="E988" s="155">
        <v>-2300.7134657034399</v>
      </c>
      <c r="F988">
        <v>2294.6999999999757</v>
      </c>
      <c r="G988" s="155">
        <v>0.159334296560246</v>
      </c>
      <c r="I988" s="155"/>
      <c r="K988" s="155"/>
      <c r="L988">
        <v>2294.649999999976</v>
      </c>
      <c r="M988" s="155">
        <v>107.47414162906823</v>
      </c>
      <c r="N988" s="138">
        <f t="shared" si="15"/>
        <v>988</v>
      </c>
      <c r="AB988" s="167" t="str">
        <f>IFERROR(VALUE(RIGHT(AA988,LEN(AA988)-MIN(FIND({0;1;2;3;4;5;6;7;8;9},AA988&amp;"0123456789"))+1)),"")</f>
        <v/>
      </c>
    </row>
    <row r="989" spans="2:28" x14ac:dyDescent="0.2">
      <c r="B989" s="125">
        <v>2294.7999999999756</v>
      </c>
      <c r="C989" s="155">
        <v>25.903789863766914</v>
      </c>
      <c r="D989">
        <v>2294.7999999999756</v>
      </c>
      <c r="E989" s="155">
        <v>-2300.7416595473942</v>
      </c>
      <c r="F989">
        <v>2294.7999999999756</v>
      </c>
      <c r="G989" s="155">
        <v>0.13114045260590501</v>
      </c>
      <c r="I989" s="155"/>
      <c r="K989" s="155"/>
      <c r="L989">
        <v>2294.7499999999754</v>
      </c>
      <c r="M989" s="155">
        <v>106.37600092759401</v>
      </c>
      <c r="N989" s="138">
        <f t="shared" si="15"/>
        <v>989</v>
      </c>
      <c r="AB989" s="167" t="str">
        <f>IFERROR(VALUE(RIGHT(AA989,LEN(AA989)-MIN(FIND({0;1;2;3;4;5;6;7;8;9},AA989&amp;"0123456789"))+1)),"")</f>
        <v/>
      </c>
    </row>
    <row r="990" spans="2:28" x14ac:dyDescent="0.2">
      <c r="B990" s="125">
        <v>2294.8999999999755</v>
      </c>
      <c r="C990" s="155">
        <v>25.807333076444696</v>
      </c>
      <c r="D990">
        <v>2294.8999999999755</v>
      </c>
      <c r="E990" s="155">
        <v>-2300.7680414638962</v>
      </c>
      <c r="F990">
        <v>2294.8999999999755</v>
      </c>
      <c r="G990" s="155">
        <v>0.10475853610387276</v>
      </c>
      <c r="I990" s="155"/>
      <c r="K990" s="155"/>
      <c r="L990">
        <v>2294.8499999999758</v>
      </c>
      <c r="M990" s="155">
        <v>105.29686396820314</v>
      </c>
      <c r="N990" s="138">
        <f t="shared" si="15"/>
        <v>990</v>
      </c>
      <c r="AB990" s="167" t="str">
        <f>IFERROR(VALUE(RIGHT(AA990,LEN(AA990)-MIN(FIND({0;1;2;3;4;5;6;7;8;9},AA990&amp;"0123456789"))+1)),"")</f>
        <v/>
      </c>
    </row>
    <row r="991" spans="2:28" x14ac:dyDescent="0.2">
      <c r="B991" s="125">
        <v>2294.9999999999754</v>
      </c>
      <c r="C991" s="155">
        <v>25.710405285132865</v>
      </c>
      <c r="D991">
        <v>2294.9999999999754</v>
      </c>
      <c r="E991" s="155">
        <v>-2300.792636610865</v>
      </c>
      <c r="F991">
        <v>2294.9999999999754</v>
      </c>
      <c r="G991" s="155">
        <v>8.0163389135122998E-2</v>
      </c>
      <c r="I991" s="155"/>
      <c r="K991" s="155"/>
      <c r="L991">
        <v>2294.9499999999753</v>
      </c>
      <c r="M991" s="155">
        <v>104.23812921308142</v>
      </c>
      <c r="N991" s="138">
        <f t="shared" si="15"/>
        <v>991</v>
      </c>
      <c r="AB991" s="167" t="str">
        <f>IFERROR(VALUE(RIGHT(AA991,LEN(AA991)-MIN(FIND({0;1;2;3;4;5;6;7;8;9},AA991&amp;"0123456789"))+1)),"")</f>
        <v/>
      </c>
    </row>
    <row r="992" spans="2:28" x14ac:dyDescent="0.2">
      <c r="B992" s="125">
        <v>2295.0999999999754</v>
      </c>
      <c r="C992" s="155">
        <v>25.613048229741519</v>
      </c>
      <c r="D992">
        <v>2295.0999999999754</v>
      </c>
      <c r="E992" s="155">
        <v>-2300.8154734797404</v>
      </c>
      <c r="F992">
        <v>2295.0999999999754</v>
      </c>
      <c r="G992" s="155">
        <v>5.7326520259721292E-2</v>
      </c>
      <c r="I992" s="155"/>
      <c r="K992" s="155"/>
      <c r="L992">
        <v>2295.0499999999756</v>
      </c>
      <c r="M992" s="155">
        <v>103.20110319732544</v>
      </c>
      <c r="N992" s="138">
        <f t="shared" si="15"/>
        <v>992</v>
      </c>
      <c r="AB992" s="167" t="str">
        <f>IFERROR(VALUE(RIGHT(AA992,LEN(AA992)-MIN(FIND({0;1;2;3;4;5;6;7;8;9},AA992&amp;"0123456789"))+1)),"")</f>
        <v/>
      </c>
    </row>
    <row r="993" spans="2:28" x14ac:dyDescent="0.2">
      <c r="B993" s="125">
        <v>2295.1999999999753</v>
      </c>
      <c r="C993" s="155">
        <v>25.515302272679783</v>
      </c>
      <c r="D993">
        <v>2295.1999999999753</v>
      </c>
      <c r="E993" s="155">
        <v>-2300.8365838492555</v>
      </c>
      <c r="F993">
        <v>2295.1999999999753</v>
      </c>
      <c r="G993" s="155">
        <v>3.62161507446217E-2</v>
      </c>
      <c r="I993" s="155"/>
      <c r="K993" s="155"/>
      <c r="L993">
        <v>2295.1499999999751</v>
      </c>
      <c r="M993" s="155">
        <v>102.18708904202595</v>
      </c>
      <c r="N993" s="138">
        <f t="shared" si="15"/>
        <v>993</v>
      </c>
      <c r="AB993" s="167" t="str">
        <f>IFERROR(VALUE(RIGHT(AA993,LEN(AA993)-MIN(FIND({0;1;2;3;4;5;6;7;8;9},AA993&amp;"0123456789"))+1)),"")</f>
        <v/>
      </c>
    </row>
    <row r="994" spans="2:28" x14ac:dyDescent="0.2">
      <c r="B994" s="125">
        <v>2295.2999999999752</v>
      </c>
      <c r="C994" s="155">
        <v>25.417206258312746</v>
      </c>
      <c r="D994">
        <v>2295.2999999999752</v>
      </c>
      <c r="E994" s="155">
        <v>-2300.8560027308545</v>
      </c>
      <c r="F994">
        <v>2295.2999999999752</v>
      </c>
      <c r="G994" s="155">
        <v>1.679726914562707E-2</v>
      </c>
      <c r="I994" s="155"/>
      <c r="K994" s="155"/>
      <c r="L994">
        <v>2295.2499999999754</v>
      </c>
      <c r="M994" s="155">
        <v>101.19738518665123</v>
      </c>
      <c r="N994" s="138">
        <f t="shared" si="15"/>
        <v>994</v>
      </c>
      <c r="AB994" s="167" t="str">
        <f>IFERROR(VALUE(RIGHT(AA994,LEN(AA994)-MIN(FIND({0;1;2;3;4;5;6;7;8;9},AA994&amp;"0123456789"))+1)),"")</f>
        <v/>
      </c>
    </row>
    <row r="995" spans="2:28" x14ac:dyDescent="0.2">
      <c r="B995" s="125">
        <v>2295.3999999999751</v>
      </c>
      <c r="C995" s="155">
        <v>25.318797383513086</v>
      </c>
      <c r="D995">
        <v>2295.3999999999751</v>
      </c>
      <c r="E995" s="155">
        <v>-2300.8737683067266</v>
      </c>
      <c r="F995">
        <v>2295.3999999999751</v>
      </c>
      <c r="G995" s="155">
        <v>-9.6830672646319726E-4</v>
      </c>
      <c r="I995" s="155"/>
      <c r="K995" s="155"/>
      <c r="L995">
        <v>2295.3499999999749</v>
      </c>
      <c r="M995" s="155">
        <v>100.23328422767813</v>
      </c>
      <c r="N995" s="138">
        <f t="shared" si="15"/>
        <v>995</v>
      </c>
      <c r="AB995" s="167" t="str">
        <f>IFERROR(VALUE(RIGHT(AA995,LEN(AA995)-MIN(FIND({0;1;2;3;4;5;6;7;8;9},AA995&amp;"0123456789"))+1)),"")</f>
        <v/>
      </c>
    </row>
    <row r="996" spans="2:28" x14ac:dyDescent="0.2">
      <c r="B996" s="125">
        <v>2295.499999999975</v>
      </c>
      <c r="C996" s="155">
        <v>25.220111071138998</v>
      </c>
      <c r="D996">
        <v>2295.499999999975</v>
      </c>
      <c r="E996" s="155">
        <v>-2300.8899218071674</v>
      </c>
      <c r="F996">
        <v>2295.499999999975</v>
      </c>
      <c r="G996" s="155">
        <v>-1.7121807167313818E-2</v>
      </c>
      <c r="I996" s="155"/>
      <c r="K996" s="155"/>
      <c r="L996">
        <v>2295.4499999999753</v>
      </c>
      <c r="M996" s="155">
        <v>99.296040319304524</v>
      </c>
      <c r="N996" s="138">
        <f t="shared" si="15"/>
        <v>996</v>
      </c>
      <c r="AB996" s="167" t="str">
        <f>IFERROR(VALUE(RIGHT(AA996,LEN(AA996)-MIN(FIND({0;1;2;3;4;5;6;7;8;9},AA996&amp;"0123456789"))+1)),"")</f>
        <v/>
      </c>
    </row>
    <row r="997" spans="2:28" x14ac:dyDescent="0.2">
      <c r="B997" s="125">
        <v>2295.5999999999749</v>
      </c>
      <c r="C997" s="155">
        <v>25.121180835367625</v>
      </c>
      <c r="D997">
        <v>2295.5999999999749</v>
      </c>
      <c r="E997" s="155">
        <v>-2300.9045072237004</v>
      </c>
      <c r="F997">
        <v>2295.5999999999749</v>
      </c>
      <c r="G997" s="155">
        <v>-3.1707223700323084E-2</v>
      </c>
      <c r="I997" s="155"/>
      <c r="K997" s="155"/>
      <c r="L997">
        <v>2295.5499999999747</v>
      </c>
      <c r="M997" s="155">
        <v>98.386776419012193</v>
      </c>
      <c r="N997" s="138">
        <f t="shared" si="15"/>
        <v>997</v>
      </c>
      <c r="AB997" s="167" t="str">
        <f>IFERROR(VALUE(RIGHT(AA997,LEN(AA997)-MIN(FIND({0;1;2;3;4;5;6;7;8;9},AA997&amp;"0123456789"))+1)),"")</f>
        <v/>
      </c>
    </row>
    <row r="998" spans="2:28" x14ac:dyDescent="0.2">
      <c r="B998" s="125">
        <v>2295.6999999999748</v>
      </c>
      <c r="C998" s="155">
        <v>25.022038101128054</v>
      </c>
      <c r="D998">
        <v>2295.6999999999748</v>
      </c>
      <c r="E998" s="155">
        <v>-2300.9175704035347</v>
      </c>
      <c r="F998">
        <v>2295.6999999999748</v>
      </c>
      <c r="G998" s="155">
        <v>-4.4770403534585057E-2</v>
      </c>
      <c r="I998" s="155"/>
      <c r="K998" s="155"/>
      <c r="L998">
        <v>2295.6499999999751</v>
      </c>
      <c r="M998" s="155">
        <v>97.506130059188109</v>
      </c>
      <c r="N998" s="138">
        <f t="shared" si="15"/>
        <v>998</v>
      </c>
      <c r="AB998" s="167" t="str">
        <f>IFERROR(VALUE(RIGHT(AA998,LEN(AA998)-MIN(FIND({0;1;2;3;4;5;6;7;8;9},AA998&amp;"0123456789"))+1)),"")</f>
        <v/>
      </c>
    </row>
    <row r="999" spans="2:28" ht="13.5" thickBot="1" x14ac:dyDescent="0.25">
      <c r="B999" s="133">
        <v>2295.7999999999747</v>
      </c>
      <c r="C999" s="156">
        <v>24.922712082388482</v>
      </c>
      <c r="D999" s="134">
        <v>2295.7999999999747</v>
      </c>
      <c r="E999" s="156">
        <v>-2300.9291580322933</v>
      </c>
      <c r="F999" s="134">
        <v>2295.7999999999747</v>
      </c>
      <c r="G999" s="156">
        <v>-5.6358032293246652E-2</v>
      </c>
      <c r="H999" s="134"/>
      <c r="I999" s="156"/>
      <c r="J999" s="134"/>
      <c r="K999" s="156"/>
      <c r="L999" s="134">
        <v>2295.7499999999745</v>
      </c>
      <c r="M999" s="156">
        <v>96.654193558421255</v>
      </c>
      <c r="N999" s="139">
        <f t="shared" si="15"/>
        <v>999</v>
      </c>
      <c r="AB999" s="167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24.823229745569538</v>
      </c>
      <c r="D1000">
        <v>2295.8999999999746</v>
      </c>
      <c r="E1000">
        <v>-2300.9393167034723</v>
      </c>
      <c r="F1000">
        <v>2295.8999999999746</v>
      </c>
      <c r="G1000">
        <v>-6.6516703472188965E-2</v>
      </c>
      <c r="L1000">
        <v>2295.8499999999749</v>
      </c>
      <c r="M1000">
        <v>95.830567050842475</v>
      </c>
      <c r="AB1000" s="167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24.723615848797344</v>
      </c>
      <c r="D1001">
        <v>2295.9999999999745</v>
      </c>
      <c r="E1001">
        <v>-2300.9480921392305</v>
      </c>
      <c r="F1001">
        <v>2295.9999999999745</v>
      </c>
      <c r="G1001">
        <v>-7.5292139230441535E-2</v>
      </c>
      <c r="L1001">
        <v>2295.9499999999744</v>
      </c>
      <c r="M1001">
        <v>95.034445998352368</v>
      </c>
    </row>
    <row r="1002" spans="2:28" x14ac:dyDescent="0.2">
      <c r="B1002">
        <v>2296.0999999999744</v>
      </c>
      <c r="C1002">
        <v>24.623893027390057</v>
      </c>
      <c r="D1002">
        <v>2296.0999999999744</v>
      </c>
      <c r="E1002">
        <v>-2300.9555284169865</v>
      </c>
      <c r="F1002">
        <v>2296.0999999999744</v>
      </c>
      <c r="G1002">
        <v>-8.2728416986356024E-2</v>
      </c>
      <c r="L1002">
        <v>2296.0499999999747</v>
      </c>
      <c r="M1002">
        <v>94.264622864813362</v>
      </c>
    </row>
    <row r="1003" spans="2:28" x14ac:dyDescent="0.2">
      <c r="B1003">
        <v>2296.1999999999744</v>
      </c>
      <c r="C1003">
        <v>24.52408192500771</v>
      </c>
      <c r="D1003">
        <v>2296.1999999999744</v>
      </c>
      <c r="E1003">
        <v>-2300.9616672774068</v>
      </c>
      <c r="F1003">
        <v>2296.1999999999744</v>
      </c>
      <c r="G1003">
        <v>-8.8867277406734502E-2</v>
      </c>
      <c r="L1003">
        <v>2296.1499999999742</v>
      </c>
      <c r="M1003">
        <v>93.519531144799316</v>
      </c>
    </row>
    <row r="1004" spans="2:28" x14ac:dyDescent="0.2">
      <c r="B1004">
        <v>2296.2999999999743</v>
      </c>
      <c r="C1004">
        <v>24.424201362653442</v>
      </c>
      <c r="D1004">
        <v>2296.2999999999743</v>
      </c>
      <c r="E1004">
        <v>-2300.9665475643742</v>
      </c>
      <c r="F1004">
        <v>2296.2999999999743</v>
      </c>
      <c r="G1004">
        <v>-9.3747564374098147E-2</v>
      </c>
      <c r="L1004">
        <v>2296.2499999999745</v>
      </c>
      <c r="M1004">
        <v>92.797317459618199</v>
      </c>
    </row>
    <row r="1005" spans="2:28" x14ac:dyDescent="0.2">
      <c r="B1005">
        <v>2296.3999999999742</v>
      </c>
      <c r="C1005">
        <v>24.324268531484005</v>
      </c>
      <c r="D1005">
        <v>2296.3999999999742</v>
      </c>
      <c r="E1005">
        <v>-2300.9702047579253</v>
      </c>
      <c r="F1005">
        <v>2296.3999999999742</v>
      </c>
      <c r="G1005">
        <v>-9.7404757925232843E-2</v>
      </c>
      <c r="L1005">
        <v>2296.349999999974</v>
      </c>
      <c r="M1005">
        <v>92.095890621879946</v>
      </c>
    </row>
    <row r="1006" spans="2:28" x14ac:dyDescent="0.2">
      <c r="B1006">
        <v>2296.4999999999741</v>
      </c>
      <c r="C1006">
        <v>24.22429920260636</v>
      </c>
      <c r="D1006">
        <v>2296.4999999999741</v>
      </c>
      <c r="E1006">
        <v>-2300.9726706540082</v>
      </c>
      <c r="F1006">
        <v>2296.4999999999741</v>
      </c>
      <c r="G1006">
        <v>-9.9870654008100246E-2</v>
      </c>
      <c r="L1006">
        <v>2296.4499999999744</v>
      </c>
      <c r="M1006">
        <v>91.413001326048814</v>
      </c>
    </row>
    <row r="1007" spans="2:28" x14ac:dyDescent="0.2">
      <c r="B1007">
        <v>2296.599999999974</v>
      </c>
      <c r="C1007">
        <v>24.124307941572258</v>
      </c>
      <c r="D1007">
        <v>2296.599999999974</v>
      </c>
      <c r="E1007">
        <v>-2300.9739730704528</v>
      </c>
      <c r="F1007">
        <v>2296.599999999974</v>
      </c>
      <c r="G1007">
        <v>-0.10117307045265989</v>
      </c>
      <c r="L1007">
        <v>2296.5499999999738</v>
      </c>
      <c r="M1007">
        <v>90.746252672074903</v>
      </c>
    </row>
    <row r="1008" spans="2:28" x14ac:dyDescent="0.2">
      <c r="B1008">
        <v>2296.6999999999739</v>
      </c>
      <c r="C1008">
        <v>24.024308326412562</v>
      </c>
      <c r="D1008">
        <v>2296.6999999999739</v>
      </c>
      <c r="E1008">
        <v>-2300.9741355836964</v>
      </c>
      <c r="F1008">
        <v>2296.6999999999739</v>
      </c>
      <c r="G1008">
        <v>-0.10133558369625462</v>
      </c>
      <c r="L1008">
        <v>2296.6499999999742</v>
      </c>
      <c r="M1008">
        <v>90.093113506094994</v>
      </c>
    </row>
    <row r="1009" spans="2:13" x14ac:dyDescent="0.2">
      <c r="B1009">
        <v>2296.7999999999738</v>
      </c>
      <c r="C1009">
        <v>23.924313167087039</v>
      </c>
      <c r="D1009">
        <v>2296.7999999999738</v>
      </c>
      <c r="E1009">
        <v>-2300.9731774141264</v>
      </c>
      <c r="F1009">
        <v>2296.7999999999738</v>
      </c>
      <c r="G1009">
        <v>-0.10037741412634205</v>
      </c>
      <c r="L1009">
        <v>2296.7499999999736</v>
      </c>
      <c r="M1009">
        <v>89.450999501978984</v>
      </c>
    </row>
    <row r="1010" spans="2:13" x14ac:dyDescent="0.2">
      <c r="B1010">
        <v>2296.8999999999737</v>
      </c>
      <c r="C1010">
        <v>23.824334719345519</v>
      </c>
      <c r="D1010">
        <v>2296.8999999999737</v>
      </c>
      <c r="E1010">
        <v>-2300.9711133946162</v>
      </c>
      <c r="F1010">
        <v>2296.8999999999737</v>
      </c>
      <c r="G1010">
        <v>-9.8313394616070582E-2</v>
      </c>
      <c r="L1010">
        <v>2296.849999999974</v>
      </c>
      <c r="M1010">
        <v>88.817317002453152</v>
      </c>
    </row>
    <row r="1011" spans="2:13" x14ac:dyDescent="0.2">
      <c r="B1011">
        <v>2296.9999999999736</v>
      </c>
      <c r="C1011">
        <v>23.724384889667455</v>
      </c>
      <c r="D1011">
        <v>2296.9999999999736</v>
      </c>
      <c r="E1011">
        <v>-2300.9679540203028</v>
      </c>
      <c r="F1011">
        <v>2296.9999999999736</v>
      </c>
      <c r="G1011">
        <v>-9.5154020302743447E-2</v>
      </c>
      <c r="L1011">
        <v>2296.9499999999734</v>
      </c>
      <c r="M1011">
        <v>88.189506061000586</v>
      </c>
    </row>
    <row r="1012" spans="2:13" x14ac:dyDescent="0.2">
      <c r="B1012">
        <v>2297.0999999999735</v>
      </c>
      <c r="C1012">
        <v>23.624475428303327</v>
      </c>
      <c r="D1012">
        <v>2297.0999999999735</v>
      </c>
      <c r="E1012">
        <v>-2300.9637055778699</v>
      </c>
      <c r="F1012">
        <v>2297.0999999999735</v>
      </c>
      <c r="G1012">
        <v>-9.0905577869762055E-2</v>
      </c>
      <c r="L1012">
        <v>2297.0499999999738</v>
      </c>
      <c r="M1012">
        <v>87.565082819950376</v>
      </c>
    </row>
    <row r="1013" spans="2:13" x14ac:dyDescent="0.2">
      <c r="B1013">
        <v>2297.1999999999734</v>
      </c>
      <c r="C1013">
        <v>23.524618107585027</v>
      </c>
      <c r="D1013">
        <v>2297.1999999999734</v>
      </c>
      <c r="E1013">
        <v>-2300.9583703528183</v>
      </c>
      <c r="F1013">
        <v>2297.1999999999734</v>
      </c>
      <c r="G1013">
        <v>-8.5570352818194806E-2</v>
      </c>
      <c r="L1013">
        <v>2297.1499999999733</v>
      </c>
      <c r="M1013">
        <v>86.941681364836882</v>
      </c>
    </row>
    <row r="1014" spans="2:13" x14ac:dyDescent="0.2">
      <c r="B1014">
        <v>2297.2999999999734</v>
      </c>
      <c r="C1014">
        <v>23.424824882618072</v>
      </c>
      <c r="D1014">
        <v>2297.2999999999734</v>
      </c>
      <c r="E1014">
        <v>-2300.9519469133761</v>
      </c>
      <c r="F1014">
        <v>2297.2999999999734</v>
      </c>
      <c r="G1014">
        <v>-7.9146913376007433E-2</v>
      </c>
      <c r="L1014">
        <v>2297.2499999999736</v>
      </c>
      <c r="M1014">
        <v>86.317095164274249</v>
      </c>
    </row>
    <row r="1015" spans="2:13" x14ac:dyDescent="0.2">
      <c r="B1015">
        <v>2297.3999999999733</v>
      </c>
      <c r="C1015">
        <v>23.325108031238251</v>
      </c>
      <c r="D1015">
        <v>2297.3999999999733</v>
      </c>
      <c r="E1015">
        <v>-2300.9444304698759</v>
      </c>
      <c r="F1015">
        <v>2297.3999999999733</v>
      </c>
      <c r="G1015">
        <v>-7.1630469875799463E-2</v>
      </c>
      <c r="L1015">
        <v>2297.3499999999731</v>
      </c>
      <c r="M1015">
        <v>85.68931823038875</v>
      </c>
    </row>
    <row r="1016" spans="2:13" x14ac:dyDescent="0.2">
      <c r="B1016">
        <v>2297.4999999999732</v>
      </c>
      <c r="C1016">
        <v>23.225480269738966</v>
      </c>
      <c r="D1016">
        <v>2297.4999999999732</v>
      </c>
      <c r="E1016">
        <v>-2300.9358133084902</v>
      </c>
      <c r="F1016">
        <v>2297.4999999999732</v>
      </c>
      <c r="G1016">
        <v>-6.3013308490099007E-2</v>
      </c>
      <c r="L1016">
        <v>2297.4499999999734</v>
      </c>
      <c r="M1016">
        <v>85.056586084076173</v>
      </c>
    </row>
    <row r="1017" spans="2:13" x14ac:dyDescent="0.2">
      <c r="B1017">
        <v>2297.5999999999731</v>
      </c>
      <c r="C1017">
        <v>23.125954840388296</v>
      </c>
      <c r="D1017">
        <v>2297.5999999999731</v>
      </c>
      <c r="E1017">
        <v>-2300.9260852982065</v>
      </c>
      <c r="F1017">
        <v>2297.5999999999731</v>
      </c>
      <c r="G1017">
        <v>-5.3285298206446896E-2</v>
      </c>
      <c r="L1017">
        <v>2297.5499999999729</v>
      </c>
      <c r="M1017">
        <v>84.417416597946598</v>
      </c>
    </row>
    <row r="1018" spans="2:13" x14ac:dyDescent="0.2">
      <c r="B1018">
        <v>2297.699999999973</v>
      </c>
      <c r="C1018">
        <v>23.026545566199978</v>
      </c>
      <c r="D1018">
        <v>2297.699999999973</v>
      </c>
      <c r="E1018">
        <v>-2300.9152344698409</v>
      </c>
      <c r="F1018">
        <v>2297.699999999973</v>
      </c>
      <c r="G1018">
        <v>-4.243446984082766E-2</v>
      </c>
      <c r="L1018">
        <v>2297.6499999999733</v>
      </c>
      <c r="M1018">
        <v>83.770650774945636</v>
      </c>
    </row>
    <row r="1019" spans="2:13" x14ac:dyDescent="0.2">
      <c r="B1019">
        <v>2297.7999999999729</v>
      </c>
      <c r="C1019">
        <v>22.927266867848999</v>
      </c>
      <c r="D1019">
        <v>2297.7999999999729</v>
      </c>
      <c r="E1019">
        <v>-2300.9032476656557</v>
      </c>
      <c r="F1019">
        <v>2297.7999999999729</v>
      </c>
      <c r="G1019">
        <v>-3.0447665655628953E-2</v>
      </c>
      <c r="L1019">
        <v>2297.7499999999727</v>
      </c>
      <c r="M1019">
        <v>83.115493465875076</v>
      </c>
    </row>
    <row r="1020" spans="2:13" x14ac:dyDescent="0.2">
      <c r="B1020">
        <v>2297.8999999999728</v>
      </c>
      <c r="C1020">
        <v>22.828133737086382</v>
      </c>
      <c r="D1020">
        <v>2297.8999999999728</v>
      </c>
      <c r="E1020">
        <v>-2300.890111257841</v>
      </c>
      <c r="F1020">
        <v>2297.8999999999728</v>
      </c>
      <c r="G1020">
        <v>-1.7311257840901817E-2</v>
      </c>
      <c r="L1020">
        <v>2297.8499999999731</v>
      </c>
      <c r="M1020">
        <v>82.451554014680582</v>
      </c>
    </row>
    <row r="1021" spans="2:13" x14ac:dyDescent="0.2">
      <c r="B1021">
        <v>2297.9999999999727</v>
      </c>
      <c r="C1021">
        <v>22.729161660571187</v>
      </c>
      <c r="D1021">
        <v>2297.9999999999727</v>
      </c>
      <c r="E1021">
        <v>-2300.8758119337112</v>
      </c>
      <c r="F1021">
        <v>2297.9999999999727</v>
      </c>
      <c r="G1021">
        <v>-3.0119337111500499E-3</v>
      </c>
      <c r="L1021">
        <v>2297.9499999999725</v>
      </c>
      <c r="M1021">
        <v>81.778886786982255</v>
      </c>
    </row>
    <row r="1022" spans="2:13" x14ac:dyDescent="0.2">
      <c r="B1022">
        <v>2298.0999999999726</v>
      </c>
      <c r="C1022">
        <v>22.630366487768057</v>
      </c>
      <c r="D1022">
        <v>2298.0999999999726</v>
      </c>
      <c r="E1022">
        <v>-2300.8603375449461</v>
      </c>
      <c r="F1022">
        <v>2298.0999999999726</v>
      </c>
      <c r="G1022">
        <v>1.2462455053992016E-2</v>
      </c>
      <c r="L1022">
        <v>2298.0499999999729</v>
      </c>
      <c r="M1022">
        <v>81.098031484209656</v>
      </c>
    </row>
    <row r="1023" spans="2:13" x14ac:dyDescent="0.2">
      <c r="B1023">
        <v>2298.1999999999725</v>
      </c>
      <c r="C1023">
        <v>22.531764238591617</v>
      </c>
      <c r="D1023">
        <v>2298.1999999999725</v>
      </c>
      <c r="E1023">
        <v>-2300.8436780180227</v>
      </c>
      <c r="F1023">
        <v>2298.1999999999725</v>
      </c>
      <c r="G1023">
        <v>2.9121981977368705E-2</v>
      </c>
      <c r="L1023">
        <v>2298.1499999999724</v>
      </c>
      <c r="M1023">
        <v>80.410053141759931</v>
      </c>
    </row>
    <row r="1024" spans="2:13" x14ac:dyDescent="0.2">
      <c r="B1024">
        <v>2298.2999999999724</v>
      </c>
      <c r="C1024">
        <v>22.43337097901551</v>
      </c>
      <c r="D1024">
        <v>2298.2999999999724</v>
      </c>
      <c r="E1024">
        <v>-2300.8258255533383</v>
      </c>
      <c r="F1024">
        <v>2298.2999999999724</v>
      </c>
      <c r="G1024">
        <v>4.6974446661806724E-2</v>
      </c>
      <c r="L1024">
        <v>2298.2499999999727</v>
      </c>
      <c r="M1024">
        <v>79.71613446323812</v>
      </c>
    </row>
    <row r="1025" spans="2:13" x14ac:dyDescent="0.2">
      <c r="B1025">
        <v>2298.3999999999724</v>
      </c>
      <c r="C1025">
        <v>22.335202722827017</v>
      </c>
      <c r="D1025">
        <v>2298.3999999999724</v>
      </c>
      <c r="E1025">
        <v>-2300.806774613945</v>
      </c>
      <c r="F1025">
        <v>2298.3999999999724</v>
      </c>
      <c r="G1025">
        <v>6.6025386055116542E-2</v>
      </c>
      <c r="L1025">
        <v>2298.3499999999722</v>
      </c>
      <c r="M1025">
        <v>79.017455988323292</v>
      </c>
    </row>
    <row r="1026" spans="2:13" x14ac:dyDescent="0.2">
      <c r="B1026">
        <v>2298.4999999999723</v>
      </c>
      <c r="C1026">
        <v>22.237275337429317</v>
      </c>
      <c r="D1026">
        <v>2298.4999999999723</v>
      </c>
      <c r="E1026">
        <v>-2300.7865218872344</v>
      </c>
      <c r="F1026">
        <v>2298.4999999999723</v>
      </c>
      <c r="G1026">
        <v>8.6278112765739934E-2</v>
      </c>
      <c r="L1026">
        <v>2298.4499999999725</v>
      </c>
      <c r="M1026">
        <v>78.31518207865831</v>
      </c>
    </row>
    <row r="1027" spans="2:13" x14ac:dyDescent="0.2">
      <c r="B1027">
        <v>2298.5999999999722</v>
      </c>
      <c r="C1027">
        <v>22.1396044456399</v>
      </c>
      <c r="D1027">
        <v>2298.5999999999722</v>
      </c>
      <c r="E1027">
        <v>-2300.7650662649235</v>
      </c>
      <c r="F1027">
        <v>2298.5999999999722</v>
      </c>
      <c r="G1027">
        <v>0.10773373507663564</v>
      </c>
      <c r="L1027">
        <v>2298.549999999972</v>
      </c>
      <c r="M1027">
        <v>77.610473339809417</v>
      </c>
    </row>
    <row r="1028" spans="2:13" x14ac:dyDescent="0.2">
      <c r="B1028">
        <v>2298.6999999999721</v>
      </c>
      <c r="C1028">
        <v>22.042205327617584</v>
      </c>
      <c r="D1028">
        <v>2298.6999999999721</v>
      </c>
      <c r="E1028">
        <v>-2300.7424088187186</v>
      </c>
      <c r="F1028">
        <v>2298.6999999999721</v>
      </c>
      <c r="G1028">
        <v>0.13039118128153859</v>
      </c>
      <c r="L1028">
        <v>2298.6499999999724</v>
      </c>
      <c r="M1028">
        <v>76.904485904188647</v>
      </c>
    </row>
    <row r="1029" spans="2:13" x14ac:dyDescent="0.2">
      <c r="B1029">
        <v>2298.799999999972</v>
      </c>
      <c r="C1029">
        <v>21.945092823491258</v>
      </c>
      <c r="D1029">
        <v>2298.799999999972</v>
      </c>
      <c r="E1029">
        <v>-2300.7185527717456</v>
      </c>
      <c r="F1029">
        <v>2298.799999999972</v>
      </c>
      <c r="G1029">
        <v>0.15424722825446224</v>
      </c>
      <c r="L1029">
        <v>2298.7499999999718</v>
      </c>
      <c r="M1029">
        <v>76.198370724400249</v>
      </c>
    </row>
    <row r="1030" spans="2:13" x14ac:dyDescent="0.2">
      <c r="B1030">
        <v>2298.8999999999719</v>
      </c>
      <c r="C1030">
        <v>21.848281237246422</v>
      </c>
      <c r="D1030">
        <v>2298.8999999999719</v>
      </c>
      <c r="E1030">
        <v>-2300.6935034658845</v>
      </c>
      <c r="F1030">
        <v>2298.8999999999719</v>
      </c>
      <c r="G1030">
        <v>0.17929653411556501</v>
      </c>
      <c r="L1030">
        <v>2298.8499999999722</v>
      </c>
      <c r="M1030">
        <v>75.49327288255644</v>
      </c>
    </row>
    <row r="1031" spans="2:13" x14ac:dyDescent="0.2">
      <c r="B1031">
        <v>2298.9999999999718</v>
      </c>
      <c r="C1031">
        <v>21.751784242405268</v>
      </c>
      <c r="D1031">
        <v>2298.9999999999718</v>
      </c>
      <c r="E1031">
        <v>-2300.6672683252004</v>
      </c>
      <c r="F1031">
        <v>2298.9999999999718</v>
      </c>
      <c r="G1031">
        <v>0.2055316747996585</v>
      </c>
      <c r="L1031">
        <v>2298.9499999999716</v>
      </c>
      <c r="M1031">
        <v>74.790330926799413</v>
      </c>
    </row>
    <row r="1032" spans="2:13" x14ac:dyDescent="0.2">
      <c r="B1032">
        <v>2299.0999999999717</v>
      </c>
      <c r="C1032">
        <v>21.655614790013669</v>
      </c>
      <c r="D1032">
        <v>2299.0999999999717</v>
      </c>
      <c r="E1032">
        <v>-2300.6398568156847</v>
      </c>
      <c r="F1032">
        <v>2299.0999999999717</v>
      </c>
      <c r="G1032">
        <v>0.23294318431544525</v>
      </c>
      <c r="L1032">
        <v>2299.049999999972</v>
      </c>
      <c r="M1032">
        <v>74.090676225540008</v>
      </c>
    </row>
    <row r="1033" spans="2:13" x14ac:dyDescent="0.2">
      <c r="B1033">
        <v>2299.1999999999716</v>
      </c>
      <c r="C1033">
        <v>21.559785019420858</v>
      </c>
      <c r="D1033">
        <v>2299.1999999999716</v>
      </c>
      <c r="E1033">
        <v>-2300.6112804015911</v>
      </c>
      <c r="F1033">
        <v>2299.1999999999716</v>
      </c>
      <c r="G1033">
        <v>0.26151959840899508</v>
      </c>
      <c r="L1033">
        <v>2299.1499999999714</v>
      </c>
      <c r="M1033">
        <v>73.395432362662987</v>
      </c>
    </row>
    <row r="1034" spans="2:13" x14ac:dyDescent="0.2">
      <c r="B1034">
        <v>2299.2999999999715</v>
      </c>
      <c r="C1034">
        <v>21.464306168787783</v>
      </c>
      <c r="D1034">
        <v>2299.2999999999715</v>
      </c>
      <c r="E1034">
        <v>-2300.5815525099679</v>
      </c>
      <c r="F1034">
        <v>2299.2999999999715</v>
      </c>
      <c r="G1034">
        <v>0.2912474900322195</v>
      </c>
      <c r="L1034">
        <v>2299.2499999999718</v>
      </c>
      <c r="M1034">
        <v>72.705721345199606</v>
      </c>
    </row>
    <row r="1035" spans="2:13" x14ac:dyDescent="0.2">
      <c r="B1035">
        <v>2299.3999999999714</v>
      </c>
      <c r="C1035">
        <v>21.36918848640444</v>
      </c>
      <c r="D1035">
        <v>2299.3999999999714</v>
      </c>
      <c r="E1035">
        <v>-2300.5506884989754</v>
      </c>
      <c r="F1035">
        <v>2299.3999999999714</v>
      </c>
      <c r="G1035">
        <v>0.3221115010246649</v>
      </c>
      <c r="L1035">
        <v>2299.3499999999713</v>
      </c>
      <c r="M1035">
        <v>72.022667142840206</v>
      </c>
    </row>
    <row r="1036" spans="2:13" x14ac:dyDescent="0.2">
      <c r="B1036">
        <v>2299.4999999999714</v>
      </c>
      <c r="C1036">
        <v>21.27444115867134</v>
      </c>
      <c r="D1036">
        <v>2299.4999999999714</v>
      </c>
      <c r="E1036">
        <v>-2300.5187055830397</v>
      </c>
      <c r="F1036">
        <v>2299.4999999999714</v>
      </c>
      <c r="G1036">
        <v>0.35409441696037902</v>
      </c>
      <c r="L1036">
        <v>2299.4499999999716</v>
      </c>
      <c r="M1036">
        <v>71.347370758320977</v>
      </c>
    </row>
    <row r="1037" spans="2:13" x14ac:dyDescent="0.2">
      <c r="B1037">
        <v>2299.5999999999713</v>
      </c>
      <c r="C1037">
        <v>21.180072236027613</v>
      </c>
      <c r="D1037">
        <v>2299.5999999999713</v>
      </c>
      <c r="E1037">
        <v>-2300.4856227787932</v>
      </c>
      <c r="F1037">
        <v>2299.5999999999713</v>
      </c>
      <c r="G1037">
        <v>0.38717722120691178</v>
      </c>
      <c r="L1037">
        <v>2299.5499999999711</v>
      </c>
      <c r="M1037">
        <v>70.680923353950945</v>
      </c>
    </row>
    <row r="1038" spans="2:13" x14ac:dyDescent="0.2">
      <c r="B1038">
        <v>2299.6999999999712</v>
      </c>
      <c r="C1038">
        <v>21.086088563627225</v>
      </c>
      <c r="D1038">
        <v>2299.6999999999712</v>
      </c>
      <c r="E1038">
        <v>-2300.4514608494824</v>
      </c>
      <c r="F1038">
        <v>2299.6999999999712</v>
      </c>
      <c r="G1038">
        <v>0.42133915051772419</v>
      </c>
      <c r="L1038">
        <v>2299.6499999999714</v>
      </c>
      <c r="M1038">
        <v>70.024405875665252</v>
      </c>
    </row>
    <row r="1039" spans="2:13" x14ac:dyDescent="0.2">
      <c r="B1039">
        <v>2299.7999999999711</v>
      </c>
      <c r="C1039">
        <v>20.992495717038789</v>
      </c>
      <c r="D1039">
        <v>2299.7999999999711</v>
      </c>
      <c r="E1039">
        <v>-2300.4162422482941</v>
      </c>
      <c r="F1039">
        <v>2299.7999999999711</v>
      </c>
      <c r="G1039">
        <v>0.45655775170598645</v>
      </c>
      <c r="L1039">
        <v>2299.7499999999709</v>
      </c>
      <c r="M1039">
        <v>69.378888734214414</v>
      </c>
    </row>
    <row r="1040" spans="2:13" x14ac:dyDescent="0.2">
      <c r="B1040">
        <v>2299.899999999971</v>
      </c>
      <c r="C1040">
        <v>20.899297943205337</v>
      </c>
      <c r="D1040">
        <v>2299.899999999971</v>
      </c>
      <c r="E1040">
        <v>-2300.3799910610715</v>
      </c>
      <c r="F1040">
        <v>2299.899999999971</v>
      </c>
      <c r="G1040">
        <v>0.49280893892864697</v>
      </c>
      <c r="L1040">
        <v>2299.8499999999713</v>
      </c>
      <c r="M1040">
        <v>68.745431548360074</v>
      </c>
    </row>
    <row r="1041" spans="2:13" x14ac:dyDescent="0.2">
      <c r="B1041">
        <v>2299.9999999999709</v>
      </c>
      <c r="C1041">
        <v>20.806498106861763</v>
      </c>
      <c r="D1041">
        <v>2299.9999999999709</v>
      </c>
      <c r="E1041">
        <v>-2300.3427329489073</v>
      </c>
      <c r="F1041">
        <v>2299.9999999999709</v>
      </c>
      <c r="G1041">
        <v>0.53006705109282848</v>
      </c>
      <c r="L1041">
        <v>2299.9499999999707</v>
      </c>
      <c r="M1041">
        <v>68.1250829556149</v>
      </c>
    </row>
    <row r="1042" spans="2:13" x14ac:dyDescent="0.2">
      <c r="B1042">
        <v>2300.0999999999708</v>
      </c>
      <c r="C1042">
        <v>20.714097642569879</v>
      </c>
      <c r="D1042">
        <v>2300.0999999999708</v>
      </c>
      <c r="E1042">
        <v>-2300.304495091108</v>
      </c>
      <c r="F1042">
        <v>2300.0999999999708</v>
      </c>
      <c r="G1042">
        <v>0.56830490889205976</v>
      </c>
      <c r="L1042">
        <v>2300.0499999999711</v>
      </c>
      <c r="M1042">
        <v>67.518880491333448</v>
      </c>
    </row>
    <row r="1043" spans="2:13" x14ac:dyDescent="0.2">
      <c r="B1043">
        <v>2300.1999999999707</v>
      </c>
      <c r="C1043">
        <v>20.622096512494618</v>
      </c>
      <c r="D1043">
        <v>2300.1999999999707</v>
      </c>
      <c r="E1043">
        <v>-2300.2653061290148</v>
      </c>
      <c r="F1043">
        <v>2300.1999999999707</v>
      </c>
      <c r="G1043">
        <v>0.6074938709853086</v>
      </c>
      <c r="L1043">
        <v>2300.1499999999705</v>
      </c>
      <c r="M1043">
        <v>66.92785053355469</v>
      </c>
    </row>
    <row r="1044" spans="2:13" x14ac:dyDescent="0.2">
      <c r="B1044">
        <v>2300.2999999999706</v>
      </c>
      <c r="C1044">
        <v>20.530493177044104</v>
      </c>
      <c r="D1044">
        <v>2300.2999999999706</v>
      </c>
      <c r="E1044">
        <v>-2300.2251960951207</v>
      </c>
      <c r="F1044">
        <v>2300.2999999999706</v>
      </c>
      <c r="G1044">
        <v>0.64760390487936093</v>
      </c>
      <c r="L1044">
        <v>2300.2499999999709</v>
      </c>
      <c r="M1044">
        <v>66.352998276747428</v>
      </c>
    </row>
    <row r="1045" spans="2:13" x14ac:dyDescent="0.2">
      <c r="B1045">
        <v>2300.3999999999705</v>
      </c>
      <c r="C1045">
        <v>20.439284582753228</v>
      </c>
      <c r="D1045">
        <v>2300.3999999999705</v>
      </c>
      <c r="E1045">
        <v>-2300.1841963208608</v>
      </c>
      <c r="F1045">
        <v>2300.3999999999705</v>
      </c>
      <c r="G1045">
        <v>0.68860367913930531</v>
      </c>
      <c r="L1045">
        <v>2300.3499999999704</v>
      </c>
      <c r="M1045">
        <v>65.795293047814269</v>
      </c>
    </row>
    <row r="1046" spans="2:13" x14ac:dyDescent="0.2">
      <c r="B1046">
        <v>2300.4999999999704</v>
      </c>
      <c r="C1046">
        <v>20.348466116167124</v>
      </c>
      <c r="D1046">
        <v>2300.4999999999704</v>
      </c>
      <c r="E1046">
        <v>-2300.1423394380754</v>
      </c>
      <c r="F1046">
        <v>2300.4999999999704</v>
      </c>
      <c r="G1046">
        <v>0.73046056192470132</v>
      </c>
      <c r="L1046">
        <v>2300.4499999999707</v>
      </c>
      <c r="M1046">
        <v>65.255725572457848</v>
      </c>
    </row>
    <row r="1047" spans="2:13" x14ac:dyDescent="0.2">
      <c r="B1047">
        <v>2300.5999999999704</v>
      </c>
      <c r="C1047">
        <v>20.258031585141214</v>
      </c>
      <c r="D1047">
        <v>2300.5999999999704</v>
      </c>
      <c r="E1047">
        <v>-2300.099659331257</v>
      </c>
      <c r="F1047">
        <v>2300.5999999999704</v>
      </c>
      <c r="G1047">
        <v>0.77314066874305354</v>
      </c>
      <c r="L1047">
        <v>2300.5499999999702</v>
      </c>
      <c r="M1047">
        <v>64.735275968648793</v>
      </c>
    </row>
    <row r="1048" spans="2:13" x14ac:dyDescent="0.2">
      <c r="B1048">
        <v>2300.6999999999703</v>
      </c>
      <c r="C1048">
        <v>20.167973206017166</v>
      </c>
      <c r="D1048">
        <v>2300.6999999999703</v>
      </c>
      <c r="E1048">
        <v>-2300.0561910930305</v>
      </c>
      <c r="F1048">
        <v>2300.6999999999703</v>
      </c>
      <c r="G1048">
        <v>0.81660890696957722</v>
      </c>
      <c r="L1048">
        <v>2300.6499999999705</v>
      </c>
      <c r="M1048">
        <v>64.234914056647682</v>
      </c>
    </row>
    <row r="1049" spans="2:13" x14ac:dyDescent="0.2">
      <c r="B1049">
        <v>2300.7999999999702</v>
      </c>
      <c r="C1049">
        <v>20.078281596638359</v>
      </c>
      <c r="D1049">
        <v>2300.7999999999702</v>
      </c>
      <c r="E1049">
        <v>-2300.0119709833089</v>
      </c>
      <c r="F1049">
        <v>2300.7999999999702</v>
      </c>
      <c r="G1049">
        <v>0.86082901669124112</v>
      </c>
      <c r="L1049">
        <v>2300.74999999997</v>
      </c>
      <c r="M1049">
        <v>63.755599744249267</v>
      </c>
    </row>
    <row r="1050" spans="2:13" x14ac:dyDescent="0.2">
      <c r="B1050">
        <v>2300.8999999999701</v>
      </c>
      <c r="C1050">
        <v>19.988945797024162</v>
      </c>
      <c r="D1050">
        <v>2300.8999999999701</v>
      </c>
      <c r="E1050">
        <v>-2299.9670363490713</v>
      </c>
      <c r="F1050">
        <v>2300.8999999999701</v>
      </c>
      <c r="G1050">
        <v>0.90576365092874767</v>
      </c>
      <c r="L1050">
        <v>2300.8499999999704</v>
      </c>
      <c r="M1050">
        <v>63.298255602157063</v>
      </c>
    </row>
    <row r="1051" spans="2:13" x14ac:dyDescent="0.2">
      <c r="B1051">
        <v>2300.99999999997</v>
      </c>
      <c r="C1051">
        <v>19.899953259650033</v>
      </c>
      <c r="D1051">
        <v>2300.99999999997</v>
      </c>
      <c r="E1051">
        <v>-2299.9214256231576</v>
      </c>
      <c r="F1051">
        <v>2300.99999999997</v>
      </c>
      <c r="G1051">
        <v>0.95137437684252291</v>
      </c>
      <c r="L1051">
        <v>2300.9499999999698</v>
      </c>
      <c r="M1051">
        <v>62.863814835542847</v>
      </c>
    </row>
    <row r="1052" spans="2:13" x14ac:dyDescent="0.2">
      <c r="B1052">
        <v>2301.0999999999699</v>
      </c>
      <c r="C1052">
        <v>19.811289854374184</v>
      </c>
      <c r="D1052">
        <v>2301.0999999999699</v>
      </c>
      <c r="E1052">
        <v>-2299.8751783076432</v>
      </c>
      <c r="F1052">
        <v>2301.0999999999699</v>
      </c>
      <c r="G1052">
        <v>0.99762169235691545</v>
      </c>
      <c r="L1052">
        <v>2301.0499999999702</v>
      </c>
      <c r="M1052">
        <v>62.453209178613001</v>
      </c>
    </row>
    <row r="1053" spans="2:13" x14ac:dyDescent="0.2">
      <c r="B1053">
        <v>2301.1999999999698</v>
      </c>
      <c r="C1053">
        <v>19.72293988413983</v>
      </c>
      <c r="D1053">
        <v>2301.1999999999698</v>
      </c>
      <c r="E1053">
        <v>-2299.8283349516601</v>
      </c>
      <c r="F1053">
        <v>2301.1999999999698</v>
      </c>
      <c r="G1053">
        <v>1.0444650483400437</v>
      </c>
      <c r="L1053">
        <v>2301.1499999999696</v>
      </c>
      <c r="M1053">
        <v>62.067362715016216</v>
      </c>
    </row>
    <row r="1054" spans="2:13" x14ac:dyDescent="0.2">
      <c r="B1054">
        <v>2301.2999999999697</v>
      </c>
      <c r="C1054">
        <v>19.634886054523221</v>
      </c>
      <c r="D1054">
        <v>2301.2999999999697</v>
      </c>
      <c r="E1054">
        <v>-2299.780937230772</v>
      </c>
      <c r="F1054">
        <v>2301.2999999999697</v>
      </c>
      <c r="G1054">
        <v>1.0918627692281007</v>
      </c>
      <c r="L1054">
        <v>2301.24999999997</v>
      </c>
      <c r="M1054">
        <v>61.707255089325315</v>
      </c>
    </row>
    <row r="1055" spans="2:13" x14ac:dyDescent="0.2">
      <c r="B1055">
        <v>2301.3999999999696</v>
      </c>
      <c r="C1055">
        <v>19.547109534182059</v>
      </c>
      <c r="D1055">
        <v>2301.3999999999696</v>
      </c>
      <c r="E1055">
        <v>-2299.7330278690483</v>
      </c>
      <c r="F1055">
        <v>2301.3999999999696</v>
      </c>
      <c r="G1055">
        <v>1.1397721309517692</v>
      </c>
      <c r="L1055">
        <v>2301.3499999999694</v>
      </c>
      <c r="M1055">
        <v>61.373816804496975</v>
      </c>
    </row>
    <row r="1056" spans="2:13" x14ac:dyDescent="0.2">
      <c r="B1056">
        <v>2301.4999999999695</v>
      </c>
      <c r="C1056">
        <v>19.45959000072958</v>
      </c>
      <c r="D1056">
        <v>2301.4999999999695</v>
      </c>
      <c r="E1056">
        <v>-2299.6846506086845</v>
      </c>
      <c r="F1056">
        <v>2301.4999999999695</v>
      </c>
      <c r="G1056">
        <v>1.1881493913156191</v>
      </c>
      <c r="L1056">
        <v>2301.4499999999698</v>
      </c>
      <c r="M1056">
        <v>61.067956431078962</v>
      </c>
    </row>
    <row r="1057" spans="2:13" x14ac:dyDescent="0.2">
      <c r="B1057">
        <v>2301.5999999999694</v>
      </c>
      <c r="C1057">
        <v>19.372305704413726</v>
      </c>
      <c r="D1057">
        <v>2301.5999999999694</v>
      </c>
      <c r="E1057">
        <v>-2299.6358501656714</v>
      </c>
      <c r="F1057">
        <v>2301.5999999999694</v>
      </c>
      <c r="G1057">
        <v>1.2369498343286978</v>
      </c>
      <c r="L1057">
        <v>2301.5499999999693</v>
      </c>
      <c r="M1057">
        <v>60.7905479084707</v>
      </c>
    </row>
    <row r="1058" spans="2:13" x14ac:dyDescent="0.2">
      <c r="B1058">
        <v>2301.6999999999694</v>
      </c>
      <c r="C1058">
        <v>19.285233504921234</v>
      </c>
      <c r="D1058">
        <v>2301.6999999999694</v>
      </c>
      <c r="E1058">
        <v>-2299.5866722516612</v>
      </c>
      <c r="F1058">
        <v>2301.6999999999694</v>
      </c>
      <c r="G1058">
        <v>1.2861277483389131</v>
      </c>
      <c r="L1058">
        <v>2301.6499999999696</v>
      </c>
      <c r="M1058">
        <v>60.542470361007837</v>
      </c>
    </row>
    <row r="1059" spans="2:13" x14ac:dyDescent="0.2">
      <c r="B1059">
        <v>2301.7999999999693</v>
      </c>
      <c r="C1059">
        <v>19.198348903280888</v>
      </c>
      <c r="D1059">
        <v>2301.7999999999693</v>
      </c>
      <c r="E1059">
        <v>-2299.5371636197738</v>
      </c>
      <c r="F1059">
        <v>2301.7999999999693</v>
      </c>
      <c r="G1059">
        <v>1.3356363802263331</v>
      </c>
      <c r="L1059">
        <v>2301.7499999999691</v>
      </c>
      <c r="M1059">
        <v>60.324620603900684</v>
      </c>
    </row>
    <row r="1060" spans="2:13" x14ac:dyDescent="0.2">
      <c r="B1060">
        <v>2301.8999999999692</v>
      </c>
      <c r="C1060">
        <v>19.111626214083397</v>
      </c>
      <c r="D1060">
        <v>2301.8999999999692</v>
      </c>
      <c r="E1060">
        <v>-2299.4873718811245</v>
      </c>
      <c r="F1060">
        <v>2301.8999999999692</v>
      </c>
      <c r="G1060">
        <v>1.3854281188755522</v>
      </c>
      <c r="L1060">
        <v>2301.8499999999694</v>
      </c>
      <c r="M1060">
        <v>60.137758394686365</v>
      </c>
    </row>
    <row r="1061" spans="2:13" x14ac:dyDescent="0.2">
      <c r="B1061">
        <v>2301.9999999999691</v>
      </c>
      <c r="C1061">
        <v>19.025038513092884</v>
      </c>
      <c r="D1061">
        <v>2301.9999999999691</v>
      </c>
      <c r="E1061">
        <v>-2299.4373457334141</v>
      </c>
      <c r="F1061">
        <v>2301.9999999999691</v>
      </c>
      <c r="G1061">
        <v>1.4354542665860208</v>
      </c>
      <c r="L1061">
        <v>2301.9499999999689</v>
      </c>
      <c r="M1061">
        <v>59.98277447786522</v>
      </c>
    </row>
    <row r="1062" spans="2:13" x14ac:dyDescent="0.2">
      <c r="B1062">
        <v>2302.099999999969</v>
      </c>
      <c r="C1062">
        <v>18.938557603467078</v>
      </c>
      <c r="D1062">
        <v>2302.099999999969</v>
      </c>
      <c r="E1062">
        <v>-2299.387135167126</v>
      </c>
      <c r="F1062">
        <v>2302.099999999969</v>
      </c>
      <c r="G1062">
        <v>1.4856648328741358</v>
      </c>
      <c r="L1062">
        <v>2302.0499999999693</v>
      </c>
      <c r="M1062">
        <v>59.860673406863988</v>
      </c>
    </row>
    <row r="1063" spans="2:13" x14ac:dyDescent="0.2">
      <c r="B1063">
        <v>2302.1999999999689</v>
      </c>
      <c r="C1063">
        <v>18.852154171908047</v>
      </c>
      <c r="D1063">
        <v>2302.1999999999689</v>
      </c>
      <c r="E1063">
        <v>-2299.336791360156</v>
      </c>
      <c r="F1063">
        <v>2302.1999999999689</v>
      </c>
      <c r="G1063">
        <v>1.5360086398441126</v>
      </c>
      <c r="L1063">
        <v>2302.1499999999687</v>
      </c>
      <c r="M1063">
        <v>59.772363871308336</v>
      </c>
    </row>
    <row r="1064" spans="2:13" x14ac:dyDescent="0.2">
      <c r="B1064">
        <v>2302.2999999999688</v>
      </c>
      <c r="C1064">
        <v>18.765797963434636</v>
      </c>
      <c r="D1064">
        <v>2302.2999999999688</v>
      </c>
      <c r="E1064">
        <v>-2299.2863665623863</v>
      </c>
      <c r="F1064">
        <v>2302.2999999999688</v>
      </c>
      <c r="G1064">
        <v>1.5864334376137776</v>
      </c>
      <c r="L1064">
        <v>2302.2499999999691</v>
      </c>
      <c r="M1064">
        <v>59.7186477934004</v>
      </c>
    </row>
    <row r="1065" spans="2:13" x14ac:dyDescent="0.2">
      <c r="B1065">
        <v>2302.3999999999687</v>
      </c>
      <c r="C1065">
        <v>18.679464015221804</v>
      </c>
      <c r="D1065">
        <v>2302.3999999999687</v>
      </c>
      <c r="E1065">
        <v>-2299.2359036318758</v>
      </c>
      <c r="F1065">
        <v>2302.3999999999687</v>
      </c>
      <c r="G1065">
        <v>1.6368963681243258</v>
      </c>
      <c r="L1065">
        <v>2302.3499999999685</v>
      </c>
      <c r="M1065">
        <v>59.693349167004307</v>
      </c>
    </row>
    <row r="1066" spans="2:13" x14ac:dyDescent="0.2">
      <c r="B1066">
        <v>2302.4999999999686</v>
      </c>
      <c r="C1066">
        <v>18.593130127877153</v>
      </c>
      <c r="D1066">
        <v>2302.4999999999686</v>
      </c>
      <c r="E1066">
        <v>-2299.185440568373</v>
      </c>
      <c r="F1066">
        <v>2302.4999999999686</v>
      </c>
      <c r="G1066">
        <v>1.687359431627101</v>
      </c>
      <c r="L1066">
        <v>2302.4499999999689</v>
      </c>
      <c r="M1066">
        <v>59.693265783056226</v>
      </c>
    </row>
    <row r="1067" spans="2:13" x14ac:dyDescent="0.2">
      <c r="B1067">
        <v>2302.5999999999685</v>
      </c>
      <c r="C1067">
        <v>18.506773546394097</v>
      </c>
      <c r="D1067">
        <v>2302.5999999999685</v>
      </c>
      <c r="E1067">
        <v>-2299.1350163228667</v>
      </c>
      <c r="F1067">
        <v>2302.5999999999685</v>
      </c>
      <c r="G1067">
        <v>1.7377836771333932</v>
      </c>
      <c r="L1067">
        <v>2302.5499999999683</v>
      </c>
      <c r="M1067">
        <v>59.719028809831457</v>
      </c>
    </row>
    <row r="1068" spans="2:13" x14ac:dyDescent="0.2">
      <c r="B1068">
        <v>2302.6999999999684</v>
      </c>
      <c r="C1068">
        <v>18.420366726034672</v>
      </c>
      <c r="D1068">
        <v>2302.6999999999684</v>
      </c>
      <c r="E1068">
        <v>-2299.0846781882965</v>
      </c>
      <c r="F1068">
        <v>2302.6999999999684</v>
      </c>
      <c r="G1068">
        <v>1.7881218117036042</v>
      </c>
      <c r="L1068">
        <v>2302.6499999999687</v>
      </c>
      <c r="M1068">
        <v>59.776149495195824</v>
      </c>
    </row>
    <row r="1069" spans="2:13" x14ac:dyDescent="0.2">
      <c r="B1069">
        <v>2302.7999999999683</v>
      </c>
      <c r="C1069">
        <v>18.333875419005246</v>
      </c>
      <c r="D1069">
        <v>2302.7999999999683</v>
      </c>
      <c r="E1069">
        <v>-2299.0344853328165</v>
      </c>
      <c r="F1069">
        <v>2302.7999999999683</v>
      </c>
      <c r="G1069">
        <v>1.8383146671835675</v>
      </c>
      <c r="L1069">
        <v>2302.7499999999682</v>
      </c>
      <c r="M1069">
        <v>59.872440208206569</v>
      </c>
    </row>
    <row r="1070" spans="2:13" x14ac:dyDescent="0.2">
      <c r="B1070">
        <v>2302.8999999999683</v>
      </c>
      <c r="C1070">
        <v>18.247264766892791</v>
      </c>
      <c r="D1070">
        <v>2302.8999999999683</v>
      </c>
      <c r="E1070">
        <v>-2298.9844986722414</v>
      </c>
      <c r="F1070">
        <v>2302.8999999999683</v>
      </c>
      <c r="G1070">
        <v>1.8883013277586542</v>
      </c>
      <c r="L1070">
        <v>2302.8499999999685</v>
      </c>
      <c r="M1070">
        <v>60.008942778137254</v>
      </c>
    </row>
    <row r="1071" spans="2:13" x14ac:dyDescent="0.2">
      <c r="B1071">
        <v>2302.9999999999682</v>
      </c>
      <c r="C1071">
        <v>18.160499620458964</v>
      </c>
      <c r="D1071">
        <v>2302.9999999999682</v>
      </c>
      <c r="E1071">
        <v>-2298.9347806389728</v>
      </c>
      <c r="F1071">
        <v>2302.9999999999682</v>
      </c>
      <c r="G1071">
        <v>1.9380193610272727</v>
      </c>
      <c r="L1071">
        <v>2302.949999999968</v>
      </c>
      <c r="M1071">
        <v>60.186493613627398</v>
      </c>
    </row>
    <row r="1072" spans="2:13" x14ac:dyDescent="0.2">
      <c r="B1072">
        <v>2303.0999999999681</v>
      </c>
      <c r="C1072">
        <v>18.073544626648495</v>
      </c>
      <c r="D1072">
        <v>2303.0999999999681</v>
      </c>
      <c r="E1072">
        <v>-2298.8853953730663</v>
      </c>
      <c r="F1072">
        <v>2303.0999999999681</v>
      </c>
      <c r="G1072">
        <v>1.9874046269337668</v>
      </c>
      <c r="L1072">
        <v>2303.0499999999683</v>
      </c>
      <c r="M1072">
        <v>60.406000938849736</v>
      </c>
    </row>
    <row r="1073" spans="2:13" x14ac:dyDescent="0.2">
      <c r="B1073">
        <v>2303.199999999968</v>
      </c>
      <c r="C1073">
        <v>17.986364184147053</v>
      </c>
      <c r="D1073">
        <v>2303.199999999968</v>
      </c>
      <c r="E1073">
        <v>-2298.8364091746876</v>
      </c>
      <c r="F1073">
        <v>2303.199999999968</v>
      </c>
      <c r="G1073">
        <v>2.0363908253125373</v>
      </c>
      <c r="L1073">
        <v>2303.1499999999678</v>
      </c>
      <c r="M1073">
        <v>60.668613672892285</v>
      </c>
    </row>
    <row r="1074" spans="2:13" x14ac:dyDescent="0.2">
      <c r="B1074">
        <v>2303.2999999999679</v>
      </c>
      <c r="C1074">
        <v>17.898922743827445</v>
      </c>
      <c r="D1074">
        <v>2303.2999999999679</v>
      </c>
      <c r="E1074">
        <v>-2298.7878903823134</v>
      </c>
      <c r="F1074">
        <v>2303.2999999999679</v>
      </c>
      <c r="G1074">
        <v>2.0849096176866624</v>
      </c>
      <c r="L1074">
        <v>2303.2499999999682</v>
      </c>
      <c r="M1074">
        <v>60.975339705220904</v>
      </c>
    </row>
    <row r="1075" spans="2:13" x14ac:dyDescent="0.2">
      <c r="B1075">
        <v>2303.3999999999678</v>
      </c>
      <c r="C1075">
        <v>17.811184956705844</v>
      </c>
      <c r="D1075">
        <v>2303.3999999999678</v>
      </c>
      <c r="E1075">
        <v>-2298.7399095458527</v>
      </c>
      <c r="F1075">
        <v>2303.3999999999678</v>
      </c>
      <c r="G1075">
        <v>2.1328904541474003</v>
      </c>
      <c r="L1075">
        <v>2303.3499999999676</v>
      </c>
      <c r="M1075">
        <v>61.327238509994075</v>
      </c>
    </row>
    <row r="1076" spans="2:13" x14ac:dyDescent="0.2">
      <c r="B1076">
        <v>2303.4999999999677</v>
      </c>
      <c r="C1076">
        <v>17.723115960204943</v>
      </c>
      <c r="D1076">
        <v>2303.4999999999677</v>
      </c>
      <c r="E1076">
        <v>-2298.6925393780498</v>
      </c>
      <c r="F1076">
        <v>2303.4999999999677</v>
      </c>
      <c r="G1076">
        <v>2.1802606219503105</v>
      </c>
      <c r="L1076">
        <v>2303.449999999968</v>
      </c>
      <c r="M1076">
        <v>61.725274694817173</v>
      </c>
    </row>
    <row r="1077" spans="2:13" x14ac:dyDescent="0.2">
      <c r="B1077">
        <v>2303.5999999999676</v>
      </c>
      <c r="C1077">
        <v>17.634681613801366</v>
      </c>
      <c r="D1077">
        <v>2303.5999999999676</v>
      </c>
      <c r="E1077">
        <v>-2298.6458548194246</v>
      </c>
      <c r="F1077">
        <v>2303.5999999999676</v>
      </c>
      <c r="G1077">
        <v>2.2269451805755125</v>
      </c>
      <c r="L1077">
        <v>2303.5499999999674</v>
      </c>
      <c r="M1077">
        <v>62.170392705181627</v>
      </c>
    </row>
    <row r="1078" spans="2:13" x14ac:dyDescent="0.2">
      <c r="B1078">
        <v>2303.6999999999675</v>
      </c>
      <c r="C1078">
        <v>17.545848625599238</v>
      </c>
      <c r="D1078">
        <v>2303.6999999999675</v>
      </c>
      <c r="E1078">
        <v>-2298.5999333404566</v>
      </c>
      <c r="F1078">
        <v>2303.6999999999675</v>
      </c>
      <c r="G1078">
        <v>2.2728666595435243</v>
      </c>
      <c r="L1078">
        <v>2303.6499999999678</v>
      </c>
      <c r="M1078">
        <v>62.663670555744844</v>
      </c>
    </row>
    <row r="1079" spans="2:13" x14ac:dyDescent="0.2">
      <c r="B1079">
        <v>2303.7999999999674</v>
      </c>
      <c r="C1079">
        <v>17.456584780336261</v>
      </c>
      <c r="D1079">
        <v>2303.7999999999674</v>
      </c>
      <c r="E1079">
        <v>-2298.5548550972803</v>
      </c>
      <c r="F1079">
        <v>2303.7999999999674</v>
      </c>
      <c r="G1079">
        <v>2.3179449027197734</v>
      </c>
      <c r="L1079">
        <v>2303.7499999999673</v>
      </c>
      <c r="M1079">
        <v>63.206223696890966</v>
      </c>
    </row>
    <row r="1080" spans="2:13" x14ac:dyDescent="0.2">
      <c r="B1080">
        <v>2303.8999999999673</v>
      </c>
      <c r="C1080">
        <v>17.366859211950899</v>
      </c>
      <c r="D1080">
        <v>2303.8999999999673</v>
      </c>
      <c r="E1080">
        <v>-2298.5107030400141</v>
      </c>
      <c r="F1080">
        <v>2303.8999999999673</v>
      </c>
      <c r="G1080">
        <v>2.3620969599860473</v>
      </c>
      <c r="L1080">
        <v>2303.8499999999676</v>
      </c>
      <c r="M1080">
        <v>63.79917532613733</v>
      </c>
    </row>
    <row r="1081" spans="2:13" x14ac:dyDescent="0.2">
      <c r="B1081">
        <v>2303.9999999999673</v>
      </c>
      <c r="C1081">
        <v>17.276642644017514</v>
      </c>
      <c r="D1081">
        <v>2303.9999999999673</v>
      </c>
      <c r="E1081">
        <v>-2298.4675631282953</v>
      </c>
      <c r="F1081">
        <v>2303.9999999999673</v>
      </c>
      <c r="G1081">
        <v>2.4052368717048012</v>
      </c>
      <c r="L1081">
        <v>2303.9499999999671</v>
      </c>
      <c r="M1081">
        <v>64.443726668438188</v>
      </c>
    </row>
    <row r="1082" spans="2:13" x14ac:dyDescent="0.2">
      <c r="B1082">
        <v>2304.0999999999672</v>
      </c>
      <c r="C1082">
        <v>17.185907787942352</v>
      </c>
      <c r="D1082">
        <v>2304.0999999999672</v>
      </c>
      <c r="E1082">
        <v>-2298.4255242660465</v>
      </c>
      <c r="F1082">
        <v>2304.0999999999672</v>
      </c>
      <c r="G1082">
        <v>2.4472757339535747</v>
      </c>
      <c r="L1082">
        <v>2304.0499999999674</v>
      </c>
      <c r="M1082">
        <v>65.140980965491735</v>
      </c>
    </row>
    <row r="1083" spans="2:13" x14ac:dyDescent="0.2">
      <c r="B1083">
        <v>2304.1999999999671</v>
      </c>
      <c r="C1083">
        <v>17.094629783064974</v>
      </c>
      <c r="D1083">
        <v>2304.1999999999671</v>
      </c>
      <c r="E1083">
        <v>-2298.38467815992</v>
      </c>
      <c r="F1083">
        <v>2304.1999999999671</v>
      </c>
      <c r="G1083">
        <v>2.4881218400801117</v>
      </c>
      <c r="L1083">
        <v>2304.1499999999669</v>
      </c>
      <c r="M1083">
        <v>65.891903035236439</v>
      </c>
    </row>
    <row r="1084" spans="2:13" x14ac:dyDescent="0.2">
      <c r="B1084">
        <v>2304.299999999967</v>
      </c>
      <c r="C1084">
        <v>17.002786417875885</v>
      </c>
      <c r="D1084">
        <v>2304.299999999967</v>
      </c>
      <c r="E1084">
        <v>-2298.3451196854667</v>
      </c>
      <c r="F1084">
        <v>2304.299999999967</v>
      </c>
      <c r="G1084">
        <v>2.527680314533427</v>
      </c>
      <c r="L1084">
        <v>2304.2499999999673</v>
      </c>
      <c r="M1084">
        <v>66.697646486147917</v>
      </c>
    </row>
    <row r="1085" spans="2:13" x14ac:dyDescent="0.2">
      <c r="B1085">
        <v>2304.3999999999669</v>
      </c>
      <c r="C1085">
        <v>16.910358577471154</v>
      </c>
      <c r="D1085">
        <v>2304.3999999999669</v>
      </c>
      <c r="E1085">
        <v>-2298.3069468083127</v>
      </c>
      <c r="F1085">
        <v>2304.3999999999669</v>
      </c>
      <c r="G1085">
        <v>2.5658531916874381</v>
      </c>
      <c r="L1085">
        <v>2304.3499999999667</v>
      </c>
      <c r="M1085">
        <v>67.559279901969532</v>
      </c>
    </row>
    <row r="1086" spans="2:13" x14ac:dyDescent="0.2">
      <c r="B1086">
        <v>2304.4999999999668</v>
      </c>
      <c r="C1086">
        <v>16.817330588309737</v>
      </c>
      <c r="D1086">
        <v>2304.4999999999668</v>
      </c>
      <c r="E1086">
        <v>-2298.2702607813781</v>
      </c>
      <c r="F1086">
        <v>2304.4999999999668</v>
      </c>
      <c r="G1086">
        <v>2.6025392186220415</v>
      </c>
      <c r="L1086">
        <v>2304.4499999999671</v>
      </c>
      <c r="M1086">
        <v>68.477968812583541</v>
      </c>
    </row>
    <row r="1087" spans="2:13" x14ac:dyDescent="0.2">
      <c r="B1087">
        <v>2304.5999999999667</v>
      </c>
      <c r="C1087">
        <v>16.723690531137912</v>
      </c>
      <c r="D1087">
        <v>2304.5999999999667</v>
      </c>
      <c r="E1087">
        <v>-2298.2351665137812</v>
      </c>
      <c r="F1087">
        <v>2304.5999999999667</v>
      </c>
      <c r="G1087">
        <v>2.6376334862188742</v>
      </c>
      <c r="L1087">
        <v>2304.5499999999665</v>
      </c>
      <c r="M1087">
        <v>69.455088703988551</v>
      </c>
    </row>
    <row r="1088" spans="2:13" x14ac:dyDescent="0.2">
      <c r="B1088">
        <v>2304.6999999999666</v>
      </c>
      <c r="C1088">
        <v>16.629430753571327</v>
      </c>
      <c r="D1088">
        <v>2304.6999999999666</v>
      </c>
      <c r="E1088">
        <v>-2298.2017725278833</v>
      </c>
      <c r="F1088">
        <v>2304.6999999999666</v>
      </c>
      <c r="G1088">
        <v>2.671027472116748</v>
      </c>
      <c r="L1088">
        <v>2304.6499999999669</v>
      </c>
      <c r="M1088">
        <v>70.491980702795018</v>
      </c>
    </row>
    <row r="1089" spans="2:13" x14ac:dyDescent="0.2">
      <c r="B1089">
        <v>2304.7999999999665</v>
      </c>
      <c r="C1089">
        <v>16.53454917303122</v>
      </c>
      <c r="D1089">
        <v>2304.7999999999665</v>
      </c>
      <c r="E1089">
        <v>-2298.170190817797</v>
      </c>
      <c r="F1089">
        <v>2304.7999999999665</v>
      </c>
      <c r="G1089">
        <v>2.7026091822031049</v>
      </c>
      <c r="L1089">
        <v>2304.7499999999663</v>
      </c>
      <c r="M1089">
        <v>71.589774044786807</v>
      </c>
    </row>
    <row r="1090" spans="2:13" x14ac:dyDescent="0.2">
      <c r="B1090">
        <v>2304.8999999999664</v>
      </c>
      <c r="C1090">
        <v>16.439087935012449</v>
      </c>
      <c r="D1090">
        <v>2304.8999999999664</v>
      </c>
      <c r="E1090">
        <v>-2298.1404070285444</v>
      </c>
      <c r="F1090">
        <v>2304.8999999999664</v>
      </c>
      <c r="G1090">
        <v>2.732392971455738</v>
      </c>
      <c r="L1090">
        <v>2304.8499999999667</v>
      </c>
      <c r="M1090">
        <v>72.672142221734759</v>
      </c>
    </row>
    <row r="1091" spans="2:13" x14ac:dyDescent="0.2">
      <c r="B1091">
        <v>2304.9999999999663</v>
      </c>
      <c r="C1091">
        <v>16.343088325270188</v>
      </c>
      <c r="D1091">
        <v>2304.9999999999663</v>
      </c>
      <c r="E1091">
        <v>-2298.1124070263268</v>
      </c>
      <c r="F1091">
        <v>2304.9999999999663</v>
      </c>
      <c r="G1091">
        <v>2.7603929736733335</v>
      </c>
      <c r="L1091">
        <v>2304.9499999999662</v>
      </c>
      <c r="M1091">
        <v>73.739731463344427</v>
      </c>
    </row>
    <row r="1092" spans="2:13" x14ac:dyDescent="0.2">
      <c r="B1092">
        <v>2305.0999999999663</v>
      </c>
      <c r="C1092">
        <v>16.246590090799373</v>
      </c>
      <c r="D1092">
        <v>2305.0999999999663</v>
      </c>
      <c r="E1092">
        <v>-2298.0861769125377</v>
      </c>
      <c r="F1092">
        <v>2305.0999999999663</v>
      </c>
      <c r="G1092">
        <v>2.7866230874624307</v>
      </c>
      <c r="L1092">
        <v>2305.0499999999665</v>
      </c>
      <c r="M1092">
        <v>74.793296586173184</v>
      </c>
    </row>
    <row r="1093" spans="2:13" x14ac:dyDescent="0.2">
      <c r="B1093">
        <v>2305.1999999999662</v>
      </c>
      <c r="C1093">
        <v>16.149631517141021</v>
      </c>
      <c r="D1093">
        <v>2305.1999999999662</v>
      </c>
      <c r="E1093">
        <v>-2298.0617031336337</v>
      </c>
      <c r="F1093">
        <v>2305.1999999999662</v>
      </c>
      <c r="G1093">
        <v>2.8110968663663698</v>
      </c>
      <c r="L1093">
        <v>2305.149999999966</v>
      </c>
      <c r="M1093">
        <v>75.833611592758231</v>
      </c>
    </row>
    <row r="1094" spans="2:13" x14ac:dyDescent="0.2">
      <c r="B1094">
        <v>2305.2999999999661</v>
      </c>
      <c r="C1094">
        <v>16.052249509196375</v>
      </c>
      <c r="D1094">
        <v>2305.2999999999661</v>
      </c>
      <c r="E1094">
        <v>-2298.0389725830778</v>
      </c>
      <c r="F1094">
        <v>2305.2999999999661</v>
      </c>
      <c r="G1094">
        <v>2.8338274169223041</v>
      </c>
      <c r="L1094">
        <v>2305.2499999999663</v>
      </c>
      <c r="M1094">
        <v>76.861468145933202</v>
      </c>
    </row>
    <row r="1095" spans="2:13" x14ac:dyDescent="0.2">
      <c r="B1095">
        <v>2305.399999999966</v>
      </c>
      <c r="C1095">
        <v>15.954479675040886</v>
      </c>
      <c r="D1095">
        <v>2305.399999999966</v>
      </c>
      <c r="E1095">
        <v>-2298.0179726955257</v>
      </c>
      <c r="F1095">
        <v>2305.399999999966</v>
      </c>
      <c r="G1095">
        <v>2.8548273044743837</v>
      </c>
      <c r="L1095">
        <v>2305.3499999999658</v>
      </c>
      <c r="M1095">
        <v>77.877674116591749</v>
      </c>
    </row>
    <row r="1096" spans="2:13" x14ac:dyDescent="0.2">
      <c r="B1096">
        <v>2305.4999999999659</v>
      </c>
      <c r="C1096">
        <v>15.856356412285789</v>
      </c>
      <c r="D1096">
        <v>2305.4999999999659</v>
      </c>
      <c r="E1096">
        <v>-2297.9986915334198</v>
      </c>
      <c r="F1096">
        <v>2305.4999999999659</v>
      </c>
      <c r="G1096">
        <v>2.8741084665803101</v>
      </c>
      <c r="L1096">
        <v>2305.4499999999662</v>
      </c>
      <c r="M1096">
        <v>78.883052187732147</v>
      </c>
    </row>
    <row r="1097" spans="2:13" x14ac:dyDescent="0.2">
      <c r="B1097">
        <v>2305.5999999999658</v>
      </c>
      <c r="C1097">
        <v>15.75791299658518</v>
      </c>
      <c r="D1097">
        <v>2305.5999999999658</v>
      </c>
      <c r="E1097">
        <v>-2297.9811178661662</v>
      </c>
      <c r="F1097">
        <v>2305.5999999999658</v>
      </c>
      <c r="G1097">
        <v>2.8916821338339105</v>
      </c>
      <c r="L1097">
        <v>2305.5499999999656</v>
      </c>
      <c r="M1097">
        <v>79.878438513977201</v>
      </c>
    </row>
    <row r="1098" spans="2:13" x14ac:dyDescent="0.2">
      <c r="B1098">
        <v>2305.6999999999657</v>
      </c>
      <c r="C1098">
        <v>15.659181671936041</v>
      </c>
      <c r="D1098">
        <v>2305.6999999999657</v>
      </c>
      <c r="E1098">
        <v>-2297.9652412420974</v>
      </c>
      <c r="F1098">
        <v>2305.6999999999657</v>
      </c>
      <c r="G1098">
        <v>2.9075587579027342</v>
      </c>
      <c r="L1098">
        <v>2305.649999999966</v>
      </c>
      <c r="M1098">
        <v>80.864681443449015</v>
      </c>
    </row>
    <row r="1099" spans="2:13" x14ac:dyDescent="0.2">
      <c r="B1099">
        <v>2305.7999999999656</v>
      </c>
      <c r="C1099">
        <v>15.560193742464792</v>
      </c>
      <c r="D1099">
        <v>2305.7999999999656</v>
      </c>
      <c r="E1099">
        <v>-2297.951052053384</v>
      </c>
      <c r="F1099">
        <v>2305.7999999999656</v>
      </c>
      <c r="G1099">
        <v>2.9217479466160512</v>
      </c>
      <c r="L1099">
        <v>2305.7499999999654</v>
      </c>
      <c r="M1099">
        <v>81.842640277656869</v>
      </c>
    </row>
    <row r="1100" spans="2:13" x14ac:dyDescent="0.2">
      <c r="B1100">
        <v>2305.8999999999655</v>
      </c>
      <c r="C1100">
        <v>15.460979665433568</v>
      </c>
      <c r="D1100">
        <v>2305.8999999999655</v>
      </c>
      <c r="E1100">
        <v>-2297.9385415940919</v>
      </c>
      <c r="F1100">
        <v>2305.8999999999655</v>
      </c>
      <c r="G1100">
        <v>2.9342584059081673</v>
      </c>
      <c r="L1100">
        <v>2305.8499999999658</v>
      </c>
      <c r="M1100">
        <v>82.81318408509388</v>
      </c>
    </row>
    <row r="1101" spans="2:13" x14ac:dyDescent="0.2">
      <c r="B1101">
        <v>2305.9999999999654</v>
      </c>
      <c r="C1101">
        <v>15.361569145239777</v>
      </c>
      <c r="D1101">
        <v>2305.9999999999654</v>
      </c>
      <c r="E1101">
        <v>-2297.927702111559</v>
      </c>
      <c r="F1101">
        <v>2305.9999999999654</v>
      </c>
      <c r="G1101">
        <v>2.9450978884410688</v>
      </c>
      <c r="L1101">
        <v>2305.9499999999653</v>
      </c>
      <c r="M1101">
        <v>83.777190557945573</v>
      </c>
    </row>
    <row r="1102" spans="2:13" x14ac:dyDescent="0.2">
      <c r="B1102">
        <v>2306.0999999999653</v>
      </c>
      <c r="C1102">
        <v>15.261991228217386</v>
      </c>
      <c r="D1102">
        <v>2306.0999999999653</v>
      </c>
      <c r="E1102">
        <v>-2297.9185268512429</v>
      </c>
      <c r="F1102">
        <v>2306.0999999999653</v>
      </c>
      <c r="G1102">
        <v>2.9542731487572382</v>
      </c>
      <c r="L1102">
        <v>2306.0499999999656</v>
      </c>
      <c r="M1102">
        <v>84.735544898712632</v>
      </c>
    </row>
    <row r="1103" spans="2:13" x14ac:dyDescent="0.2">
      <c r="B1103">
        <v>2306.1999999999653</v>
      </c>
      <c r="C1103">
        <v>15.162274398076395</v>
      </c>
      <c r="D1103">
        <v>2306.1999999999653</v>
      </c>
      <c r="E1103">
        <v>-2297.9110100951943</v>
      </c>
      <c r="F1103">
        <v>2306.1999999999653</v>
      </c>
      <c r="G1103">
        <v>2.9617899048057552</v>
      </c>
      <c r="L1103">
        <v>2306.1499999999651</v>
      </c>
      <c r="M1103">
        <v>85.68913874483988</v>
      </c>
    </row>
    <row r="1104" spans="2:13" x14ac:dyDescent="0.2">
      <c r="B1104">
        <v>2306.2999999999652</v>
      </c>
      <c r="C1104">
        <v>15.062446671847052</v>
      </c>
      <c r="D1104">
        <v>2306.2999999999652</v>
      </c>
      <c r="E1104">
        <v>-2297.9051471942926</v>
      </c>
      <c r="F1104">
        <v>2306.2999999999652</v>
      </c>
      <c r="G1104">
        <v>2.9676528057075302</v>
      </c>
      <c r="L1104">
        <v>2306.2499999999654</v>
      </c>
      <c r="M1104">
        <v>86.638869123050256</v>
      </c>
    </row>
    <row r="1105" spans="2:13" x14ac:dyDescent="0.2">
      <c r="B1105">
        <v>2306.3999999999651</v>
      </c>
      <c r="C1105">
        <v>14.962535696215262</v>
      </c>
      <c r="D1105">
        <v>2306.3999999999651</v>
      </c>
      <c r="E1105">
        <v>-2297.9009345943591</v>
      </c>
      <c r="F1105">
        <v>2306.3999999999651</v>
      </c>
      <c r="G1105">
        <v>2.9718654056409832</v>
      </c>
      <c r="L1105">
        <v>2306.3499999999649</v>
      </c>
      <c r="M1105">
        <v>87.585637430659091</v>
      </c>
    </row>
    <row r="1106" spans="2:13" x14ac:dyDescent="0.2">
      <c r="B1106">
        <v>2306.499999999965</v>
      </c>
      <c r="C1106">
        <v>14.862568844158943</v>
      </c>
      <c r="D1106">
        <v>2306.499999999965</v>
      </c>
      <c r="E1106">
        <v>-2297.8983698562201</v>
      </c>
      <c r="F1106">
        <v>2306.499999999965</v>
      </c>
      <c r="G1106">
        <v>2.974430143779955</v>
      </c>
      <c r="L1106">
        <v>2306.4499999999653</v>
      </c>
      <c r="M1106">
        <v>88.53034842162819</v>
      </c>
    </row>
    <row r="1107" spans="2:13" x14ac:dyDescent="0.2">
      <c r="B1107">
        <v>2306.5999999999649</v>
      </c>
      <c r="C1107">
        <v>14.762573311804728</v>
      </c>
      <c r="D1107">
        <v>2306.5999999999649</v>
      </c>
      <c r="E1107">
        <v>-2297.8974516698231</v>
      </c>
      <c r="F1107">
        <v>2306.5999999999649</v>
      </c>
      <c r="G1107">
        <v>2.9753483301769847</v>
      </c>
      <c r="L1107">
        <v>2306.5499999999647</v>
      </c>
      <c r="M1107">
        <v>89.473909227207258</v>
      </c>
    </row>
    <row r="1108" spans="2:13" x14ac:dyDescent="0.2">
      <c r="B1108">
        <v>2306.6999999999648</v>
      </c>
      <c r="C1108">
        <v>14.662576215439858</v>
      </c>
      <c r="D1108">
        <v>2306.6999999999648</v>
      </c>
      <c r="E1108">
        <v>-2297.8981798624432</v>
      </c>
      <c r="F1108">
        <v>2306.6999999999648</v>
      </c>
      <c r="G1108">
        <v>2.9746201375569399</v>
      </c>
      <c r="L1108">
        <v>2306.6499999999651</v>
      </c>
      <c r="M1108">
        <v>90.417228377978219</v>
      </c>
    </row>
    <row r="1109" spans="2:13" x14ac:dyDescent="0.2">
      <c r="B1109">
        <v>2306.7999999999647</v>
      </c>
      <c r="C1109">
        <v>14.56260468861991</v>
      </c>
      <c r="D1109">
        <v>2306.7999999999647</v>
      </c>
      <c r="E1109">
        <v>-2297.9005554010064</v>
      </c>
      <c r="F1109">
        <v>2306.7999999999647</v>
      </c>
      <c r="G1109">
        <v>2.9722445989937114</v>
      </c>
      <c r="L1109">
        <v>2306.7499999999645</v>
      </c>
      <c r="M1109">
        <v>91.361214831377623</v>
      </c>
    </row>
    <row r="1110" spans="2:13" x14ac:dyDescent="0.2">
      <c r="B1110">
        <v>2306.8999999999646</v>
      </c>
      <c r="C1110">
        <v>14.462685979315662</v>
      </c>
      <c r="D1110">
        <v>2306.8999999999646</v>
      </c>
      <c r="E1110">
        <v>-2297.9045803885301</v>
      </c>
      <c r="F1110">
        <v>2306.8999999999646</v>
      </c>
      <c r="G1110">
        <v>2.9682196114699764</v>
      </c>
      <c r="L1110">
        <v>2306.8499999999649</v>
      </c>
      <c r="M1110">
        <v>92.306776997739505</v>
      </c>
    </row>
    <row r="1111" spans="2:13" x14ac:dyDescent="0.2">
      <c r="B1111">
        <v>2306.9999999999645</v>
      </c>
      <c r="C1111">
        <v>14.36284754704266</v>
      </c>
      <c r="D1111">
        <v>2306.9999999999645</v>
      </c>
      <c r="E1111">
        <v>-2297.9102580546792</v>
      </c>
      <c r="F1111">
        <v>2306.9999999999645</v>
      </c>
      <c r="G1111">
        <v>2.9625419453209361</v>
      </c>
      <c r="L1111">
        <v>2306.9499999999643</v>
      </c>
      <c r="M1111">
        <v>93.25482177307471</v>
      </c>
    </row>
    <row r="1112" spans="2:13" x14ac:dyDescent="0.2">
      <c r="B1112">
        <v>2307.0999999999644</v>
      </c>
      <c r="C1112">
        <v>14.26311715991203</v>
      </c>
      <c r="D1112">
        <v>2307.0999999999644</v>
      </c>
      <c r="E1112">
        <v>-2297.917592740379</v>
      </c>
      <c r="F1112">
        <v>2307.0999999999644</v>
      </c>
      <c r="G1112">
        <v>2.9552072596211474</v>
      </c>
      <c r="L1112">
        <v>2307.0499999999647</v>
      </c>
      <c r="M1112">
        <v>94.206253553898662</v>
      </c>
    </row>
    <row r="1113" spans="2:13" x14ac:dyDescent="0.2">
      <c r="B1113">
        <v>2307.1999999999643</v>
      </c>
      <c r="C1113">
        <v>14.163522991532639</v>
      </c>
      <c r="D1113">
        <v>2307.1999999999643</v>
      </c>
      <c r="E1113">
        <v>-2297.9265898764361</v>
      </c>
      <c r="F1113">
        <v>2307.1999999999643</v>
      </c>
      <c r="G1113">
        <v>2.9462101235640148</v>
      </c>
      <c r="L1113">
        <v>2307.1499999999642</v>
      </c>
      <c r="M1113">
        <v>95.161973247979375</v>
      </c>
    </row>
    <row r="1114" spans="2:13" x14ac:dyDescent="0.2">
      <c r="B1114">
        <v>2307.2999999999643</v>
      </c>
      <c r="C1114">
        <v>14.064093717682139</v>
      </c>
      <c r="D1114">
        <v>2307.2999999999643</v>
      </c>
      <c r="E1114">
        <v>-2297.9372559560657</v>
      </c>
      <c r="F1114">
        <v>2307.2999999999643</v>
      </c>
      <c r="G1114">
        <v>2.935544043934442</v>
      </c>
      <c r="L1114">
        <v>2307.2499999999645</v>
      </c>
      <c r="M1114">
        <v>96.12287725985567</v>
      </c>
    </row>
    <row r="1115" spans="2:13" x14ac:dyDescent="0.2">
      <c r="B1115">
        <v>2307.3999999999642</v>
      </c>
      <c r="C1115">
        <v>13.96485861264798</v>
      </c>
      <c r="D1115">
        <v>2307.3999999999642</v>
      </c>
      <c r="E1115">
        <v>-2297.9495985012304</v>
      </c>
      <c r="F1115">
        <v>2307.3999999999642</v>
      </c>
      <c r="G1115">
        <v>2.9232014987696857</v>
      </c>
      <c r="L1115">
        <v>2307.349999999964</v>
      </c>
      <c r="M1115">
        <v>97.089856461670237</v>
      </c>
    </row>
    <row r="1116" spans="2:13" x14ac:dyDescent="0.2">
      <c r="B1116">
        <v>2307.4999999999641</v>
      </c>
      <c r="C1116">
        <v>13.865847645118704</v>
      </c>
      <c r="D1116">
        <v>2307.4999999999641</v>
      </c>
      <c r="E1116">
        <v>-2297.9636260226603</v>
      </c>
      <c r="F1116">
        <v>2307.4999999999641</v>
      </c>
      <c r="G1116">
        <v>2.9091739773398331</v>
      </c>
      <c r="L1116">
        <v>2307.4499999999643</v>
      </c>
      <c r="M1116">
        <v>98.063795135160589</v>
      </c>
    </row>
    <row r="1117" spans="2:13" x14ac:dyDescent="0.2">
      <c r="B1117">
        <v>2307.599999999964</v>
      </c>
      <c r="C1117">
        <v>13.767091573482219</v>
      </c>
      <c r="D1117">
        <v>2307.599999999964</v>
      </c>
      <c r="E1117">
        <v>-2297.979347973403</v>
      </c>
      <c r="F1117">
        <v>2307.599999999964</v>
      </c>
      <c r="G1117">
        <v>2.8934520265970605</v>
      </c>
      <c r="L1117">
        <v>2307.5499999999638</v>
      </c>
      <c r="M1117">
        <v>99.045569880507898</v>
      </c>
    </row>
    <row r="1118" spans="2:13" x14ac:dyDescent="0.2">
      <c r="B1118">
        <v>2307.6999999999639</v>
      </c>
      <c r="C1118">
        <v>13.668622040358361</v>
      </c>
      <c r="D1118">
        <v>2307.6999999999639</v>
      </c>
      <c r="E1118">
        <v>-2297.9967746957532</v>
      </c>
      <c r="F1118">
        <v>2307.6999999999639</v>
      </c>
      <c r="G1118">
        <v>2.876025304246923</v>
      </c>
      <c r="L1118">
        <v>2307.6499999999642</v>
      </c>
      <c r="M1118">
        <v>100.03604849423392</v>
      </c>
    </row>
    <row r="1119" spans="2:13" x14ac:dyDescent="0.2">
      <c r="B1119">
        <v>2307.7999999999638</v>
      </c>
      <c r="C1119">
        <v>13.570470911742008</v>
      </c>
      <c r="D1119">
        <v>2307.7999999999638</v>
      </c>
      <c r="E1119">
        <v>-2298.015917508525</v>
      </c>
      <c r="F1119">
        <v>2307.7999999999638</v>
      </c>
      <c r="G1119">
        <v>2.8568824914750621</v>
      </c>
      <c r="L1119">
        <v>2307.7499999999636</v>
      </c>
      <c r="M1119">
        <v>101.03608880938265</v>
      </c>
    </row>
    <row r="1120" spans="2:13" x14ac:dyDescent="0.2">
      <c r="B1120">
        <v>2307.8999999999637</v>
      </c>
      <c r="C1120">
        <v>13.4726202404752</v>
      </c>
      <c r="D1120">
        <v>2307.8999999999637</v>
      </c>
      <c r="E1120">
        <v>-2298.0365414586254</v>
      </c>
      <c r="F1120">
        <v>2307.8999999999637</v>
      </c>
      <c r="G1120">
        <v>2.8362585413747183</v>
      </c>
      <c r="L1120">
        <v>2307.849999999964</v>
      </c>
      <c r="M1120">
        <v>101.90200678735441</v>
      </c>
    </row>
    <row r="1121" spans="2:13" x14ac:dyDescent="0.2">
      <c r="B1121">
        <v>2307.9999999999636</v>
      </c>
      <c r="C1121">
        <v>13.375041468773322</v>
      </c>
      <c r="D1121">
        <v>2307.9999999999636</v>
      </c>
      <c r="E1121">
        <v>-2298.0584159300138</v>
      </c>
      <c r="F1121">
        <v>2307.9999999999636</v>
      </c>
      <c r="G1121">
        <v>2.8143840699863176</v>
      </c>
      <c r="L1121">
        <v>2307.9499999999634</v>
      </c>
      <c r="M1121">
        <v>102.63524458433315</v>
      </c>
    </row>
    <row r="1122" spans="2:13" x14ac:dyDescent="0.2">
      <c r="B1122">
        <v>2308.1002380952018</v>
      </c>
      <c r="C1122">
        <v>13.277466079281361</v>
      </c>
      <c r="D1122">
        <v>2308.1002380952018</v>
      </c>
      <c r="E1122">
        <v>-2298.0813687698956</v>
      </c>
      <c r="F1122">
        <v>2308.1002380952018</v>
      </c>
      <c r="G1122">
        <v>2.7914312301045356</v>
      </c>
      <c r="L1122">
        <v>2308.0501190475825</v>
      </c>
      <c r="M1122">
        <v>103.23713962811898</v>
      </c>
    </row>
    <row r="1123" spans="2:13" x14ac:dyDescent="0.2">
      <c r="B1123">
        <v>2308.20047619044</v>
      </c>
      <c r="C1123">
        <v>13.180083545489138</v>
      </c>
      <c r="D1123">
        <v>2308.20047619044</v>
      </c>
      <c r="E1123">
        <v>-2298.1051265375745</v>
      </c>
      <c r="F1123">
        <v>2308.20047619044</v>
      </c>
      <c r="G1123">
        <v>2.7676734624255914</v>
      </c>
      <c r="L1123">
        <v>2308.1503571428211</v>
      </c>
      <c r="M1123">
        <v>103.71025411464132</v>
      </c>
    </row>
    <row r="1124" spans="2:13" x14ac:dyDescent="0.2">
      <c r="B1124">
        <v>2308.3007142856782</v>
      </c>
      <c r="C1124">
        <v>13.082847367447108</v>
      </c>
      <c r="D1124">
        <v>2308.3007142856782</v>
      </c>
      <c r="E1124">
        <v>-2298.129476346247</v>
      </c>
      <c r="F1124">
        <v>2308.3007142856782</v>
      </c>
      <c r="G1124">
        <v>2.7433236537531229</v>
      </c>
      <c r="L1124">
        <v>2308.2505952380588</v>
      </c>
      <c r="M1124">
        <v>104.05884830972138</v>
      </c>
    </row>
    <row r="1125" spans="2:13" x14ac:dyDescent="0.2">
      <c r="B1125">
        <v>2308.4009523809164</v>
      </c>
      <c r="C1125">
        <v>12.985709075209821</v>
      </c>
      <c r="D1125">
        <v>2308.4009523809164</v>
      </c>
      <c r="E1125">
        <v>-2298.1542136895655</v>
      </c>
      <c r="F1125">
        <v>2308.4009523809164</v>
      </c>
      <c r="G1125">
        <v>2.7185863104346026</v>
      </c>
      <c r="L1125">
        <v>2308.3508333332975</v>
      </c>
      <c r="M1125">
        <v>104.28731779091213</v>
      </c>
    </row>
    <row r="1126" spans="2:13" x14ac:dyDescent="0.2">
      <c r="B1126">
        <v>2308.5011904761545</v>
      </c>
      <c r="C1126">
        <v>12.888619892800323</v>
      </c>
      <c r="D1126">
        <v>2308.5011904761545</v>
      </c>
      <c r="E1126">
        <v>-2298.1791429833843</v>
      </c>
      <c r="F1126">
        <v>2308.5011904761545</v>
      </c>
      <c r="G1126">
        <v>2.6936570166158162</v>
      </c>
      <c r="L1126">
        <v>2308.4510714285352</v>
      </c>
      <c r="M1126">
        <v>104.40056953237787</v>
      </c>
    </row>
    <row r="1127" spans="2:13" x14ac:dyDescent="0.2">
      <c r="B1127">
        <v>2308.6014285713927</v>
      </c>
      <c r="C1127">
        <v>12.791537021467354</v>
      </c>
      <c r="D1127">
        <v>2308.6014285713927</v>
      </c>
      <c r="E1127">
        <v>-2298.2040967222665</v>
      </c>
      <c r="F1127">
        <v>2308.6014285713927</v>
      </c>
      <c r="G1127">
        <v>2.6687032777335844</v>
      </c>
      <c r="L1127">
        <v>2308.5513095237739</v>
      </c>
      <c r="M1127">
        <v>104.41500032719469</v>
      </c>
    </row>
    <row r="1128" spans="2:13" x14ac:dyDescent="0.2">
      <c r="B1128">
        <v>2308.7016666666309</v>
      </c>
      <c r="C1128">
        <v>12.694425017140976</v>
      </c>
      <c r="D1128">
        <v>2308.7016666666309</v>
      </c>
      <c r="E1128">
        <v>-2298.2289367053336</v>
      </c>
      <c r="F1128">
        <v>2308.7016666666309</v>
      </c>
      <c r="G1128">
        <v>2.6438632946665166</v>
      </c>
      <c r="L1128">
        <v>2308.6515476190116</v>
      </c>
      <c r="M1128">
        <v>104.34787969620244</v>
      </c>
    </row>
    <row r="1129" spans="2:13" x14ac:dyDescent="0.2">
      <c r="B1129">
        <v>2308.8019047618691</v>
      </c>
      <c r="C1129">
        <v>12.597240123842756</v>
      </c>
      <c r="D1129">
        <v>2308.8019047618691</v>
      </c>
      <c r="E1129">
        <v>-2298.2534898093145</v>
      </c>
      <c r="F1129">
        <v>2308.8019047618691</v>
      </c>
      <c r="G1129">
        <v>2.61931019068561</v>
      </c>
      <c r="L1129">
        <v>2308.7517857142502</v>
      </c>
      <c r="M1129">
        <v>104.17869116115256</v>
      </c>
    </row>
    <row r="1130" spans="2:13" x14ac:dyDescent="0.2">
      <c r="B1130">
        <v>2308.9021428571073</v>
      </c>
      <c r="C1130">
        <v>12.499941969235861</v>
      </c>
      <c r="D1130">
        <v>2308.9021428571073</v>
      </c>
      <c r="E1130">
        <v>-2298.2775899968633</v>
      </c>
      <c r="F1130">
        <v>2308.9021428571073</v>
      </c>
      <c r="G1130">
        <v>2.5952100031367991</v>
      </c>
      <c r="L1130">
        <v>2308.8520238094879</v>
      </c>
      <c r="M1130">
        <v>103.91183432323901</v>
      </c>
    </row>
    <row r="1131" spans="2:13" x14ac:dyDescent="0.2">
      <c r="B1131">
        <v>2309.0023809523454</v>
      </c>
      <c r="C1131">
        <v>12.402494149270634</v>
      </c>
      <c r="D1131">
        <v>2309.0023809523454</v>
      </c>
      <c r="E1131">
        <v>-2298.3010775099551</v>
      </c>
      <c r="F1131">
        <v>2309.0023809523454</v>
      </c>
      <c r="G1131">
        <v>2.5717224900449764</v>
      </c>
      <c r="L1131">
        <v>2308.9522619047266</v>
      </c>
      <c r="M1131">
        <v>103.55133463728795</v>
      </c>
    </row>
    <row r="1132" spans="2:13" x14ac:dyDescent="0.2">
      <c r="B1132">
        <v>2309.1026190475836</v>
      </c>
      <c r="C1132">
        <v>12.304865060600676</v>
      </c>
      <c r="D1132">
        <v>2309.1026190475836</v>
      </c>
      <c r="E1132">
        <v>-2298.3237995801042</v>
      </c>
      <c r="F1132">
        <v>2309.1026190475836</v>
      </c>
      <c r="G1132">
        <v>2.5490004198959468</v>
      </c>
      <c r="L1132">
        <v>2309.0524999999643</v>
      </c>
      <c r="M1132">
        <v>103.10170887611484</v>
      </c>
    </row>
    <row r="1133" spans="2:13" x14ac:dyDescent="0.2">
      <c r="B1133">
        <v>2309.2028571428218</v>
      </c>
      <c r="C1133">
        <v>12.207028325752106</v>
      </c>
      <c r="D1133">
        <v>2309.2028571428218</v>
      </c>
      <c r="E1133">
        <v>-2298.34561001354</v>
      </c>
      <c r="F1133">
        <v>2309.2028571428218</v>
      </c>
      <c r="G1133">
        <v>2.5271899864601437</v>
      </c>
      <c r="L1133">
        <v>2309.1527380952029</v>
      </c>
      <c r="M1133">
        <v>102.56727335692106</v>
      </c>
    </row>
    <row r="1134" spans="2:13" x14ac:dyDescent="0.2">
      <c r="B1134">
        <v>2309.30309523806</v>
      </c>
      <c r="C1134">
        <v>12.108963164661926</v>
      </c>
      <c r="D1134">
        <v>2309.30309523806</v>
      </c>
      <c r="E1134">
        <v>-2298.3663690116859</v>
      </c>
      <c r="F1134">
        <v>2309.30309523806</v>
      </c>
      <c r="G1134">
        <v>2.5064309883141505</v>
      </c>
      <c r="L1134">
        <v>2309.2529761904407</v>
      </c>
      <c r="M1134">
        <v>101.95225503976613</v>
      </c>
    </row>
    <row r="1135" spans="2:13" x14ac:dyDescent="0.2">
      <c r="B1135">
        <v>2309.4033333332982</v>
      </c>
      <c r="C1135">
        <v>12.010654717664222</v>
      </c>
      <c r="D1135">
        <v>2309.4033333332982</v>
      </c>
      <c r="E1135">
        <v>-2298.3859432600998</v>
      </c>
      <c r="F1135">
        <v>2309.4033333332982</v>
      </c>
      <c r="G1135">
        <v>2.4868567399003041</v>
      </c>
      <c r="L1135">
        <v>2309.3532142856793</v>
      </c>
      <c r="M1135">
        <v>101.26092213706654</v>
      </c>
    </row>
    <row r="1136" spans="2:13" x14ac:dyDescent="0.2">
      <c r="B1136">
        <v>2309.5035714285364</v>
      </c>
      <c r="C1136">
        <v>11.912094381628776</v>
      </c>
      <c r="D1136">
        <v>2309.5035714285364</v>
      </c>
      <c r="E1136">
        <v>-2298.4042066761831</v>
      </c>
      <c r="F1136">
        <v>2309.5035714285364</v>
      </c>
      <c r="G1136">
        <v>2.4685933238170037</v>
      </c>
      <c r="L1136">
        <v>2309.453452380917</v>
      </c>
      <c r="M1136">
        <v>100.49794160294026</v>
      </c>
    </row>
    <row r="1137" spans="2:13" x14ac:dyDescent="0.2">
      <c r="B1137">
        <v>2309.6038095237745</v>
      </c>
      <c r="C1137">
        <v>11.813279825498521</v>
      </c>
      <c r="D1137">
        <v>2309.6038095237745</v>
      </c>
      <c r="E1137">
        <v>-2298.4210401607979</v>
      </c>
      <c r="F1137">
        <v>2309.6038095237745</v>
      </c>
      <c r="G1137">
        <v>2.4517598392021682</v>
      </c>
      <c r="L1137">
        <v>2309.5536904761557</v>
      </c>
      <c r="M1137">
        <v>99.667773909114956</v>
      </c>
    </row>
    <row r="1138" spans="2:13" x14ac:dyDescent="0.2">
      <c r="B1138">
        <v>2309.7040476190127</v>
      </c>
      <c r="C1138">
        <v>11.714215016273064</v>
      </c>
      <c r="D1138">
        <v>2309.7040476190127</v>
      </c>
      <c r="E1138">
        <v>-2298.4363318952642</v>
      </c>
      <c r="F1138">
        <v>2309.7040476190127</v>
      </c>
      <c r="G1138">
        <v>2.4364681047359227</v>
      </c>
      <c r="L1138">
        <v>2309.6539285713934</v>
      </c>
      <c r="M1138">
        <v>98.77497166551224</v>
      </c>
    </row>
    <row r="1139" spans="2:13" x14ac:dyDescent="0.2">
      <c r="B1139">
        <v>2309.8042857142509</v>
      </c>
      <c r="C1139">
        <v>11.614910097127238</v>
      </c>
      <c r="D1139">
        <v>2309.8042857142509</v>
      </c>
      <c r="E1139">
        <v>-2298.4499773316579</v>
      </c>
      <c r="F1139">
        <v>2309.8042857142509</v>
      </c>
      <c r="G1139">
        <v>2.4228226683421781</v>
      </c>
      <c r="L1139">
        <v>2309.754166666632</v>
      </c>
      <c r="M1139">
        <v>97.823985756195228</v>
      </c>
    </row>
    <row r="1140" spans="2:13" x14ac:dyDescent="0.2">
      <c r="B1140">
        <v>2309.9045238094891</v>
      </c>
      <c r="C1140">
        <v>11.515381176809555</v>
      </c>
      <c r="D1140">
        <v>2309.9045238094891</v>
      </c>
      <c r="E1140">
        <v>-2298.461879046692</v>
      </c>
      <c r="F1140">
        <v>2309.9045238094891</v>
      </c>
      <c r="G1140">
        <v>2.4109209533080502</v>
      </c>
      <c r="L1140">
        <v>2309.8544047618698</v>
      </c>
      <c r="M1140">
        <v>96.819076142549946</v>
      </c>
    </row>
    <row r="1141" spans="2:13" x14ac:dyDescent="0.2">
      <c r="B1141">
        <v>2310.0047619047273</v>
      </c>
      <c r="C1141">
        <v>11.415650160419089</v>
      </c>
      <c r="D1141">
        <v>2310.0047619047273</v>
      </c>
      <c r="E1141">
        <v>-2298.4719474990152</v>
      </c>
      <c r="F1141">
        <v>2310.0047619047273</v>
      </c>
      <c r="G1141">
        <v>2.4008525009849109</v>
      </c>
      <c r="L1141">
        <v>2309.9546428571084</v>
      </c>
      <c r="M1141">
        <v>95.764824883664318</v>
      </c>
    </row>
    <row r="1142" spans="2:13" x14ac:dyDescent="0.2">
      <c r="B1142">
        <v>2310.1049999999655</v>
      </c>
      <c r="C1142">
        <v>11.315744425424649</v>
      </c>
      <c r="D1142">
        <v>2310.1049999999655</v>
      </c>
      <c r="E1142">
        <v>-2298.4801014422133</v>
      </c>
      <c r="F1142">
        <v>2310.1049999999655</v>
      </c>
      <c r="G1142">
        <v>2.3926985577868436</v>
      </c>
      <c r="L1142">
        <v>2310.0548809523461</v>
      </c>
      <c r="M1142">
        <v>94.665931461938513</v>
      </c>
    </row>
    <row r="1143" spans="2:13" x14ac:dyDescent="0.2">
      <c r="B1143">
        <v>2310.2052380952036</v>
      </c>
      <c r="C1143">
        <v>11.215696405464591</v>
      </c>
      <c r="D1143">
        <v>2310.2052380952036</v>
      </c>
      <c r="E1143">
        <v>-2298.4862683310507</v>
      </c>
      <c r="F1143">
        <v>2310.2052380952036</v>
      </c>
      <c r="G1143">
        <v>2.3865316689493739</v>
      </c>
      <c r="L1143">
        <v>2310.1551190475848</v>
      </c>
      <c r="M1143">
        <v>93.527208546656041</v>
      </c>
    </row>
    <row r="1144" spans="2:13" x14ac:dyDescent="0.2">
      <c r="B1144">
        <v>2310.3054761904418</v>
      </c>
      <c r="C1144">
        <v>11.115543068170863</v>
      </c>
      <c r="D1144">
        <v>2310.3054761904418</v>
      </c>
      <c r="E1144">
        <v>-2298.4903842618223</v>
      </c>
      <c r="F1144">
        <v>2310.3054761904418</v>
      </c>
      <c r="G1144">
        <v>2.3824157381777695</v>
      </c>
      <c r="L1144">
        <v>2310.2553571428225</v>
      </c>
      <c r="M1144">
        <v>92.353319823767393</v>
      </c>
    </row>
    <row r="1145" spans="2:13" x14ac:dyDescent="0.2">
      <c r="B1145">
        <v>2310.40571428568</v>
      </c>
      <c r="C1145">
        <v>11.015325365268319</v>
      </c>
      <c r="D1145">
        <v>2310.40571428568</v>
      </c>
      <c r="E1145">
        <v>-2298.4923942084383</v>
      </c>
      <c r="F1145">
        <v>2310.40571428568</v>
      </c>
      <c r="G1145">
        <v>2.3804057915617705</v>
      </c>
      <c r="L1145">
        <v>2310.3555952380611</v>
      </c>
      <c r="M1145">
        <v>91.148958895153328</v>
      </c>
    </row>
    <row r="1146" spans="2:13" x14ac:dyDescent="0.2">
      <c r="B1146">
        <v>2310.5059523809182</v>
      </c>
      <c r="C1146">
        <v>10.915087624269988</v>
      </c>
      <c r="D1146">
        <v>2310.5059523809182</v>
      </c>
      <c r="E1146">
        <v>-2298.4922522284314</v>
      </c>
      <c r="F1146">
        <v>2310.5059523809182</v>
      </c>
      <c r="G1146">
        <v>2.380547771568672</v>
      </c>
      <c r="L1146">
        <v>2310.4558333332989</v>
      </c>
      <c r="M1146">
        <v>89.918844442727703</v>
      </c>
    </row>
    <row r="1147" spans="2:13" x14ac:dyDescent="0.2">
      <c r="B1147">
        <v>2310.6061904761564</v>
      </c>
      <c r="C1147">
        <v>10.814876894030387</v>
      </c>
      <c r="D1147">
        <v>2310.6061904761564</v>
      </c>
      <c r="E1147">
        <v>-2298.4899214558723</v>
      </c>
      <c r="F1147">
        <v>2310.6061904761564</v>
      </c>
      <c r="G1147">
        <v>2.3828785441278342</v>
      </c>
      <c r="L1147">
        <v>2310.5560714285375</v>
      </c>
      <c r="M1147">
        <v>88.667614164227359</v>
      </c>
    </row>
    <row r="1148" spans="2:13" x14ac:dyDescent="0.2">
      <c r="B1148">
        <v>2310.7064285713946</v>
      </c>
      <c r="C1148">
        <v>10.71474225198563</v>
      </c>
      <c r="D1148">
        <v>2310.7064285713946</v>
      </c>
      <c r="E1148">
        <v>-2298.4853744140928</v>
      </c>
      <c r="F1148">
        <v>2310.7064285713946</v>
      </c>
      <c r="G1148">
        <v>2.3874255859072946</v>
      </c>
      <c r="L1148">
        <v>2310.6563095237752</v>
      </c>
      <c r="M1148">
        <v>87.400026099818376</v>
      </c>
    </row>
    <row r="1149" spans="2:13" x14ac:dyDescent="0.2">
      <c r="B1149">
        <v>2310.8066666666327</v>
      </c>
      <c r="C1149">
        <v>10.614734069518885</v>
      </c>
      <c r="D1149">
        <v>2310.8066666666327</v>
      </c>
      <c r="E1149">
        <v>-2298.4785931269789</v>
      </c>
      <c r="F1149">
        <v>2310.8066666666327</v>
      </c>
      <c r="G1149">
        <v>2.3942068730211759</v>
      </c>
      <c r="L1149">
        <v>2310.7565476190139</v>
      </c>
      <c r="M1149">
        <v>86.120864515826185</v>
      </c>
    </row>
    <row r="1150" spans="2:13" x14ac:dyDescent="0.2">
      <c r="B1150">
        <v>2310.9069047618709</v>
      </c>
      <c r="C1150">
        <v>10.514903255004153</v>
      </c>
      <c r="D1150">
        <v>2310.9069047618709</v>
      </c>
      <c r="E1150">
        <v>-2298.4695691416691</v>
      </c>
      <c r="F1150">
        <v>2310.9069047618709</v>
      </c>
      <c r="G1150">
        <v>2.4032308583309714</v>
      </c>
      <c r="L1150">
        <v>2310.8567857142516</v>
      </c>
      <c r="M1150">
        <v>84.834912152966879</v>
      </c>
    </row>
    <row r="1151" spans="2:13" x14ac:dyDescent="0.2">
      <c r="B1151">
        <v>2311.0071428571091</v>
      </c>
      <c r="C1151">
        <v>10.415300485855282</v>
      </c>
      <c r="D1151">
        <v>2311.0071428571091</v>
      </c>
      <c r="E1151">
        <v>-2298.4583034958127</v>
      </c>
      <c r="F1151">
        <v>2311.0071428571091</v>
      </c>
      <c r="G1151">
        <v>2.4144965041873547</v>
      </c>
      <c r="L1151">
        <v>2310.9570238094902</v>
      </c>
      <c r="M1151">
        <v>83.546942459767109</v>
      </c>
    </row>
    <row r="1152" spans="2:13" x14ac:dyDescent="0.2">
      <c r="B1152">
        <v>2311.1073809523473</v>
      </c>
      <c r="C1152">
        <v>10.315976388990741</v>
      </c>
      <c r="D1152">
        <v>2311.1073809523473</v>
      </c>
      <c r="E1152">
        <v>-2298.4448067576564</v>
      </c>
      <c r="F1152">
        <v>2311.1073809523473</v>
      </c>
      <c r="G1152">
        <v>2.4279932423437458</v>
      </c>
      <c r="L1152">
        <v>2311.057261904728</v>
      </c>
      <c r="M1152">
        <v>82.261711755403866</v>
      </c>
    </row>
    <row r="1153" spans="2:13" x14ac:dyDescent="0.2">
      <c r="B1153">
        <v>2311.2076190475855</v>
      </c>
      <c r="C1153">
        <v>10.217050177198937</v>
      </c>
      <c r="D1153">
        <v>2311.2076190475855</v>
      </c>
      <c r="E1153">
        <v>-2298.4286509512553</v>
      </c>
      <c r="F1153">
        <v>2311.2076190475855</v>
      </c>
      <c r="G1153">
        <v>2.4441490487447481</v>
      </c>
      <c r="L1153">
        <v>2311.1574999999666</v>
      </c>
      <c r="M1153">
        <v>80.724809885766462</v>
      </c>
    </row>
    <row r="1154" spans="2:13" x14ac:dyDescent="0.2">
      <c r="B1154">
        <v>2311.3078571428237</v>
      </c>
      <c r="C1154">
        <v>10.118674409181681</v>
      </c>
      <c r="D1154">
        <v>2311.3078571428237</v>
      </c>
      <c r="E1154">
        <v>-2298.4094265671506</v>
      </c>
      <c r="F1154">
        <v>2311.3078571428237</v>
      </c>
      <c r="G1154">
        <v>2.4633734328494938</v>
      </c>
      <c r="L1154">
        <v>2311.2577380952043</v>
      </c>
      <c r="M1154">
        <v>78.942727078650876</v>
      </c>
    </row>
    <row r="1155" spans="2:13" x14ac:dyDescent="0.2">
      <c r="B1155">
        <v>2311.4080952380618</v>
      </c>
      <c r="C1155">
        <v>10.021032902796978</v>
      </c>
      <c r="D1155">
        <v>2311.4080952380618</v>
      </c>
      <c r="E1155">
        <v>-2298.386766802741</v>
      </c>
      <c r="F1155">
        <v>2311.4080952380618</v>
      </c>
      <c r="G1155">
        <v>2.4860331972590757</v>
      </c>
      <c r="L1155">
        <v>2311.357976190443</v>
      </c>
      <c r="M1155">
        <v>76.934587423579117</v>
      </c>
    </row>
    <row r="1156" spans="2:13" x14ac:dyDescent="0.2">
      <c r="B1156">
        <v>2311.5083333333</v>
      </c>
      <c r="C1156">
        <v>9.924245739817243</v>
      </c>
      <c r="D1156">
        <v>2311.5083333333</v>
      </c>
      <c r="E1156">
        <v>-2298.3606988932302</v>
      </c>
      <c r="F1156">
        <v>2311.5083333333</v>
      </c>
      <c r="G1156">
        <v>2.5121011067699328</v>
      </c>
      <c r="L1156">
        <v>2311.4582142856807</v>
      </c>
      <c r="M1156">
        <v>74.926087699549768</v>
      </c>
    </row>
    <row r="1157" spans="2:13" x14ac:dyDescent="0.2">
      <c r="B1157">
        <v>2311.6085714285382</v>
      </c>
      <c r="C1157">
        <v>9.8284320107912873</v>
      </c>
      <c r="D1157">
        <v>2311.6085714285382</v>
      </c>
      <c r="E1157">
        <v>-2298.3312542938083</v>
      </c>
      <c r="F1157">
        <v>2311.6085714285382</v>
      </c>
      <c r="G1157">
        <v>2.5415457061913003</v>
      </c>
      <c r="L1157">
        <v>2311.5584523809193</v>
      </c>
      <c r="M1157">
        <v>72.917238346605998</v>
      </c>
    </row>
    <row r="1158" spans="2:13" x14ac:dyDescent="0.2">
      <c r="B1158">
        <v>2311.7088095237764</v>
      </c>
      <c r="C1158">
        <v>9.7337096651567769</v>
      </c>
      <c r="D1158">
        <v>2311.7088095237764</v>
      </c>
      <c r="E1158">
        <v>-2298.2984686444997</v>
      </c>
      <c r="F1158">
        <v>2311.7088095237764</v>
      </c>
      <c r="G1158">
        <v>2.5743313555003624</v>
      </c>
      <c r="L1158">
        <v>2311.6586904761571</v>
      </c>
      <c r="M1158">
        <v>70.908050138372161</v>
      </c>
    </row>
    <row r="1159" spans="2:13" x14ac:dyDescent="0.2">
      <c r="B1159">
        <v>2311.8090476190146</v>
      </c>
      <c r="C1159">
        <v>9.6401953625776269</v>
      </c>
      <c r="D1159">
        <v>2311.8090476190146</v>
      </c>
      <c r="E1159">
        <v>-2298.2623817294934</v>
      </c>
      <c r="F1159">
        <v>2311.8090476190146</v>
      </c>
      <c r="G1159">
        <v>2.6104182705066705</v>
      </c>
      <c r="L1159">
        <v>2311.7589285713957</v>
      </c>
      <c r="M1159">
        <v>68.898534119313112</v>
      </c>
    </row>
    <row r="1160" spans="2:13" x14ac:dyDescent="0.2">
      <c r="B1160">
        <v>2311.9092857142527</v>
      </c>
      <c r="C1160">
        <v>9.5480043257055378</v>
      </c>
      <c r="D1160">
        <v>2311.9092857142527</v>
      </c>
      <c r="E1160">
        <v>-2298.2230374310611</v>
      </c>
      <c r="F1160">
        <v>2311.9092857142527</v>
      </c>
      <c r="G1160">
        <v>2.6497625689389679</v>
      </c>
      <c r="L1160">
        <v>2311.8591666666334</v>
      </c>
      <c r="M1160">
        <v>66.888701577541894</v>
      </c>
    </row>
    <row r="1161" spans="2:13" x14ac:dyDescent="0.2">
      <c r="B1161">
        <v>2312.0095238094909</v>
      </c>
      <c r="C1161">
        <v>9.4572501945743905</v>
      </c>
      <c r="D1161">
        <v>2312.0095238094909</v>
      </c>
      <c r="E1161">
        <v>-2298.1804836781034</v>
      </c>
      <c r="F1161">
        <v>2312.0095238094909</v>
      </c>
      <c r="G1161">
        <v>2.6923163218966693</v>
      </c>
      <c r="L1161">
        <v>2311.9594047618721</v>
      </c>
      <c r="M1161">
        <v>64.878564013093509</v>
      </c>
    </row>
    <row r="1162" spans="2:13" x14ac:dyDescent="0.2">
      <c r="B1162">
        <v>2312.1097619047291</v>
      </c>
      <c r="C1162">
        <v>9.3680448828339795</v>
      </c>
      <c r="D1162">
        <v>2312.1097619047291</v>
      </c>
      <c r="E1162">
        <v>-2298.1347723893855</v>
      </c>
      <c r="F1162">
        <v>2312.1097619047291</v>
      </c>
      <c r="G1162">
        <v>2.7380276106146084</v>
      </c>
      <c r="L1162">
        <v>2312.0596428571098</v>
      </c>
      <c r="M1162">
        <v>62.868133107427184</v>
      </c>
    </row>
    <row r="1163" spans="2:13" x14ac:dyDescent="0.2">
      <c r="B1163">
        <v>2312.2099999999673</v>
      </c>
      <c r="C1163">
        <v>9.2804984360275373</v>
      </c>
      <c r="D1163">
        <v>2312.2099999999673</v>
      </c>
      <c r="E1163">
        <v>-2298.0859594115323</v>
      </c>
      <c r="F1163">
        <v>2312.2099999999673</v>
      </c>
      <c r="G1163">
        <v>2.6740405884679603</v>
      </c>
      <c r="L1163">
        <v>2312.1598809523484</v>
      </c>
      <c r="M1163">
        <v>60.857420694213481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59.814798452291413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V4:Y4"/>
    <mergeCell ref="V5:Y5"/>
    <mergeCell ref="N2:N3"/>
    <mergeCell ref="P4:S4"/>
    <mergeCell ref="P8:S8"/>
    <mergeCell ref="V6:W6"/>
    <mergeCell ref="V7:W7"/>
    <mergeCell ref="X6:Y6"/>
    <mergeCell ref="X7:Y7"/>
    <mergeCell ref="P21:P22"/>
    <mergeCell ref="P16:S16"/>
    <mergeCell ref="B2:C2"/>
    <mergeCell ref="D2:E2"/>
    <mergeCell ref="F2:G2"/>
    <mergeCell ref="J2:K2"/>
    <mergeCell ref="L2:M2"/>
    <mergeCell ref="H2:I2"/>
    <mergeCell ref="P12:S1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7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8"/>
      <c r="AB1" s="318"/>
    </row>
    <row r="2" spans="2:28" x14ac:dyDescent="0.2">
      <c r="B2" s="547" t="s">
        <v>484</v>
      </c>
      <c r="C2" s="548"/>
      <c r="D2" s="547" t="s">
        <v>485</v>
      </c>
      <c r="E2" s="548"/>
      <c r="F2" s="547" t="s">
        <v>486</v>
      </c>
      <c r="G2" s="549"/>
      <c r="H2" s="547" t="s">
        <v>511</v>
      </c>
      <c r="I2" s="548"/>
      <c r="J2" s="559" t="s">
        <v>487</v>
      </c>
      <c r="K2" s="548"/>
      <c r="L2" s="547" t="s">
        <v>490</v>
      </c>
      <c r="M2" s="548"/>
      <c r="N2" s="569" t="s">
        <v>468</v>
      </c>
      <c r="AA2" s="167"/>
      <c r="AB2" s="167" t="str">
        <f>IFERROR(VALUE(RIGHT(AA2,LEN(AA2)-MIN(FIND({0;1;2;3;4;5;6;7;8;9},AA2&amp;"0123456789"))+1)),"")</f>
        <v/>
      </c>
    </row>
    <row r="3" spans="2:28" ht="13.5" thickBot="1" x14ac:dyDescent="0.25">
      <c r="B3" s="152" t="s">
        <v>492</v>
      </c>
      <c r="C3" s="153" t="s">
        <v>373</v>
      </c>
      <c r="D3" s="152" t="s">
        <v>492</v>
      </c>
      <c r="E3" s="153" t="s">
        <v>358</v>
      </c>
      <c r="F3" s="152" t="s">
        <v>492</v>
      </c>
      <c r="G3" s="159" t="s">
        <v>493</v>
      </c>
      <c r="H3" s="129" t="s">
        <v>492</v>
      </c>
      <c r="I3" s="130" t="s">
        <v>373</v>
      </c>
      <c r="J3" s="160" t="s">
        <v>492</v>
      </c>
      <c r="K3" s="153" t="s">
        <v>493</v>
      </c>
      <c r="L3" s="152" t="s">
        <v>492</v>
      </c>
      <c r="M3" s="153" t="s">
        <v>382</v>
      </c>
      <c r="N3" s="570"/>
      <c r="AA3" s="167"/>
      <c r="AB3" s="167" t="str">
        <f>IFERROR(VALUE(RIGHT(AA3,LEN(AA3)-MIN(FIND({0;1;2;3;4;5;6;7;8;9},AA3&amp;"0123456789"))+1)),"")</f>
        <v/>
      </c>
    </row>
    <row r="4" spans="2:28" ht="13.5" thickBot="1" x14ac:dyDescent="0.25">
      <c r="B4" s="125">
        <v>0</v>
      </c>
      <c r="C4" s="154">
        <v>25.003483367040889</v>
      </c>
      <c r="D4">
        <v>0</v>
      </c>
      <c r="E4" s="154">
        <v>-5.9655103251633201E-2</v>
      </c>
      <c r="F4">
        <v>0</v>
      </c>
      <c r="G4" s="154">
        <v>2300.8131448967483</v>
      </c>
      <c r="H4">
        <v>0</v>
      </c>
      <c r="I4" s="155">
        <v>13.317909622710047</v>
      </c>
      <c r="J4">
        <v>0</v>
      </c>
      <c r="K4" s="154">
        <v>2.9128800211501584</v>
      </c>
      <c r="L4">
        <v>0</v>
      </c>
      <c r="M4" s="154">
        <v>179.98014274218411</v>
      </c>
      <c r="N4" s="138">
        <v>4</v>
      </c>
      <c r="P4" s="556" t="s">
        <v>357</v>
      </c>
      <c r="Q4" s="557"/>
      <c r="R4" s="557"/>
      <c r="S4" s="558"/>
      <c r="V4" s="565" t="s">
        <v>512</v>
      </c>
      <c r="W4" s="566"/>
      <c r="X4" s="566"/>
      <c r="Y4" s="567"/>
      <c r="AA4" s="167"/>
      <c r="AB4" s="167" t="str">
        <f>IFERROR(VALUE(RIGHT(AA4,LEN(AA4)-MIN(FIND({0;1;2;3;4;5;6;7;8;9},AA4&amp;"0123456789"))+1)),"")</f>
        <v/>
      </c>
    </row>
    <row r="5" spans="2:28" x14ac:dyDescent="0.2">
      <c r="B5" s="125">
        <v>4</v>
      </c>
      <c r="C5" s="155">
        <v>25.004878835409265</v>
      </c>
      <c r="D5">
        <v>4</v>
      </c>
      <c r="E5" s="155">
        <v>-4.0861146220779885</v>
      </c>
      <c r="F5">
        <v>4</v>
      </c>
      <c r="G5" s="155">
        <v>2296.7866853779219</v>
      </c>
      <c r="H5">
        <v>0.10023809523809524</v>
      </c>
      <c r="I5" s="155">
        <v>13.224433014188406</v>
      </c>
      <c r="J5">
        <v>0.10023809523809524</v>
      </c>
      <c r="K5" s="155">
        <v>2.8766857411346791</v>
      </c>
      <c r="L5">
        <v>2</v>
      </c>
      <c r="M5" s="155">
        <v>179.98014274218409</v>
      </c>
      <c r="N5" s="138">
        <f>N4+1</f>
        <v>5</v>
      </c>
      <c r="P5" s="131" t="s">
        <v>496</v>
      </c>
      <c r="Q5" s="128" t="s">
        <v>373</v>
      </c>
      <c r="R5" s="128" t="s">
        <v>358</v>
      </c>
      <c r="S5" s="132" t="s">
        <v>468</v>
      </c>
      <c r="V5" s="547" t="s">
        <v>513</v>
      </c>
      <c r="W5" s="568"/>
      <c r="X5" s="568"/>
      <c r="Y5" s="548"/>
      <c r="AA5" s="167"/>
      <c r="AB5" s="167" t="str">
        <f>IFERROR(VALUE(RIGHT(AA5,LEN(AA5)-MIN(FIND({0;1;2;3;4;5;6;7;8;9},AA5&amp;"0123456789"))+1)),"")</f>
        <v/>
      </c>
    </row>
    <row r="6" spans="2:28" ht="13.5" customHeight="1" thickBot="1" x14ac:dyDescent="0.25">
      <c r="B6" s="125">
        <v>8</v>
      </c>
      <c r="C6" s="155">
        <v>25.006276722881601</v>
      </c>
      <c r="D6">
        <v>8</v>
      </c>
      <c r="E6" s="155">
        <v>-8.1125279499675962</v>
      </c>
      <c r="F6">
        <v>8</v>
      </c>
      <c r="G6" s="155">
        <v>2292.7602720500322</v>
      </c>
      <c r="H6">
        <v>0.20047619047619047</v>
      </c>
      <c r="I6" s="155">
        <v>13.131133913641126</v>
      </c>
      <c r="J6">
        <v>0.20047619047619047</v>
      </c>
      <c r="K6" s="155">
        <v>2.840036397150925</v>
      </c>
      <c r="L6">
        <v>6</v>
      </c>
      <c r="M6" s="155">
        <v>179.98010809058616</v>
      </c>
      <c r="N6" s="138">
        <f t="shared" ref="N6:N69" si="0">N5+1</f>
        <v>6</v>
      </c>
      <c r="P6" s="135">
        <f>MAX(B4:B999)</f>
        <v>2295.7999999999747</v>
      </c>
      <c r="Q6" s="136">
        <f>VLOOKUP(P6,B:C,2,FALSE)</f>
        <v>24.520087070461908</v>
      </c>
      <c r="R6" s="136">
        <f>VLOOKUP(P6,D:E,2,FALSE)</f>
        <v>-2300.9464434372117</v>
      </c>
      <c r="S6" s="137">
        <f>VLOOKUP(P6,F:N,7,FALSE)</f>
        <v>2295.7499999999745</v>
      </c>
      <c r="V6" s="571" t="s">
        <v>496</v>
      </c>
      <c r="W6" s="572"/>
      <c r="X6" s="575" t="s">
        <v>468</v>
      </c>
      <c r="Y6" s="576"/>
      <c r="AA6" s="167" t="s">
        <v>494</v>
      </c>
      <c r="AB6" s="167">
        <f>IFERROR(VALUE(RIGHT(AA6,LEN(AA6)-MIN(FIND({0;1;2;3;4;5;6;7;8;9},AA6&amp;"0123456789"))+1)),"")</f>
        <v>573</v>
      </c>
    </row>
    <row r="7" spans="2:28" ht="13.5" thickBot="1" x14ac:dyDescent="0.25">
      <c r="B7" s="125">
        <v>12</v>
      </c>
      <c r="C7" s="155">
        <v>25.007677043083099</v>
      </c>
      <c r="D7">
        <v>12</v>
      </c>
      <c r="E7" s="155">
        <v>-12.138895086914257</v>
      </c>
      <c r="F7">
        <v>12</v>
      </c>
      <c r="G7" s="155">
        <v>2288.7339049130856</v>
      </c>
      <c r="H7">
        <v>0.30071428571428571</v>
      </c>
      <c r="I7" s="155">
        <v>13.037933437335182</v>
      </c>
      <c r="J7">
        <v>0.30071428571428571</v>
      </c>
      <c r="K7" s="155">
        <v>2.8031370686744594</v>
      </c>
      <c r="L7">
        <v>10</v>
      </c>
      <c r="M7" s="155">
        <v>179.98007324430461</v>
      </c>
      <c r="N7" s="138">
        <f t="shared" si="0"/>
        <v>7</v>
      </c>
      <c r="V7" s="573">
        <f>P6-'Script Table'!F15-'Script Table'!F19</f>
        <v>2289.7989999999745</v>
      </c>
      <c r="W7" s="574"/>
      <c r="X7" s="577">
        <f>MATCH(V7,F1:F999,1)</f>
        <v>938</v>
      </c>
      <c r="Y7" s="578"/>
      <c r="AA7" s="167" t="s">
        <v>498</v>
      </c>
      <c r="AB7" s="167">
        <f>IFERROR(VALUE(RIGHT(AA7,LEN(AA7)-MIN(FIND({0;1;2;3;4;5;6;7;8;9},AA7&amp;"0123456789"))+1)),"")</f>
        <v>205</v>
      </c>
    </row>
    <row r="8" spans="2:28" ht="26.25" thickBot="1" x14ac:dyDescent="0.25">
      <c r="B8" s="125">
        <v>16</v>
      </c>
      <c r="C8" s="155">
        <v>25.009079804562869</v>
      </c>
      <c r="D8">
        <v>16</v>
      </c>
      <c r="E8" s="155">
        <v>-16.165216032913509</v>
      </c>
      <c r="F8">
        <v>16</v>
      </c>
      <c r="G8" s="155">
        <v>2284.7075839670865</v>
      </c>
      <c r="H8">
        <v>0.40095238095238095</v>
      </c>
      <c r="I8" s="155">
        <v>12.944755620164438</v>
      </c>
      <c r="J8">
        <v>0.40095238095238095</v>
      </c>
      <c r="K8" s="155">
        <v>2.7661806779142353</v>
      </c>
      <c r="L8">
        <v>14</v>
      </c>
      <c r="M8" s="155">
        <v>179.9800382755671</v>
      </c>
      <c r="N8" s="138">
        <f t="shared" si="0"/>
        <v>8</v>
      </c>
      <c r="P8" s="562" t="s">
        <v>514</v>
      </c>
      <c r="Q8" s="563"/>
      <c r="R8" s="563"/>
      <c r="S8" s="564"/>
      <c r="T8" s="173" t="s">
        <v>515</v>
      </c>
      <c r="AA8" s="167"/>
      <c r="AB8" s="167" t="str">
        <f>IFERROR(VALUE(RIGHT(AA8,LEN(AA8)-MIN(FIND({0;1;2;3;4;5;6;7;8;9},AA8&amp;"0123456789"))+1)),"")</f>
        <v/>
      </c>
    </row>
    <row r="9" spans="2:28" ht="13.5" thickBot="1" x14ac:dyDescent="0.25">
      <c r="B9" s="125">
        <v>20</v>
      </c>
      <c r="C9" s="155">
        <v>25.01048501590423</v>
      </c>
      <c r="D9">
        <v>20</v>
      </c>
      <c r="E9" s="155">
        <v>-20.19149078796087</v>
      </c>
      <c r="F9">
        <v>20</v>
      </c>
      <c r="G9" s="155">
        <v>2280.6813092120392</v>
      </c>
      <c r="H9">
        <v>0.50119047619047619</v>
      </c>
      <c r="I9" s="155">
        <v>12.851547002748065</v>
      </c>
      <c r="J9">
        <v>0.50119047619047619</v>
      </c>
      <c r="K9" s="155">
        <v>2.7293021698496887</v>
      </c>
      <c r="L9">
        <v>18</v>
      </c>
      <c r="M9" s="155">
        <v>179.98000318388262</v>
      </c>
      <c r="N9" s="138">
        <f t="shared" si="0"/>
        <v>9</v>
      </c>
      <c r="P9" s="131" t="s">
        <v>496</v>
      </c>
      <c r="Q9" s="128" t="s">
        <v>373</v>
      </c>
      <c r="R9" s="128" t="s">
        <v>358</v>
      </c>
      <c r="S9" s="157" t="s">
        <v>468</v>
      </c>
      <c r="T9" s="174"/>
      <c r="V9" s="142" t="s">
        <v>516</v>
      </c>
      <c r="W9" s="140">
        <f ca="1">Q18-Q6-X9</f>
        <v>0.19093329810214238</v>
      </c>
      <c r="X9" s="150">
        <f ca="1">0.5*'Script Table'!F11*COS(RADIANS(180-VLOOKUP(P18,L:M,2)))</f>
        <v>1.1524549356407966E-2</v>
      </c>
      <c r="AA9" s="167"/>
      <c r="AB9" s="167" t="str">
        <f>IFERROR(VALUE(RIGHT(AA9,LEN(AA9)-MIN(FIND({0;1;2;3;4;5;6;7;8;9},AA9&amp;"0123456789"))+1)),"")</f>
        <v/>
      </c>
    </row>
    <row r="10" spans="2:28" ht="12.75" customHeight="1" thickBot="1" x14ac:dyDescent="0.25">
      <c r="B10" s="125">
        <v>24</v>
      </c>
      <c r="C10" s="155">
        <v>25.011892685735805</v>
      </c>
      <c r="D10">
        <v>24</v>
      </c>
      <c r="E10" s="155">
        <v>-24.217719352051816</v>
      </c>
      <c r="F10">
        <v>24</v>
      </c>
      <c r="G10" s="155">
        <v>2276.6550806479481</v>
      </c>
      <c r="H10">
        <v>0.60142857142857142</v>
      </c>
      <c r="I10" s="155">
        <v>12.75823536037141</v>
      </c>
      <c r="J10">
        <v>0.60142857142857142</v>
      </c>
      <c r="K10" s="155">
        <v>2.6926852712331311</v>
      </c>
      <c r="L10">
        <v>22</v>
      </c>
      <c r="M10" s="155">
        <v>179.97996796860212</v>
      </c>
      <c r="N10" s="138">
        <f t="shared" si="0"/>
        <v>10</v>
      </c>
      <c r="P10" s="135">
        <f ca="1">IF(T10="Não",INDIRECT("B"&amp;S10),INDIRECT("H"&amp;S10))</f>
        <v>2295.1999999999753</v>
      </c>
      <c r="Q10" s="136">
        <f ca="1">IF(T10="Não",INDIRECT("C"&amp;S10),INDIRECT("I"&amp;S10))</f>
        <v>25.116649488984191</v>
      </c>
      <c r="R10" s="136">
        <f ca="1">IF(T10="Não",INDIRECT("E"&amp;S10))</f>
        <v>-2300.885806101051</v>
      </c>
      <c r="S10" s="148">
        <f ca="1">IF(T10="Não",1+MATCH(0,G1:G999,-1),MATCH(0,K1:K999,-1))</f>
        <v>993</v>
      </c>
      <c r="T10" s="158" t="str">
        <f ca="1">IF(MIN(K4:K999)&gt;0,"Não",IF(MIN(INDIRECT("G4:G"&amp;X7))&gt;0,"Sim","Não"))</f>
        <v>Não</v>
      </c>
      <c r="V10" s="161" t="s">
        <v>517</v>
      </c>
      <c r="W10" s="162">
        <f ca="1">Q10-Q14</f>
        <v>0.5965624185222822</v>
      </c>
      <c r="AA10" s="167"/>
      <c r="AB10" s="167" t="str">
        <f>IFERROR(VALUE(RIGHT(AA10,LEN(AA10)-MIN(FIND({0;1;2;3;4;5;6;7;8;9},AA10&amp;"0123456789"))+1)),"")</f>
        <v/>
      </c>
    </row>
    <row r="11" spans="2:28" ht="13.5" thickBot="1" x14ac:dyDescent="0.25">
      <c r="B11" s="125">
        <v>28</v>
      </c>
      <c r="C11" s="155">
        <v>25.013302822731891</v>
      </c>
      <c r="D11">
        <v>28</v>
      </c>
      <c r="E11" s="155">
        <v>-28.243901725181807</v>
      </c>
      <c r="F11">
        <v>28</v>
      </c>
      <c r="G11" s="155">
        <v>2272.6288982748183</v>
      </c>
      <c r="H11">
        <v>0.70166666666666666</v>
      </c>
      <c r="I11" s="155">
        <v>12.664752653819784</v>
      </c>
      <c r="J11">
        <v>0.70166666666666666</v>
      </c>
      <c r="K11" s="155">
        <v>2.6565074929985713</v>
      </c>
      <c r="L11">
        <v>26</v>
      </c>
      <c r="M11" s="155">
        <v>179.97993262907153</v>
      </c>
      <c r="N11" s="138">
        <f t="shared" si="0"/>
        <v>11</v>
      </c>
      <c r="AA11" s="167"/>
      <c r="AB11" s="167" t="str">
        <f>IFERROR(VALUE(RIGHT(AA11,LEN(AA11)-MIN(FIND({0;1;2;3;4;5;6;7;8;9},AA11&amp;"0123456789"))+1)),"")</f>
        <v/>
      </c>
    </row>
    <row r="12" spans="2:28" ht="25.5" x14ac:dyDescent="0.2">
      <c r="B12" s="125">
        <v>32</v>
      </c>
      <c r="C12" s="155">
        <v>25.014715435612775</v>
      </c>
      <c r="D12">
        <v>32</v>
      </c>
      <c r="E12" s="155">
        <v>-32.270037907346257</v>
      </c>
      <c r="F12">
        <v>32</v>
      </c>
      <c r="G12" s="155">
        <v>2268.6027620926538</v>
      </c>
      <c r="H12">
        <v>0.8019047619047619</v>
      </c>
      <c r="I12" s="155">
        <v>12.571035644289871</v>
      </c>
      <c r="J12">
        <v>0.8019047619047619</v>
      </c>
      <c r="K12" s="155">
        <v>2.6209412507123488</v>
      </c>
      <c r="L12">
        <v>30</v>
      </c>
      <c r="M12" s="155">
        <v>179.97989716463198</v>
      </c>
      <c r="N12" s="138">
        <f t="shared" si="0"/>
        <v>12</v>
      </c>
      <c r="P12" s="562" t="s">
        <v>518</v>
      </c>
      <c r="Q12" s="563"/>
      <c r="R12" s="563"/>
      <c r="S12" s="564"/>
      <c r="T12" s="173" t="s">
        <v>515</v>
      </c>
      <c r="AA12" s="167"/>
      <c r="AB12" s="167" t="str">
        <f>IFERROR(VALUE(RIGHT(AA12,LEN(AA12)-MIN(FIND({0;1;2;3;4;5;6;7;8;9},AA12&amp;"0123456789"))+1)),"")</f>
        <v/>
      </c>
    </row>
    <row r="13" spans="2:28" x14ac:dyDescent="0.2">
      <c r="B13" s="125">
        <v>36</v>
      </c>
      <c r="C13" s="155">
        <v>25.016130533145052</v>
      </c>
      <c r="D13">
        <v>36</v>
      </c>
      <c r="E13" s="155">
        <v>-36.296127898540554</v>
      </c>
      <c r="F13">
        <v>36</v>
      </c>
      <c r="G13" s="155">
        <v>2264.5766721014593</v>
      </c>
      <c r="H13">
        <v>0.90214285714285714</v>
      </c>
      <c r="I13" s="155">
        <v>12.477027080131402</v>
      </c>
      <c r="J13">
        <v>0.90214285714285714</v>
      </c>
      <c r="K13" s="155">
        <v>2.5861531477835342</v>
      </c>
      <c r="L13">
        <v>34</v>
      </c>
      <c r="M13" s="155">
        <v>179.9798615746202</v>
      </c>
      <c r="N13" s="138">
        <f t="shared" si="0"/>
        <v>13</v>
      </c>
      <c r="P13" s="131" t="s">
        <v>496</v>
      </c>
      <c r="Q13" s="128" t="s">
        <v>373</v>
      </c>
      <c r="R13" s="128" t="s">
        <v>358</v>
      </c>
      <c r="S13" s="132" t="s">
        <v>468</v>
      </c>
      <c r="T13" s="174"/>
      <c r="AA13" s="166"/>
      <c r="AB13" s="167" t="str">
        <f>IFERROR(VALUE(RIGHT(AA13,LEN(AA13)-MIN(FIND({0;1;2;3;4;5;6;7;8;9},AA13&amp;"0123456789"))+1)),"")</f>
        <v/>
      </c>
    </row>
    <row r="14" spans="2:28" ht="13.5" thickBot="1" x14ac:dyDescent="0.25">
      <c r="B14" s="125">
        <v>40</v>
      </c>
      <c r="C14" s="155">
        <v>25.017548124141978</v>
      </c>
      <c r="D14">
        <v>40</v>
      </c>
      <c r="E14" s="155">
        <v>-40.322171698760052</v>
      </c>
      <c r="F14">
        <v>40</v>
      </c>
      <c r="G14" s="155">
        <v>2260.5506283012401</v>
      </c>
      <c r="H14">
        <v>1.0023809523809524</v>
      </c>
      <c r="I14" s="155">
        <v>12.382676136529682</v>
      </c>
      <c r="J14">
        <v>1.0023809523809524</v>
      </c>
      <c r="K14" s="155">
        <v>2.552304839390672</v>
      </c>
      <c r="L14">
        <v>38</v>
      </c>
      <c r="M14" s="155">
        <v>179.9798258583678</v>
      </c>
      <c r="N14" s="138">
        <f t="shared" si="0"/>
        <v>14</v>
      </c>
      <c r="P14" s="135">
        <f ca="1">IF(T14="Não",INDIRECT("B"&amp;S14),INDIRECT("H"&amp;S14))</f>
        <v>2295.7999999999747</v>
      </c>
      <c r="Q14" s="136">
        <f ca="1">IF(T14="Não",INDIRECT("C"&amp;S14),INDIRECT("I"&amp;S14))</f>
        <v>24.520087070461908</v>
      </c>
      <c r="R14" s="136">
        <f ca="1">IF(T14="Não",INDIRECT("E"&amp;S14))</f>
        <v>-2300.9464434372117</v>
      </c>
      <c r="S14" s="148">
        <f ca="1">IF(T14="Não",S10-1+MATCH(0,INDIRECT("G"&amp;S10&amp;":G999"),1),MATCH(0,K1:K1003,1))</f>
        <v>999</v>
      </c>
      <c r="T14" s="158" t="str">
        <f>IF(MIN(K4:K1003)&gt;0,"Não","Sim")</f>
        <v>Não</v>
      </c>
      <c r="AA14" s="166"/>
      <c r="AB14" s="167" t="str">
        <f>IFERROR(VALUE(RIGHT(AA14,LEN(AA14)-MIN(FIND({0;1;2;3;4;5;6;7;8;9},AA14&amp;"0123456789"))+1)),"")</f>
        <v/>
      </c>
    </row>
    <row r="15" spans="2:28" ht="13.5" thickBot="1" x14ac:dyDescent="0.25">
      <c r="B15" s="125">
        <v>44</v>
      </c>
      <c r="C15" s="155">
        <v>25.018968217463762</v>
      </c>
      <c r="D15">
        <v>44</v>
      </c>
      <c r="E15" s="155">
        <v>-44.348169308000067</v>
      </c>
      <c r="F15">
        <v>44</v>
      </c>
      <c r="G15" s="155">
        <v>2256.5246306919998</v>
      </c>
      <c r="H15">
        <v>1.1026190476190476</v>
      </c>
      <c r="I15" s="155">
        <v>12.287938960307342</v>
      </c>
      <c r="J15">
        <v>1.1026190476190476</v>
      </c>
      <c r="K15" s="155">
        <v>2.5195533210944632</v>
      </c>
      <c r="L15">
        <v>42</v>
      </c>
      <c r="M15" s="155">
        <v>179.97979001520227</v>
      </c>
      <c r="N15" s="138">
        <f t="shared" si="0"/>
        <v>15</v>
      </c>
      <c r="AA15" s="166"/>
      <c r="AB15" s="167" t="str">
        <f>IFERROR(VALUE(RIGHT(AA15,LEN(AA15)-MIN(FIND({0;1;2;3;4;5;6;7;8;9},AA15&amp;"0123456789"))+1)),"")</f>
        <v/>
      </c>
    </row>
    <row r="16" spans="2:28" x14ac:dyDescent="0.2">
      <c r="B16" s="125">
        <v>48</v>
      </c>
      <c r="C16" s="155">
        <v>25.02039082201793</v>
      </c>
      <c r="D16">
        <v>48</v>
      </c>
      <c r="E16" s="155">
        <v>-48.374120726255889</v>
      </c>
      <c r="F16">
        <v>48</v>
      </c>
      <c r="G16" s="155">
        <v>2252.4986792737441</v>
      </c>
      <c r="H16">
        <v>1.2028571428571428</v>
      </c>
      <c r="I16" s="155">
        <v>12.19277942175643</v>
      </c>
      <c r="J16">
        <v>1.2028571428571428</v>
      </c>
      <c r="K16" s="155">
        <v>2.4880502654000338</v>
      </c>
      <c r="L16">
        <v>46</v>
      </c>
      <c r="M16" s="155">
        <v>179.97975404444577</v>
      </c>
      <c r="N16" s="138">
        <f t="shared" si="0"/>
        <v>16</v>
      </c>
      <c r="P16" s="556" t="s">
        <v>519</v>
      </c>
      <c r="Q16" s="557"/>
      <c r="R16" s="557"/>
      <c r="S16" s="558"/>
      <c r="AA16" s="166"/>
      <c r="AB16" s="167" t="str">
        <f>IFERROR(VALUE(RIGHT(AA16,LEN(AA16)-MIN(FIND({0;1;2;3;4;5;6;7;8;9},AA16&amp;"0123456789"))+1)),"")</f>
        <v/>
      </c>
    </row>
    <row r="17" spans="2:28" x14ac:dyDescent="0.2">
      <c r="B17" s="125">
        <v>52</v>
      </c>
      <c r="C17" s="155">
        <v>25.02181594675967</v>
      </c>
      <c r="D17">
        <v>52</v>
      </c>
      <c r="E17" s="155">
        <v>-52.400025953522764</v>
      </c>
      <c r="F17">
        <v>52</v>
      </c>
      <c r="G17" s="155">
        <v>2248.4727740464773</v>
      </c>
      <c r="H17">
        <v>1.3030952380952381</v>
      </c>
      <c r="I17" s="155">
        <v>12.097169468890694</v>
      </c>
      <c r="J17">
        <v>1.3030952380952381</v>
      </c>
      <c r="K17" s="155">
        <v>2.4579420779641623</v>
      </c>
      <c r="L17">
        <v>50</v>
      </c>
      <c r="M17" s="155">
        <v>179.97971794541567</v>
      </c>
      <c r="N17" s="138">
        <f t="shared" si="0"/>
        <v>17</v>
      </c>
      <c r="P17" s="131" t="s">
        <v>496</v>
      </c>
      <c r="Q17" s="128" t="s">
        <v>373</v>
      </c>
      <c r="R17" s="128" t="s">
        <v>358</v>
      </c>
      <c r="S17" s="132" t="s">
        <v>468</v>
      </c>
      <c r="AA17" s="166"/>
      <c r="AB17" s="167" t="str">
        <f>IFERROR(VALUE(RIGHT(AA17,LEN(AA17)-MIN(FIND({0;1;2;3;4;5;6;7;8;9},AA17&amp;"0123456789"))+1)),"")</f>
        <v/>
      </c>
    </row>
    <row r="18" spans="2:28" ht="13.5" thickBot="1" x14ac:dyDescent="0.25">
      <c r="B18" s="125">
        <v>56</v>
      </c>
      <c r="C18" s="155">
        <v>25.023243600692137</v>
      </c>
      <c r="D18">
        <v>56</v>
      </c>
      <c r="E18" s="155">
        <v>-56.425884989795925</v>
      </c>
      <c r="F18">
        <v>56</v>
      </c>
      <c r="G18" s="155">
        <v>2244.4469150102041</v>
      </c>
      <c r="H18">
        <v>1.4033333333333333</v>
      </c>
      <c r="I18" s="155">
        <v>12.00108940848671</v>
      </c>
      <c r="J18">
        <v>1.4033333333333333</v>
      </c>
      <c r="K18" s="155">
        <v>2.4293698210649382</v>
      </c>
      <c r="L18">
        <v>54</v>
      </c>
      <c r="M18" s="155">
        <v>179.97968171742485</v>
      </c>
      <c r="N18" s="138">
        <f t="shared" si="0"/>
        <v>18</v>
      </c>
      <c r="P18" s="135">
        <f ca="1">TREND((INDIRECT("D"&amp;S18&amp;":D"&amp;S18+1)),INDIRECT("E"&amp;S18&amp;":E"&amp;(S18+1)),R18)</f>
        <v>2295.5987433684659</v>
      </c>
      <c r="Q18" s="147">
        <f ca="1">TREND((INDIRECT("C"&amp;S18&amp;":C"&amp;S18+1)),INDIRECT("E"&amp;S18&amp;":E"&amp;(S18+1)),R18)</f>
        <v>24.722544917920459</v>
      </c>
      <c r="R18" s="136">
        <f>R6</f>
        <v>-2300.9464434372117</v>
      </c>
      <c r="S18" s="137">
        <f ca="1">MATCH(R18,INDIRECT("E1:E"&amp;S10),-1)</f>
        <v>993</v>
      </c>
      <c r="AA18" s="166"/>
      <c r="AB18" s="167" t="str">
        <f>IFERROR(VALUE(RIGHT(AA18,LEN(AA18)-MIN(FIND({0;1;2;3;4;5;6;7;8;9},AA18&amp;"0123456789"))+1)),"")</f>
        <v/>
      </c>
    </row>
    <row r="19" spans="2:28" ht="12.75" customHeight="1" x14ac:dyDescent="0.2">
      <c r="B19" s="125">
        <v>60</v>
      </c>
      <c r="C19" s="155">
        <v>25.024673792866828</v>
      </c>
      <c r="D19">
        <v>60</v>
      </c>
      <c r="E19" s="155">
        <v>-60.451697835070554</v>
      </c>
      <c r="F19">
        <v>60</v>
      </c>
      <c r="G19" s="155">
        <v>2240.4211021649294</v>
      </c>
      <c r="H19">
        <v>1.5035714285714286</v>
      </c>
      <c r="I19" s="155">
        <v>11.904527928714625</v>
      </c>
      <c r="J19">
        <v>1.5035714285714286</v>
      </c>
      <c r="K19" s="155">
        <v>2.4024696621540897</v>
      </c>
      <c r="L19">
        <v>58</v>
      </c>
      <c r="M19" s="155">
        <v>179.97964535978085</v>
      </c>
      <c r="N19" s="138">
        <f t="shared" si="0"/>
        <v>19</v>
      </c>
      <c r="AA19" s="166"/>
      <c r="AB19" s="167" t="str">
        <f>IFERROR(VALUE(RIGHT(AA19,LEN(AA19)-MIN(FIND({0;1;2;3;4;5;6;7;8;9},AA19&amp;"0123456789"))+1)),"")</f>
        <v/>
      </c>
    </row>
    <row r="20" spans="2:28" ht="12" customHeight="1" thickBot="1" x14ac:dyDescent="0.25">
      <c r="B20" s="125">
        <v>64</v>
      </c>
      <c r="C20" s="155">
        <v>25.026106532383917</v>
      </c>
      <c r="D20">
        <v>64</v>
      </c>
      <c r="E20" s="155">
        <v>-64.477464489341799</v>
      </c>
      <c r="F20">
        <v>64</v>
      </c>
      <c r="G20" s="155">
        <v>2236.3953355106582</v>
      </c>
      <c r="H20">
        <v>1.6038095238095238</v>
      </c>
      <c r="I20" s="155">
        <v>11.807482320134937</v>
      </c>
      <c r="J20">
        <v>1.6038095238095238</v>
      </c>
      <c r="K20" s="155">
        <v>2.3773723678905299</v>
      </c>
      <c r="L20">
        <v>62</v>
      </c>
      <c r="M20" s="155">
        <v>179.97960887178647</v>
      </c>
      <c r="N20" s="138">
        <f t="shared" si="0"/>
        <v>20</v>
      </c>
      <c r="AA20" s="166"/>
      <c r="AB20" s="167" t="str">
        <f>IFERROR(VALUE(RIGHT(AA20,LEN(AA20)-MIN(FIND({0;1;2;3;4;5;6;7;8;9},AA20&amp;"0123456789"))+1)),"")</f>
        <v/>
      </c>
    </row>
    <row r="21" spans="2:28" ht="12" customHeight="1" x14ac:dyDescent="0.2">
      <c r="B21" s="125">
        <v>68</v>
      </c>
      <c r="C21" s="155">
        <v>25.027541828392597</v>
      </c>
      <c r="D21">
        <v>68</v>
      </c>
      <c r="E21" s="155">
        <v>-68.503184952604769</v>
      </c>
      <c r="F21">
        <v>68</v>
      </c>
      <c r="G21" s="155">
        <v>2232.3696150473952</v>
      </c>
      <c r="H21">
        <v>1.704047619047619</v>
      </c>
      <c r="I21" s="155">
        <v>11.709958704858273</v>
      </c>
      <c r="J21">
        <v>1.704047619047619</v>
      </c>
      <c r="K21" s="155">
        <v>2.3542022221145089</v>
      </c>
      <c r="L21">
        <v>66</v>
      </c>
      <c r="M21" s="155">
        <v>179.97957225273953</v>
      </c>
      <c r="N21" s="138">
        <f t="shared" si="0"/>
        <v>21</v>
      </c>
      <c r="P21" s="560" t="s">
        <v>524</v>
      </c>
      <c r="R21" s="126"/>
      <c r="AA21" s="167"/>
      <c r="AB21" s="167" t="str">
        <f>IFERROR(VALUE(RIGHT(AA21,LEN(AA21)-MIN(FIND({0;1;2;3;4;5;6;7;8;9},AA21&amp;"0123456789"))+1)),"")</f>
        <v/>
      </c>
    </row>
    <row r="22" spans="2:28" ht="13.5" thickBot="1" x14ac:dyDescent="0.25">
      <c r="B22" s="125">
        <v>72</v>
      </c>
      <c r="C22" s="155">
        <v>25.028979690091454</v>
      </c>
      <c r="D22">
        <v>72</v>
      </c>
      <c r="E22" s="155">
        <v>-72.528859224854557</v>
      </c>
      <c r="F22">
        <v>72</v>
      </c>
      <c r="G22" s="155">
        <v>2228.3439407751453</v>
      </c>
      <c r="H22">
        <v>1.8042857142857143</v>
      </c>
      <c r="I22" s="155">
        <v>11.6119718549885</v>
      </c>
      <c r="J22">
        <v>1.8042857142857143</v>
      </c>
      <c r="K22" s="155">
        <v>2.3330769789467922</v>
      </c>
      <c r="L22">
        <v>70</v>
      </c>
      <c r="M22" s="155">
        <v>179.97953550193253</v>
      </c>
      <c r="N22" s="138">
        <f t="shared" si="0"/>
        <v>22</v>
      </c>
      <c r="P22" s="561"/>
      <c r="R22" s="2"/>
      <c r="AA22" s="166"/>
      <c r="AB22" s="167" t="str">
        <f>IFERROR(VALUE(RIGHT(AA22,LEN(AA22)-MIN(FIND({0;1;2;3;4;5;6;7;8;9},AA22&amp;"0123456789"))+1)),"")</f>
        <v/>
      </c>
    </row>
    <row r="23" spans="2:28" x14ac:dyDescent="0.2">
      <c r="B23" s="125">
        <v>76</v>
      </c>
      <c r="C23" s="155">
        <v>25.030420126728796</v>
      </c>
      <c r="D23">
        <v>76</v>
      </c>
      <c r="E23" s="155">
        <v>-76.554487306086187</v>
      </c>
      <c r="F23">
        <v>76</v>
      </c>
      <c r="G23" s="155">
        <v>2224.3183126939139</v>
      </c>
      <c r="H23">
        <v>1.9045238095238095</v>
      </c>
      <c r="I23" s="155">
        <v>11.513544933316437</v>
      </c>
      <c r="J23">
        <v>1.9045238095238095</v>
      </c>
      <c r="K23" s="155">
        <v>2.3141078490716609</v>
      </c>
      <c r="L23">
        <v>74</v>
      </c>
      <c r="M23" s="155">
        <v>179.97949861865325</v>
      </c>
      <c r="N23" s="138">
        <f t="shared" si="0"/>
        <v>23</v>
      </c>
      <c r="AA23" s="166"/>
      <c r="AB23" s="167" t="str">
        <f>IFERROR(VALUE(RIGHT(AA23,LEN(AA23)-MIN(FIND({0;1;2;3;4;5;6;7;8;9},AA23&amp;"0123456789"))+1)),"")</f>
        <v/>
      </c>
    </row>
    <row r="24" spans="2:28" x14ac:dyDescent="0.2">
      <c r="B24" s="125">
        <v>80</v>
      </c>
      <c r="C24" s="155">
        <v>25.03186314760304</v>
      </c>
      <c r="D24">
        <v>80</v>
      </c>
      <c r="E24" s="155">
        <v>-80.580069196294701</v>
      </c>
      <c r="F24">
        <v>80</v>
      </c>
      <c r="G24" s="155">
        <v>2220.2927308037051</v>
      </c>
      <c r="H24">
        <v>2.0047619047619047</v>
      </c>
      <c r="I24" s="155">
        <v>11.414709242704918</v>
      </c>
      <c r="J24">
        <v>2.0047619047619047</v>
      </c>
      <c r="K24" s="155">
        <v>2.2973991084268164</v>
      </c>
      <c r="L24">
        <v>78</v>
      </c>
      <c r="M24" s="155">
        <v>179.97946160218393</v>
      </c>
      <c r="N24" s="138">
        <f t="shared" si="0"/>
        <v>24</v>
      </c>
      <c r="P24" s="126"/>
      <c r="AA24" s="166"/>
      <c r="AB24" s="167" t="str">
        <f>IFERROR(VALUE(RIGHT(AA24,LEN(AA24)-MIN(FIND({0;1;2;3;4;5;6;7;8;9},AA24&amp;"0123456789"))+1)),"")</f>
        <v/>
      </c>
    </row>
    <row r="25" spans="2:28" ht="13.5" thickBot="1" x14ac:dyDescent="0.25">
      <c r="B25" s="125">
        <v>84</v>
      </c>
      <c r="C25" s="155">
        <v>25.033308762063047</v>
      </c>
      <c r="D25">
        <v>84</v>
      </c>
      <c r="E25" s="155">
        <v>-84.605604895475039</v>
      </c>
      <c r="F25">
        <v>84</v>
      </c>
      <c r="G25" s="155">
        <v>2216.2671951045249</v>
      </c>
      <c r="H25">
        <v>2.105</v>
      </c>
      <c r="I25" s="155">
        <v>11.315503948037236</v>
      </c>
      <c r="J25">
        <v>2.105</v>
      </c>
      <c r="K25" s="155">
        <v>2.2830472750874833</v>
      </c>
      <c r="L25">
        <v>82</v>
      </c>
      <c r="M25" s="155">
        <v>179.97942445180206</v>
      </c>
      <c r="N25" s="138">
        <f t="shared" si="0"/>
        <v>25</v>
      </c>
      <c r="P25" s="2"/>
      <c r="AA25" s="166"/>
      <c r="AB25" s="167" t="str">
        <f>IFERROR(VALUE(RIGHT(AA25,LEN(AA25)-MIN(FIND({0;1;2;3;4;5;6;7;8;9},AA25&amp;"0123456789"))+1)),"")</f>
        <v/>
      </c>
    </row>
    <row r="26" spans="2:28" x14ac:dyDescent="0.2">
      <c r="B26" s="125">
        <v>88</v>
      </c>
      <c r="C26" s="155">
        <v>25.034756979508511</v>
      </c>
      <c r="D26">
        <v>88</v>
      </c>
      <c r="E26" s="155">
        <v>-88.631094403622171</v>
      </c>
      <c r="F26">
        <v>88</v>
      </c>
      <c r="G26" s="155">
        <v>2212.2417055963779</v>
      </c>
      <c r="H26">
        <v>2.2052380952380952</v>
      </c>
      <c r="I26" s="155">
        <v>11.215975629496779</v>
      </c>
      <c r="J26">
        <v>2.2052380952380952</v>
      </c>
      <c r="K26" s="155">
        <v>2.2711405428131002</v>
      </c>
      <c r="L26">
        <v>86</v>
      </c>
      <c r="M26" s="155">
        <v>179.97938716677947</v>
      </c>
      <c r="N26" s="138">
        <f t="shared" si="0"/>
        <v>26</v>
      </c>
      <c r="P26" s="165" t="s">
        <v>521</v>
      </c>
      <c r="AA26" s="166"/>
      <c r="AB26" s="167" t="str">
        <f>IFERROR(VALUE(RIGHT(AA26,LEN(AA26)-MIN(FIND({0;1;2;3;4;5;6;7;8;9},AA26&amp;"0123456789"))+1)),"")</f>
        <v/>
      </c>
    </row>
    <row r="27" spans="2:28" ht="13.5" thickBot="1" x14ac:dyDescent="0.25">
      <c r="B27" s="125">
        <v>92</v>
      </c>
      <c r="C27" s="155">
        <v>25.036207809390323</v>
      </c>
      <c r="D27">
        <v>92</v>
      </c>
      <c r="E27" s="155">
        <v>-92.656537720730967</v>
      </c>
      <c r="F27">
        <v>92</v>
      </c>
      <c r="G27" s="155">
        <v>2208.2162622792689</v>
      </c>
      <c r="H27">
        <v>2.3054761904761905</v>
      </c>
      <c r="I27" s="155">
        <v>11.116177725447423</v>
      </c>
      <c r="J27">
        <v>2.3054761904761905</v>
      </c>
      <c r="K27" s="155">
        <v>2.2617582856173613</v>
      </c>
      <c r="L27">
        <v>90</v>
      </c>
      <c r="M27" s="155">
        <v>179.97934974638281</v>
      </c>
      <c r="N27" s="138">
        <f t="shared" si="0"/>
        <v>27</v>
      </c>
      <c r="P27" s="186">
        <v>7</v>
      </c>
      <c r="AA27" s="166"/>
      <c r="AB27" s="167" t="str">
        <f>IFERROR(VALUE(RIGHT(AA27,LEN(AA27)-MIN(FIND({0;1;2;3;4;5;6;7;8;9},AA27&amp;"0123456789"))+1)),"")</f>
        <v/>
      </c>
    </row>
    <row r="28" spans="2:28" x14ac:dyDescent="0.2">
      <c r="B28" s="125">
        <v>96</v>
      </c>
      <c r="C28" s="155">
        <v>25.037661261210918</v>
      </c>
      <c r="D28">
        <v>96</v>
      </c>
      <c r="E28" s="155">
        <v>-96.68193484679631</v>
      </c>
      <c r="F28">
        <v>96</v>
      </c>
      <c r="G28" s="155">
        <v>2204.1908651532035</v>
      </c>
      <c r="H28">
        <v>2.4057142857142857</v>
      </c>
      <c r="I28" s="155">
        <v>11.016169872137912</v>
      </c>
      <c r="J28">
        <v>2.4057142857142857</v>
      </c>
      <c r="K28" s="155">
        <v>2.2549707398329701</v>
      </c>
      <c r="L28">
        <v>94</v>
      </c>
      <c r="M28" s="155">
        <v>179.97931218987378</v>
      </c>
      <c r="N28" s="138">
        <f t="shared" si="0"/>
        <v>28</v>
      </c>
      <c r="P28" s="187" t="s">
        <v>525</v>
      </c>
      <c r="AA28" s="166"/>
      <c r="AB28" s="167" t="str">
        <f>IFERROR(VALUE(RIGHT(AA28,LEN(AA28)-MIN(FIND({0;1;2;3;4;5;6;7;8;9},AA28&amp;"0123456789"))+1)),"")</f>
        <v/>
      </c>
    </row>
    <row r="29" spans="2:28" ht="13.5" thickBot="1" x14ac:dyDescent="0.25">
      <c r="B29" s="125">
        <v>100</v>
      </c>
      <c r="C29" s="155">
        <v>25.039117344524691</v>
      </c>
      <c r="D29">
        <v>100</v>
      </c>
      <c r="E29" s="155">
        <v>-100.707285781813</v>
      </c>
      <c r="F29">
        <v>100</v>
      </c>
      <c r="G29" s="155">
        <v>2200.1655142181871</v>
      </c>
      <c r="H29">
        <v>2.5059523809523809</v>
      </c>
      <c r="I29" s="155">
        <v>10.916017182629268</v>
      </c>
      <c r="J29">
        <v>2.5059523809523809</v>
      </c>
      <c r="K29" s="155">
        <v>2.2508385958590225</v>
      </c>
      <c r="L29">
        <v>98</v>
      </c>
      <c r="M29" s="155">
        <v>179.97927449650808</v>
      </c>
      <c r="N29" s="138">
        <f t="shared" si="0"/>
        <v>29</v>
      </c>
      <c r="P29" s="186">
        <v>10.3</v>
      </c>
      <c r="AA29" s="166"/>
      <c r="AB29" s="167" t="str">
        <f>IFERROR(VALUE(RIGHT(AA29,LEN(AA29)-MIN(FIND({0;1;2;3;4;5;6;7;8;9},AA29&amp;"0123456789"))+1)),"")</f>
        <v/>
      </c>
    </row>
    <row r="30" spans="2:28" x14ac:dyDescent="0.2">
      <c r="B30" s="125">
        <v>104</v>
      </c>
      <c r="C30" s="155">
        <v>25.040576068938353</v>
      </c>
      <c r="D30">
        <v>104</v>
      </c>
      <c r="E30" s="155">
        <v>-104.73259052577586</v>
      </c>
      <c r="F30">
        <v>104</v>
      </c>
      <c r="G30" s="155">
        <v>2196.1402094742243</v>
      </c>
      <c r="H30">
        <v>2.6061904761904762</v>
      </c>
      <c r="I30" s="155">
        <v>10.815789451461258</v>
      </c>
      <c r="J30">
        <v>2.6061904761904762</v>
      </c>
      <c r="K30" s="155">
        <v>2.2494126393271472</v>
      </c>
      <c r="L30">
        <v>102</v>
      </c>
      <c r="M30" s="155">
        <v>179.97923666553638</v>
      </c>
      <c r="N30" s="138">
        <f t="shared" si="0"/>
        <v>30</v>
      </c>
      <c r="P30" s="188" t="s">
        <v>523</v>
      </c>
      <c r="AA30" s="166"/>
      <c r="AB30" s="167" t="str">
        <f>IFERROR(VALUE(RIGHT(AA30,LEN(AA30)-MIN(FIND({0;1;2;3;4;5;6;7;8;9},AA30&amp;"0123456789"))+1)),"")</f>
        <v/>
      </c>
    </row>
    <row r="31" spans="2:28" ht="13.5" thickBot="1" x14ac:dyDescent="0.25">
      <c r="B31" s="125">
        <v>108</v>
      </c>
      <c r="C31" s="155">
        <v>25.042037444111305</v>
      </c>
      <c r="D31">
        <v>108</v>
      </c>
      <c r="E31" s="155">
        <v>-108.75784907867961</v>
      </c>
      <c r="F31">
        <v>108</v>
      </c>
      <c r="G31" s="155">
        <v>2192.1149509213205</v>
      </c>
      <c r="H31">
        <v>2.7064285714285714</v>
      </c>
      <c r="I31" s="155">
        <v>10.715560294088519</v>
      </c>
      <c r="J31">
        <v>2.7064285714285714</v>
      </c>
      <c r="K31" s="155">
        <v>2.2507334026449826</v>
      </c>
      <c r="L31">
        <v>106</v>
      </c>
      <c r="M31" s="155">
        <v>179.97919869620395</v>
      </c>
      <c r="N31" s="138">
        <f t="shared" si="0"/>
        <v>31</v>
      </c>
      <c r="P31" s="185">
        <f>SUM(AB2:AB50)</f>
        <v>778</v>
      </c>
      <c r="AA31" s="166"/>
      <c r="AB31" s="167" t="str">
        <f>IFERROR(VALUE(RIGHT(AA31,LEN(AA31)-MIN(FIND({0;1;2;3;4;5;6;7;8;9},AA31&amp;"0123456789"))+1)),"")</f>
        <v/>
      </c>
    </row>
    <row r="32" spans="2:28" x14ac:dyDescent="0.2">
      <c r="B32" s="125">
        <v>112</v>
      </c>
      <c r="C32" s="155">
        <v>25.043501479756067</v>
      </c>
      <c r="D32">
        <v>112</v>
      </c>
      <c r="E32" s="155">
        <v>-112.78306144051899</v>
      </c>
      <c r="F32">
        <v>112</v>
      </c>
      <c r="G32" s="155">
        <v>2188.0897385594808</v>
      </c>
      <c r="H32">
        <v>2.8066666666666666</v>
      </c>
      <c r="I32" s="155">
        <v>10.615406229040685</v>
      </c>
      <c r="J32">
        <v>2.8066666666666666</v>
      </c>
      <c r="K32" s="155">
        <v>2.2548309619169231</v>
      </c>
      <c r="L32">
        <v>110</v>
      </c>
      <c r="M32" s="155">
        <v>179.9791605877499</v>
      </c>
      <c r="N32" s="138">
        <f t="shared" si="0"/>
        <v>32</v>
      </c>
      <c r="AA32" s="166"/>
      <c r="AB32" s="167" t="str">
        <f>IFERROR(VALUE(RIGHT(AA32,LEN(AA32)-MIN(FIND({0;1;2;3;4;5;6;7;8;9},AA32&amp;"0123456789"))+1)),"")</f>
        <v/>
      </c>
    </row>
    <row r="33" spans="2:28" x14ac:dyDescent="0.2">
      <c r="B33" s="125">
        <v>116</v>
      </c>
      <c r="C33" s="155">
        <v>25.044968185638595</v>
      </c>
      <c r="D33">
        <v>116</v>
      </c>
      <c r="E33" s="155">
        <v>-116.80822761128863</v>
      </c>
      <c r="F33">
        <v>116</v>
      </c>
      <c r="G33" s="155">
        <v>2184.0645723887114</v>
      </c>
      <c r="H33">
        <v>2.9069047619047619</v>
      </c>
      <c r="I33" s="155">
        <v>10.515405723764998</v>
      </c>
      <c r="J33">
        <v>2.9069047619047619</v>
      </c>
      <c r="K33" s="155">
        <v>2.2617248304036366</v>
      </c>
      <c r="L33">
        <v>114</v>
      </c>
      <c r="M33" s="155">
        <v>179.97912233940878</v>
      </c>
      <c r="N33" s="138">
        <f t="shared" si="0"/>
        <v>33</v>
      </c>
      <c r="AA33" s="166"/>
      <c r="AB33" s="167" t="str">
        <f>IFERROR(VALUE(RIGHT(AA33,LEN(AA33)-MIN(FIND({0;1;2;3;4;5;6;7;8;9},AA33&amp;"0123456789"))+1)),"")</f>
        <v/>
      </c>
    </row>
    <row r="34" spans="2:28" x14ac:dyDescent="0.2">
      <c r="B34" s="125">
        <v>120</v>
      </c>
      <c r="C34" s="155">
        <v>25.046437571578753</v>
      </c>
      <c r="D34">
        <v>120</v>
      </c>
      <c r="E34" s="155">
        <v>-120.83334759098321</v>
      </c>
      <c r="F34">
        <v>120</v>
      </c>
      <c r="G34" s="155">
        <v>2180.0394524090166</v>
      </c>
      <c r="H34">
        <v>3.0071428571428571</v>
      </c>
      <c r="I34" s="155">
        <v>10.415638214648302</v>
      </c>
      <c r="J34">
        <v>3.0071428571428571</v>
      </c>
      <c r="K34" s="155">
        <v>2.2714238905136881</v>
      </c>
      <c r="L34">
        <v>118</v>
      </c>
      <c r="M34" s="155">
        <v>179.97908395040847</v>
      </c>
      <c r="N34" s="138">
        <f t="shared" si="0"/>
        <v>34</v>
      </c>
      <c r="AA34" s="166"/>
      <c r="AB34" s="167" t="str">
        <f>IFERROR(VALUE(RIGHT(AA34,LEN(AA34)-MIN(FIND({0;1;2;3;4;5;6;7;8;9},AA34&amp;"0123456789"))+1)),"")</f>
        <v/>
      </c>
    </row>
    <row r="35" spans="2:28" x14ac:dyDescent="0.2">
      <c r="B35" s="125">
        <v>124</v>
      </c>
      <c r="C35" s="155">
        <v>25.047909647450659</v>
      </c>
      <c r="D35">
        <v>124</v>
      </c>
      <c r="E35" s="155">
        <v>-124.85842137959726</v>
      </c>
      <c r="F35">
        <v>124</v>
      </c>
      <c r="G35" s="155">
        <v>2176.0143786204026</v>
      </c>
      <c r="H35">
        <v>3.1073809523809524</v>
      </c>
      <c r="I35" s="155">
        <v>10.316183993221419</v>
      </c>
      <c r="J35">
        <v>3.1073809523809524</v>
      </c>
      <c r="K35" s="155">
        <v>2.2839263015684992</v>
      </c>
      <c r="L35">
        <v>122</v>
      </c>
      <c r="M35" s="155">
        <v>179.97904541997184</v>
      </c>
      <c r="N35" s="138">
        <f t="shared" si="0"/>
        <v>35</v>
      </c>
      <c r="AA35" s="166"/>
      <c r="AB35" s="167" t="str">
        <f>IFERROR(VALUE(RIGHT(AA35,LEN(AA35)-MIN(FIND({0;1;2;3;4;5;6;7;8;9},AA35&amp;"0123456789"))+1)),"")</f>
        <v/>
      </c>
    </row>
    <row r="36" spans="2:28" x14ac:dyDescent="0.2">
      <c r="B36" s="125">
        <v>128</v>
      </c>
      <c r="C36" s="155">
        <v>25.049384423183099</v>
      </c>
      <c r="D36">
        <v>128</v>
      </c>
      <c r="E36" s="155">
        <v>-128.8834489771254</v>
      </c>
      <c r="F36">
        <v>128</v>
      </c>
      <c r="G36" s="155">
        <v>2171.9893510228744</v>
      </c>
      <c r="H36">
        <v>3.2076190476190476</v>
      </c>
      <c r="I36" s="155">
        <v>10.217190885300468</v>
      </c>
      <c r="J36">
        <v>3.2076190476190476</v>
      </c>
      <c r="K36" s="155">
        <v>2.2996671764731218</v>
      </c>
      <c r="L36">
        <v>126</v>
      </c>
      <c r="M36" s="155">
        <v>179.97900674731579</v>
      </c>
      <c r="N36" s="138">
        <f t="shared" si="0"/>
        <v>36</v>
      </c>
      <c r="AA36" s="166"/>
      <c r="AB36" s="167" t="str">
        <f>IFERROR(VALUE(RIGHT(AA36,LEN(AA36)-MIN(FIND({0;1;2;3;4;5;6;7;8;9},AA36&amp;"0123456789"))+1)),"")</f>
        <v/>
      </c>
    </row>
    <row r="37" spans="2:28" x14ac:dyDescent="0.2">
      <c r="B37" s="125">
        <v>132</v>
      </c>
      <c r="C37" s="155">
        <v>25.050861908759934</v>
      </c>
      <c r="D37">
        <v>132</v>
      </c>
      <c r="E37" s="155">
        <v>-132.90843038356212</v>
      </c>
      <c r="F37">
        <v>132</v>
      </c>
      <c r="G37" s="155">
        <v>2167.964369616438</v>
      </c>
      <c r="H37">
        <v>3.3078571428571428</v>
      </c>
      <c r="I37" s="155">
        <v>10.118810420133729</v>
      </c>
      <c r="J37">
        <v>3.3078571428571428</v>
      </c>
      <c r="K37" s="155">
        <v>2.3188674732873551</v>
      </c>
      <c r="L37">
        <v>130</v>
      </c>
      <c r="M37" s="155">
        <v>179.97896793165145</v>
      </c>
      <c r="N37" s="138">
        <f t="shared" si="0"/>
        <v>37</v>
      </c>
      <c r="AA37" s="166"/>
      <c r="AB37" s="167" t="str">
        <f>IFERROR(VALUE(RIGHT(AA37,LEN(AA37)-MIN(FIND({0;1;2;3;4;5;6;7;8;9},AA37&amp;"0123456789"))+1)),"")</f>
        <v/>
      </c>
    </row>
    <row r="38" spans="2:28" x14ac:dyDescent="0.2">
      <c r="B38" s="125">
        <v>136</v>
      </c>
      <c r="C38" s="155">
        <v>25.052342114220515</v>
      </c>
      <c r="D38">
        <v>136</v>
      </c>
      <c r="E38" s="155">
        <v>-136.93336559890187</v>
      </c>
      <c r="F38">
        <v>136</v>
      </c>
      <c r="G38" s="155">
        <v>2163.939434401098</v>
      </c>
      <c r="H38">
        <v>3.4080952380952381</v>
      </c>
      <c r="I38" s="155">
        <v>10.021163592248474</v>
      </c>
      <c r="J38">
        <v>3.4080952380952381</v>
      </c>
      <c r="K38" s="155">
        <v>2.3415042392916803</v>
      </c>
      <c r="L38">
        <v>134</v>
      </c>
      <c r="M38" s="155">
        <v>179.97892897218398</v>
      </c>
      <c r="N38" s="138">
        <f t="shared" si="0"/>
        <v>38</v>
      </c>
      <c r="AA38" s="166"/>
      <c r="AB38" s="167" t="str">
        <f>IFERROR(VALUE(RIGHT(AA38,LEN(AA38)-MIN(FIND({0;1;2;3;4;5;6;7;8;9},AA38&amp;"0123456789"))+1)),"")</f>
        <v/>
      </c>
    </row>
    <row r="39" spans="2:28" x14ac:dyDescent="0.2">
      <c r="B39" s="125">
        <v>140</v>
      </c>
      <c r="C39" s="155">
        <v>25.05382504966007</v>
      </c>
      <c r="D39">
        <v>140</v>
      </c>
      <c r="E39" s="155">
        <v>-140.95825462313908</v>
      </c>
      <c r="F39">
        <v>140</v>
      </c>
      <c r="G39" s="155">
        <v>2159.914545376861</v>
      </c>
      <c r="H39">
        <v>3.5083333333333333</v>
      </c>
      <c r="I39" s="155">
        <v>9.9243705577813266</v>
      </c>
      <c r="J39">
        <v>3.5083333333333333</v>
      </c>
      <c r="K39" s="155">
        <v>2.3675502681062426</v>
      </c>
      <c r="L39">
        <v>138</v>
      </c>
      <c r="M39" s="155">
        <v>179.97888986811301</v>
      </c>
      <c r="N39" s="138">
        <f t="shared" si="0"/>
        <v>39</v>
      </c>
      <c r="AA39" s="166"/>
      <c r="AB39" s="167" t="str">
        <f>IFERROR(VALUE(RIGHT(AA39,LEN(AA39)-MIN(FIND({0;1;2;3;4;5;6;7;8;9},AA39&amp;"0123456789"))+1)),"")</f>
        <v/>
      </c>
    </row>
    <row r="40" spans="2:28" x14ac:dyDescent="0.2">
      <c r="B40" s="125">
        <v>144</v>
      </c>
      <c r="C40" s="155">
        <v>25.055310725230154</v>
      </c>
      <c r="D40">
        <v>144</v>
      </c>
      <c r="E40" s="155">
        <v>-144.98309745626824</v>
      </c>
      <c r="F40">
        <v>144</v>
      </c>
      <c r="G40" s="155">
        <v>2155.8897025437318</v>
      </c>
      <c r="H40">
        <v>3.6085714285714285</v>
      </c>
      <c r="I40" s="155">
        <v>9.8285504833858859</v>
      </c>
      <c r="J40">
        <v>3.6085714285714285</v>
      </c>
      <c r="K40" s="155">
        <v>2.3969741292148683</v>
      </c>
      <c r="L40">
        <v>142</v>
      </c>
      <c r="M40" s="155">
        <v>179.97885061863167</v>
      </c>
      <c r="N40" s="138">
        <f t="shared" si="0"/>
        <v>40</v>
      </c>
      <c r="AA40" s="166"/>
      <c r="AB40" s="167" t="str">
        <f>IFERROR(VALUE(RIGHT(AA40,LEN(AA40)-MIN(FIND({0;1;2;3;4;5;6;7;8;9},AA40&amp;"0123456789"))+1)),"")</f>
        <v/>
      </c>
    </row>
    <row r="41" spans="2:28" x14ac:dyDescent="0.2">
      <c r="B41" s="125">
        <v>148</v>
      </c>
      <c r="C41" s="155">
        <v>25.056799151139042</v>
      </c>
      <c r="D41">
        <v>148</v>
      </c>
      <c r="E41" s="155">
        <v>-149.00789409828354</v>
      </c>
      <c r="F41">
        <v>148</v>
      </c>
      <c r="G41" s="155">
        <v>2151.8649059017166</v>
      </c>
      <c r="H41">
        <v>3.7088095238095238</v>
      </c>
      <c r="I41" s="155">
        <v>9.7338213961430409</v>
      </c>
      <c r="J41">
        <v>3.7088095238095238</v>
      </c>
      <c r="K41" s="155">
        <v>2.4297402030533704</v>
      </c>
      <c r="L41">
        <v>146</v>
      </c>
      <c r="M41" s="155">
        <v>179.97881122292756</v>
      </c>
      <c r="N41" s="138">
        <f t="shared" si="0"/>
        <v>41</v>
      </c>
      <c r="AA41" s="166"/>
      <c r="AB41" s="167" t="str">
        <f>IFERROR(VALUE(RIGHT(AA41,LEN(AA41)-MIN(FIND({0;1;2;3;4;5;6;7;8;9},AA41&amp;"0123456789"))+1)),"")</f>
        <v/>
      </c>
    </row>
    <row r="42" spans="2:28" x14ac:dyDescent="0.2">
      <c r="B42" s="125">
        <v>152</v>
      </c>
      <c r="C42" s="155">
        <v>25.05829033765216</v>
      </c>
      <c r="D42">
        <v>152</v>
      </c>
      <c r="E42" s="155">
        <v>-153.03264454917939</v>
      </c>
      <c r="F42">
        <v>152</v>
      </c>
      <c r="G42" s="155">
        <v>2147.8401554508205</v>
      </c>
      <c r="H42">
        <v>3.809047619047619</v>
      </c>
      <c r="I42" s="155">
        <v>9.6403000346763719</v>
      </c>
      <c r="J42">
        <v>3.809047619047619</v>
      </c>
      <c r="K42" s="155">
        <v>2.4658087215584601</v>
      </c>
      <c r="L42">
        <v>150</v>
      </c>
      <c r="M42" s="155">
        <v>179.97877168018206</v>
      </c>
      <c r="N42" s="138">
        <f t="shared" si="0"/>
        <v>42</v>
      </c>
      <c r="AA42" s="166"/>
      <c r="AB42" s="167" t="str">
        <f>IFERROR(VALUE(RIGHT(AA42,LEN(AA42)-MIN(FIND({0;1;2;3;4;5;6;7;8;9},AA42&amp;"0123456789"))+1)),"")</f>
        <v/>
      </c>
    </row>
    <row r="43" spans="2:28" x14ac:dyDescent="0.2">
      <c r="B43" s="125">
        <v>156</v>
      </c>
      <c r="C43" s="155">
        <v>25.059784295092516</v>
      </c>
      <c r="D43">
        <v>156</v>
      </c>
      <c r="E43" s="155">
        <v>-157.05734880895</v>
      </c>
      <c r="F43">
        <v>156</v>
      </c>
      <c r="G43" s="155">
        <v>2143.8154511910502</v>
      </c>
      <c r="H43">
        <v>3.9092857142857143</v>
      </c>
      <c r="I43" s="155">
        <v>9.5481017016832208</v>
      </c>
      <c r="J43">
        <v>3.9092857142857143</v>
      </c>
      <c r="K43" s="155">
        <v>2.5051358141577111</v>
      </c>
      <c r="L43">
        <v>154</v>
      </c>
      <c r="M43" s="155">
        <v>179.97873198957032</v>
      </c>
      <c r="N43" s="138">
        <f t="shared" si="0"/>
        <v>43</v>
      </c>
      <c r="AA43" s="166"/>
      <c r="AB43" s="167" t="str">
        <f>IFERROR(VALUE(RIGHT(AA43,LEN(AA43)-MIN(FIND({0;1;2;3;4;5;6;7;8;9},AA43&amp;"0123456789"))+1)),"")</f>
        <v/>
      </c>
    </row>
    <row r="44" spans="2:28" x14ac:dyDescent="0.2">
      <c r="B44" s="125">
        <v>160</v>
      </c>
      <c r="C44" s="155">
        <v>25.061281033841134</v>
      </c>
      <c r="D44">
        <v>160</v>
      </c>
      <c r="E44" s="155">
        <v>-161.08200687758963</v>
      </c>
      <c r="F44">
        <v>160</v>
      </c>
      <c r="G44" s="155">
        <v>2139.7907931224104</v>
      </c>
      <c r="H44">
        <v>4.0095238095238095</v>
      </c>
      <c r="I44" s="155">
        <v>9.4573401180906771</v>
      </c>
      <c r="J44">
        <v>4.0095238095238095</v>
      </c>
      <c r="K44" s="155">
        <v>2.5476735591273609</v>
      </c>
      <c r="L44">
        <v>158</v>
      </c>
      <c r="M44" s="155">
        <v>179.97869215026137</v>
      </c>
      <c r="N44" s="138">
        <f t="shared" si="0"/>
        <v>44</v>
      </c>
      <c r="AA44" s="166"/>
      <c r="AB44" s="167" t="str">
        <f>IFERROR(VALUE(RIGHT(AA44,LEN(AA44)-MIN(FIND({0;1;2;3;4;5;6;7;8;9},AA44&amp;"0123456789"))+1)),"")</f>
        <v/>
      </c>
    </row>
    <row r="45" spans="2:28" x14ac:dyDescent="0.2">
      <c r="B45" s="125">
        <v>164</v>
      </c>
      <c r="C45" s="155">
        <v>25.06278056433748</v>
      </c>
      <c r="D45">
        <v>164</v>
      </c>
      <c r="E45" s="155">
        <v>-165.10661875509246</v>
      </c>
      <c r="F45">
        <v>164</v>
      </c>
      <c r="G45" s="155">
        <v>2135.7661812449078</v>
      </c>
      <c r="H45">
        <v>4.1097619047619052</v>
      </c>
      <c r="I45" s="155">
        <v>9.3681272790438523</v>
      </c>
      <c r="J45">
        <v>4.1097619047619052</v>
      </c>
      <c r="K45" s="155">
        <v>2.5933700402888462</v>
      </c>
      <c r="L45">
        <v>162</v>
      </c>
      <c r="M45" s="155">
        <v>179.97865216141801</v>
      </c>
      <c r="N45" s="138">
        <f t="shared" si="0"/>
        <v>45</v>
      </c>
      <c r="AA45" s="166"/>
      <c r="AB45" s="167" t="str">
        <f>IFERROR(VALUE(RIGHT(AA45,LEN(AA45)-MIN(FIND({0;1;2;3;4;5;6;7;8;9},AA45&amp;"0123456789"))+1)),"")</f>
        <v/>
      </c>
    </row>
    <row r="46" spans="2:28" x14ac:dyDescent="0.2">
      <c r="B46" s="125">
        <v>168</v>
      </c>
      <c r="C46" s="155">
        <v>25.064282897079906</v>
      </c>
      <c r="D46">
        <v>168</v>
      </c>
      <c r="E46" s="155">
        <v>-169.13118444145258</v>
      </c>
      <c r="F46">
        <v>168</v>
      </c>
      <c r="G46" s="155">
        <v>2131.7416155585474</v>
      </c>
      <c r="H46">
        <v>4.2100000000000009</v>
      </c>
      <c r="I46" s="155">
        <v>9.2805733119316045</v>
      </c>
      <c r="J46">
        <v>4.2100000000000009</v>
      </c>
      <c r="K46" s="155">
        <v>2.642169408945847</v>
      </c>
      <c r="L46">
        <v>166</v>
      </c>
      <c r="M46" s="155">
        <v>179.97861202219687</v>
      </c>
      <c r="N46" s="138">
        <f t="shared" si="0"/>
        <v>46</v>
      </c>
      <c r="AA46" s="166"/>
      <c r="AB46" s="167" t="str">
        <f>IFERROR(VALUE(RIGHT(AA46,LEN(AA46)-MIN(FIND({0;1;2;3;4;5;6;7;8;9},AA46&amp;"0123456789"))+1)),"")</f>
        <v/>
      </c>
    </row>
    <row r="47" spans="2:28" x14ac:dyDescent="0.2">
      <c r="B47" s="125">
        <v>172</v>
      </c>
      <c r="C47" s="155">
        <v>25.065788042626092</v>
      </c>
      <c r="D47">
        <v>172</v>
      </c>
      <c r="E47" s="155">
        <v>-173.15570393666411</v>
      </c>
      <c r="F47">
        <v>172</v>
      </c>
      <c r="G47" s="155">
        <v>2127.7170960633357</v>
      </c>
      <c r="I47" s="155"/>
      <c r="K47" s="155"/>
      <c r="L47">
        <v>170</v>
      </c>
      <c r="M47" s="155">
        <v>179.97857173174805</v>
      </c>
      <c r="N47" s="138">
        <f t="shared" si="0"/>
        <v>47</v>
      </c>
      <c r="AA47" s="166"/>
      <c r="AB47" s="167" t="str">
        <f>IFERROR(VALUE(RIGHT(AA47,LEN(AA47)-MIN(FIND({0;1;2;3;4;5;6;7;8;9},AA47&amp;"0123456789"))+1)),"")</f>
        <v/>
      </c>
    </row>
    <row r="48" spans="2:28" x14ac:dyDescent="0.2">
      <c r="B48" s="125">
        <v>176</v>
      </c>
      <c r="C48" s="155">
        <v>25.067296011593506</v>
      </c>
      <c r="D48">
        <v>176</v>
      </c>
      <c r="E48" s="155">
        <v>-177.18017724072109</v>
      </c>
      <c r="F48">
        <v>176</v>
      </c>
      <c r="G48" s="155">
        <v>2123.6926227592789</v>
      </c>
      <c r="I48" s="155"/>
      <c r="K48" s="155"/>
      <c r="L48">
        <v>174</v>
      </c>
      <c r="M48" s="155">
        <v>179.9785312892152</v>
      </c>
      <c r="N48" s="138">
        <f t="shared" si="0"/>
        <v>48</v>
      </c>
      <c r="AA48" s="166"/>
      <c r="AB48" s="167" t="str">
        <f>IFERROR(VALUE(RIGHT(AA48,LEN(AA48)-MIN(FIND({0;1;2;3;4;5;6;7;8;9},AA48&amp;"0123456789"))+1)),"")</f>
        <v/>
      </c>
    </row>
    <row r="49" spans="2:28" x14ac:dyDescent="0.2">
      <c r="B49" s="125">
        <v>180</v>
      </c>
      <c r="C49" s="155">
        <v>25.068806814659833</v>
      </c>
      <c r="D49">
        <v>180</v>
      </c>
      <c r="E49" s="155">
        <v>-181.2046043536175</v>
      </c>
      <c r="F49">
        <v>180</v>
      </c>
      <c r="G49" s="155">
        <v>2119.6681956463826</v>
      </c>
      <c r="I49" s="155"/>
      <c r="K49" s="155"/>
      <c r="L49">
        <v>178</v>
      </c>
      <c r="M49" s="155">
        <v>179.97849069373572</v>
      </c>
      <c r="N49" s="138">
        <f t="shared" si="0"/>
        <v>49</v>
      </c>
      <c r="AA49" s="166"/>
      <c r="AB49" s="167" t="str">
        <f>IFERROR(VALUE(RIGHT(AA49,LEN(AA49)-MIN(FIND({0;1;2;3;4;5;6;7;8;9},AA49&amp;"0123456789"))+1)),"")</f>
        <v/>
      </c>
    </row>
    <row r="50" spans="2:28" ht="13.5" thickBot="1" x14ac:dyDescent="0.25">
      <c r="B50" s="125">
        <v>184</v>
      </c>
      <c r="C50" s="155">
        <v>25.070320462563451</v>
      </c>
      <c r="D50">
        <v>184</v>
      </c>
      <c r="E50" s="155">
        <v>-185.2289852753473</v>
      </c>
      <c r="F50">
        <v>184</v>
      </c>
      <c r="G50" s="155">
        <v>2115.6438147246527</v>
      </c>
      <c r="I50" s="155"/>
      <c r="K50" s="155"/>
      <c r="L50">
        <v>182</v>
      </c>
      <c r="M50" s="155">
        <v>179.97844994444034</v>
      </c>
      <c r="N50" s="138">
        <f t="shared" si="0"/>
        <v>50</v>
      </c>
      <c r="AA50" s="229"/>
      <c r="AB50" s="167" t="str">
        <f>IFERROR(VALUE(RIGHT(AA50,LEN(AA50)-MIN(FIND({0;1;2;3;4;5;6;7;8;9},AA50&amp;"0123456789"))+1)),"")</f>
        <v/>
      </c>
    </row>
    <row r="51" spans="2:28" x14ac:dyDescent="0.2">
      <c r="B51" s="125">
        <v>188</v>
      </c>
      <c r="C51" s="155">
        <v>25.071836966103881</v>
      </c>
      <c r="D51">
        <v>188</v>
      </c>
      <c r="E51" s="155">
        <v>-189.25332000590441</v>
      </c>
      <c r="F51">
        <v>188</v>
      </c>
      <c r="G51" s="155">
        <v>2111.6194799940954</v>
      </c>
      <c r="I51" s="155"/>
      <c r="K51" s="155"/>
      <c r="L51">
        <v>186</v>
      </c>
      <c r="M51" s="155">
        <v>179.97840904045316</v>
      </c>
      <c r="N51" s="138">
        <f t="shared" si="0"/>
        <v>51</v>
      </c>
      <c r="AB51" s="167" t="str">
        <f>IFERROR(VALUE(RIGHT(AA51,LEN(AA51)-MIN(FIND({0;1;2;3;4;5;6;7;8;9},AA51&amp;"0123456789"))+1)),"")</f>
        <v/>
      </c>
    </row>
    <row r="52" spans="2:28" x14ac:dyDescent="0.2">
      <c r="B52" s="125">
        <v>192</v>
      </c>
      <c r="C52" s="155">
        <v>25.073356336142272</v>
      </c>
      <c r="D52">
        <v>192</v>
      </c>
      <c r="E52" s="155">
        <v>-193.2776085452827</v>
      </c>
      <c r="F52">
        <v>192</v>
      </c>
      <c r="G52" s="155">
        <v>2107.5951914547172</v>
      </c>
      <c r="I52" s="155"/>
      <c r="K52" s="155"/>
      <c r="L52">
        <v>190</v>
      </c>
      <c r="M52" s="155">
        <v>179.97836798089145</v>
      </c>
      <c r="N52" s="138">
        <f t="shared" si="0"/>
        <v>52</v>
      </c>
      <c r="AB52" s="167" t="str">
        <f>IFERROR(VALUE(RIGHT(AA52,LEN(AA52)-MIN(FIND({0;1;2;3;4;5;6;7;8;9},AA52&amp;"0123456789"))+1)),"")</f>
        <v/>
      </c>
    </row>
    <row r="53" spans="2:28" x14ac:dyDescent="0.2">
      <c r="B53" s="125">
        <v>196</v>
      </c>
      <c r="C53" s="155">
        <v>25.074878583601837</v>
      </c>
      <c r="D53">
        <v>196</v>
      </c>
      <c r="E53" s="155">
        <v>-197.30185089347597</v>
      </c>
      <c r="F53">
        <v>196</v>
      </c>
      <c r="G53" s="155">
        <v>2103.570949106524</v>
      </c>
      <c r="I53" s="155"/>
      <c r="K53" s="155"/>
      <c r="L53">
        <v>194</v>
      </c>
      <c r="M53" s="155">
        <v>179.97832676486624</v>
      </c>
      <c r="N53" s="138">
        <f t="shared" si="0"/>
        <v>53</v>
      </c>
      <c r="AB53" s="167" t="str">
        <f>IFERROR(VALUE(RIGHT(AA53,LEN(AA53)-MIN(FIND({0;1;2;3;4;5;6;7;8;9},AA53&amp;"0123456789"))+1)),"")</f>
        <v/>
      </c>
    </row>
    <row r="54" spans="2:28" x14ac:dyDescent="0.2">
      <c r="B54" s="125">
        <v>200</v>
      </c>
      <c r="C54" s="155">
        <v>25.076403719468352</v>
      </c>
      <c r="D54">
        <v>200</v>
      </c>
      <c r="E54" s="155">
        <v>-201.32604705047797</v>
      </c>
      <c r="F54">
        <v>200</v>
      </c>
      <c r="G54" s="155">
        <v>2099.5467529495222</v>
      </c>
      <c r="I54" s="155"/>
      <c r="K54" s="155"/>
      <c r="L54">
        <v>198</v>
      </c>
      <c r="M54" s="155">
        <v>179.97828539148136</v>
      </c>
      <c r="N54" s="138">
        <f t="shared" si="0"/>
        <v>54</v>
      </c>
      <c r="AB54" s="167" t="str">
        <f>IFERROR(VALUE(RIGHT(AA54,LEN(AA54)-MIN(FIND({0;1;2;3;4;5;6;7;8;9},AA54&amp;"0123456789"))+1)),"")</f>
        <v/>
      </c>
    </row>
    <row r="55" spans="2:28" x14ac:dyDescent="0.2">
      <c r="B55" s="125">
        <v>204</v>
      </c>
      <c r="C55" s="155">
        <v>25.077931754790622</v>
      </c>
      <c r="D55">
        <v>204</v>
      </c>
      <c r="E55" s="155">
        <v>-205.35019701628244</v>
      </c>
      <c r="F55">
        <v>204</v>
      </c>
      <c r="G55" s="155">
        <v>2095.5226029837177</v>
      </c>
      <c r="I55" s="155"/>
      <c r="K55" s="155"/>
      <c r="L55">
        <v>202</v>
      </c>
      <c r="M55" s="155">
        <v>179.97824385983398</v>
      </c>
      <c r="N55" s="138">
        <f t="shared" si="0"/>
        <v>55</v>
      </c>
      <c r="AB55" s="167" t="str">
        <f>IFERROR(VALUE(RIGHT(AA55,LEN(AA55)-MIN(FIND({0;1;2;3;4;5;6;7;8;9},AA55&amp;"0123456789"))+1)),"")</f>
        <v/>
      </c>
    </row>
    <row r="56" spans="2:28" x14ac:dyDescent="0.2">
      <c r="B56" s="125">
        <v>208</v>
      </c>
      <c r="C56" s="155">
        <v>25.079462700680974</v>
      </c>
      <c r="D56">
        <v>208</v>
      </c>
      <c r="E56" s="155">
        <v>-209.37430079088304</v>
      </c>
      <c r="F56">
        <v>208</v>
      </c>
      <c r="G56" s="155">
        <v>2091.4984992091167</v>
      </c>
      <c r="I56" s="155"/>
      <c r="K56" s="155"/>
      <c r="L56">
        <v>206</v>
      </c>
      <c r="M56" s="155">
        <v>179.9782021690142</v>
      </c>
      <c r="N56" s="138">
        <f t="shared" si="0"/>
        <v>56</v>
      </c>
      <c r="AB56" s="167" t="str">
        <f>IFERROR(VALUE(RIGHT(AA56,LEN(AA56)-MIN(FIND({0;1;2;3;4;5;6;7;8;9},AA56&amp;"0123456789"))+1)),"")</f>
        <v/>
      </c>
    </row>
    <row r="57" spans="2:28" x14ac:dyDescent="0.2">
      <c r="B57" s="125">
        <v>212</v>
      </c>
      <c r="C57" s="155">
        <v>25.080996568315754</v>
      </c>
      <c r="D57">
        <v>212</v>
      </c>
      <c r="E57" s="155">
        <v>-213.39835837427344</v>
      </c>
      <c r="F57">
        <v>212</v>
      </c>
      <c r="G57" s="155">
        <v>2087.4744416257267</v>
      </c>
      <c r="I57" s="155"/>
      <c r="K57" s="155"/>
      <c r="L57">
        <v>210</v>
      </c>
      <c r="M57" s="155">
        <v>179.97816031810504</v>
      </c>
      <c r="N57" s="138">
        <f t="shared" si="0"/>
        <v>57</v>
      </c>
      <c r="AB57" s="167" t="str">
        <f>IFERROR(VALUE(RIGHT(AA57,LEN(AA57)-MIN(FIND({0;1;2;3;4;5;6;7;8;9},AA57&amp;"0123456789"))+1)),"")</f>
        <v/>
      </c>
    </row>
    <row r="58" spans="2:28" x14ac:dyDescent="0.2">
      <c r="B58" s="125">
        <v>216</v>
      </c>
      <c r="C58" s="155">
        <v>25.082533368935781</v>
      </c>
      <c r="D58">
        <v>216</v>
      </c>
      <c r="E58" s="155">
        <v>-217.4223697664471</v>
      </c>
      <c r="F58">
        <v>216</v>
      </c>
      <c r="G58" s="155">
        <v>2083.4504302335531</v>
      </c>
      <c r="I58" s="155"/>
      <c r="K58" s="155"/>
      <c r="L58">
        <v>214</v>
      </c>
      <c r="M58" s="155">
        <v>179.97811830618298</v>
      </c>
      <c r="N58" s="138">
        <f t="shared" si="0"/>
        <v>58</v>
      </c>
      <c r="AB58" s="167" t="str">
        <f>IFERROR(VALUE(RIGHT(AA58,LEN(AA58)-MIN(FIND({0;1;2;3;4;5;6;7;8;9},AA58&amp;"0123456789"))+1)),"")</f>
        <v/>
      </c>
    </row>
    <row r="59" spans="2:28" x14ac:dyDescent="0.2">
      <c r="B59" s="125">
        <v>220</v>
      </c>
      <c r="C59" s="155">
        <v>25.084073113846884</v>
      </c>
      <c r="D59">
        <v>220</v>
      </c>
      <c r="E59" s="155">
        <v>-221.44633496739766</v>
      </c>
      <c r="F59">
        <v>220</v>
      </c>
      <c r="G59" s="155">
        <v>2079.4264650326022</v>
      </c>
      <c r="I59" s="155"/>
      <c r="K59" s="155"/>
      <c r="L59">
        <v>218</v>
      </c>
      <c r="M59" s="155">
        <v>179.97807613231686</v>
      </c>
      <c r="N59" s="138">
        <f t="shared" si="0"/>
        <v>59</v>
      </c>
      <c r="AB59" s="167" t="str">
        <f>IFERROR(VALUE(RIGHT(AA59,LEN(AA59)-MIN(FIND({0;1;2;3;4;5;6;7;8;9},AA59&amp;"0123456789"))+1)),"")</f>
        <v/>
      </c>
    </row>
    <row r="60" spans="2:28" x14ac:dyDescent="0.2">
      <c r="B60" s="125">
        <v>224</v>
      </c>
      <c r="C60" s="155">
        <v>25.085615814420397</v>
      </c>
      <c r="D60">
        <v>224</v>
      </c>
      <c r="E60" s="155">
        <v>-225.47025397711852</v>
      </c>
      <c r="F60">
        <v>224</v>
      </c>
      <c r="G60" s="155">
        <v>2075.4025460228813</v>
      </c>
      <c r="I60" s="155"/>
      <c r="K60" s="155"/>
      <c r="L60">
        <v>222</v>
      </c>
      <c r="M60" s="155">
        <v>179.97803379556831</v>
      </c>
      <c r="N60" s="138">
        <f t="shared" si="0"/>
        <v>60</v>
      </c>
      <c r="AB60" s="167" t="str">
        <f>IFERROR(VALUE(RIGHT(AA60,LEN(AA60)-MIN(FIND({0;1;2;3;4;5;6;7;8;9},AA60&amp;"0123456789"))+1)),"")</f>
        <v/>
      </c>
    </row>
    <row r="61" spans="2:28" x14ac:dyDescent="0.2">
      <c r="B61" s="125">
        <v>228</v>
      </c>
      <c r="C61" s="155">
        <v>25.087161482093634</v>
      </c>
      <c r="D61">
        <v>228</v>
      </c>
      <c r="E61" s="155">
        <v>-229.49412679560317</v>
      </c>
      <c r="F61">
        <v>228</v>
      </c>
      <c r="G61" s="155">
        <v>2071.3786732043968</v>
      </c>
      <c r="I61" s="155"/>
      <c r="K61" s="155"/>
      <c r="L61">
        <v>226</v>
      </c>
      <c r="M61" s="155">
        <v>179.97799129499228</v>
      </c>
      <c r="N61" s="138">
        <f t="shared" si="0"/>
        <v>61</v>
      </c>
      <c r="AB61" s="167" t="str">
        <f>IFERROR(VALUE(RIGHT(AA61,LEN(AA61)-MIN(FIND({0;1;2;3;4;5;6;7;8;9},AA61&amp;"0123456789"))+1)),"")</f>
        <v/>
      </c>
    </row>
    <row r="62" spans="2:28" x14ac:dyDescent="0.2">
      <c r="B62" s="125">
        <v>232</v>
      </c>
      <c r="C62" s="155">
        <v>25.088710128370447</v>
      </c>
      <c r="D62">
        <v>232</v>
      </c>
      <c r="E62" s="155">
        <v>-233.5179534228449</v>
      </c>
      <c r="F62">
        <v>232</v>
      </c>
      <c r="G62" s="155">
        <v>2067.3548465771551</v>
      </c>
      <c r="I62" s="155"/>
      <c r="K62" s="155"/>
      <c r="L62">
        <v>230</v>
      </c>
      <c r="M62" s="155">
        <v>179.9779486296357</v>
      </c>
      <c r="N62" s="138">
        <f t="shared" si="0"/>
        <v>62</v>
      </c>
      <c r="AB62" s="167" t="str">
        <f>IFERROR(VALUE(RIGHT(AA62,LEN(AA62)-MIN(FIND({0;1;2;3;4;5;6;7;8;9},AA62&amp;"0123456789"))+1)),"")</f>
        <v/>
      </c>
    </row>
    <row r="63" spans="2:28" x14ac:dyDescent="0.2">
      <c r="B63" s="125">
        <v>236</v>
      </c>
      <c r="C63" s="155">
        <v>25.090261764821708</v>
      </c>
      <c r="D63">
        <v>236</v>
      </c>
      <c r="E63" s="155">
        <v>-237.54173385883709</v>
      </c>
      <c r="F63">
        <v>236</v>
      </c>
      <c r="G63" s="155">
        <v>2063.3310661411629</v>
      </c>
      <c r="I63" s="155"/>
      <c r="K63" s="155"/>
      <c r="L63">
        <v>234</v>
      </c>
      <c r="M63" s="155">
        <v>179.97790579853859</v>
      </c>
      <c r="N63" s="138">
        <f t="shared" si="0"/>
        <v>63</v>
      </c>
      <c r="AB63" s="167" t="str">
        <f>IFERROR(VALUE(RIGHT(AA63,LEN(AA63)-MIN(FIND({0;1;2;3;4;5;6;7;8;9},AA63&amp;"0123456789"))+1)),"")</f>
        <v/>
      </c>
    </row>
    <row r="64" spans="2:28" x14ac:dyDescent="0.2">
      <c r="B64" s="125">
        <v>240</v>
      </c>
      <c r="C64" s="155">
        <v>25.091816403085858</v>
      </c>
      <c r="D64">
        <v>240</v>
      </c>
      <c r="E64" s="155">
        <v>-241.56546810357295</v>
      </c>
      <c r="F64">
        <v>240</v>
      </c>
      <c r="G64" s="155">
        <v>2059.3073318964271</v>
      </c>
      <c r="I64" s="155"/>
      <c r="K64" s="155"/>
      <c r="L64">
        <v>238</v>
      </c>
      <c r="M64" s="155">
        <v>179.97786280073305</v>
      </c>
      <c r="N64" s="138">
        <f t="shared" si="0"/>
        <v>64</v>
      </c>
      <c r="AB64" s="167" t="str">
        <f>IFERROR(VALUE(RIGHT(AA64,LEN(AA64)-MIN(FIND({0;1;2;3;4;5;6;7;8;9},AA64&amp;"0123456789"))+1)),"")</f>
        <v/>
      </c>
    </row>
    <row r="65" spans="2:28" x14ac:dyDescent="0.2">
      <c r="B65" s="125">
        <v>244</v>
      </c>
      <c r="C65" s="155">
        <v>25.093374054869404</v>
      </c>
      <c r="D65">
        <v>244</v>
      </c>
      <c r="E65" s="155">
        <v>-245.58915615704578</v>
      </c>
      <c r="F65">
        <v>244</v>
      </c>
      <c r="G65" s="155">
        <v>2055.283643842954</v>
      </c>
      <c r="I65" s="155"/>
      <c r="K65" s="155"/>
      <c r="L65">
        <v>242</v>
      </c>
      <c r="M65" s="155">
        <v>179.97781963524409</v>
      </c>
      <c r="N65" s="138">
        <f t="shared" si="0"/>
        <v>65</v>
      </c>
      <c r="AB65" s="167" t="str">
        <f>IFERROR(VALUE(RIGHT(AA65,LEN(AA65)-MIN(FIND({0;1;2;3;4;5;6;7;8;9},AA65&amp;"0123456789"))+1)),"")</f>
        <v/>
      </c>
    </row>
    <row r="66" spans="2:28" x14ac:dyDescent="0.2">
      <c r="B66" s="125">
        <v>248</v>
      </c>
      <c r="C66" s="155">
        <v>25.094934731947472</v>
      </c>
      <c r="D66">
        <v>248</v>
      </c>
      <c r="E66" s="155">
        <v>-249.61279801924869</v>
      </c>
      <c r="F66">
        <v>248</v>
      </c>
      <c r="G66" s="155">
        <v>2051.2600019807514</v>
      </c>
      <c r="I66" s="155"/>
      <c r="K66" s="155"/>
      <c r="L66">
        <v>246</v>
      </c>
      <c r="M66" s="155">
        <v>179.97777630108888</v>
      </c>
      <c r="N66" s="138">
        <f t="shared" si="0"/>
        <v>66</v>
      </c>
      <c r="AB66" s="167" t="str">
        <f>IFERROR(VALUE(RIGHT(AA66,LEN(AA66)-MIN(FIND({0;1;2;3;4;5;6;7;8;9},AA66&amp;"0123456789"))+1)),"")</f>
        <v/>
      </c>
    </row>
    <row r="67" spans="2:28" x14ac:dyDescent="0.2">
      <c r="B67" s="125">
        <v>252</v>
      </c>
      <c r="C67" s="155">
        <v>25.096498446164347</v>
      </c>
      <c r="D67">
        <v>252</v>
      </c>
      <c r="E67" s="155">
        <v>-253.6363936901748</v>
      </c>
      <c r="F67">
        <v>252</v>
      </c>
      <c r="G67" s="155">
        <v>2047.2364063098253</v>
      </c>
      <c r="I67" s="155"/>
      <c r="K67" s="155"/>
      <c r="L67">
        <v>250</v>
      </c>
      <c r="M67" s="155">
        <v>179.97773279727679</v>
      </c>
      <c r="N67" s="138">
        <f t="shared" si="0"/>
        <v>67</v>
      </c>
      <c r="AB67" s="167" t="str">
        <f>IFERROR(VALUE(RIGHT(AA67,LEN(AA67)-MIN(FIND({0;1;2;3;4;5;6;7;8;9},AA67&amp;"0123456789"))+1)),"")</f>
        <v/>
      </c>
    </row>
    <row r="68" spans="2:28" x14ac:dyDescent="0.2">
      <c r="B68" s="125">
        <v>256</v>
      </c>
      <c r="C68" s="155">
        <v>25.098065209433994</v>
      </c>
      <c r="D68">
        <v>256</v>
      </c>
      <c r="E68" s="155">
        <v>-257.65994316981715</v>
      </c>
      <c r="F68">
        <v>256</v>
      </c>
      <c r="G68" s="155">
        <v>2043.2128568301828</v>
      </c>
      <c r="I68" s="155"/>
      <c r="K68" s="155"/>
      <c r="L68">
        <v>254</v>
      </c>
      <c r="M68" s="155">
        <v>179.97768912280964</v>
      </c>
      <c r="N68" s="138">
        <f t="shared" si="0"/>
        <v>68</v>
      </c>
      <c r="AB68" s="167" t="str">
        <f>IFERROR(VALUE(RIGHT(AA68,LEN(AA68)-MIN(FIND({0;1;2;3;4;5;6;7;8;9},AA68&amp;"0123456789"))+1)),"")</f>
        <v/>
      </c>
    </row>
    <row r="69" spans="2:28" x14ac:dyDescent="0.2">
      <c r="B69" s="125">
        <v>260</v>
      </c>
      <c r="C69" s="155">
        <v>25.099635033740629</v>
      </c>
      <c r="D69">
        <v>260</v>
      </c>
      <c r="E69" s="155">
        <v>-261.68344645816876</v>
      </c>
      <c r="F69">
        <v>260</v>
      </c>
      <c r="G69" s="155">
        <v>2039.1893535418312</v>
      </c>
      <c r="I69" s="155"/>
      <c r="K69" s="155"/>
      <c r="L69">
        <v>258</v>
      </c>
      <c r="M69" s="155">
        <v>179.97764527668124</v>
      </c>
      <c r="N69" s="138">
        <f t="shared" si="0"/>
        <v>69</v>
      </c>
      <c r="AB69" s="167" t="str">
        <f>IFERROR(VALUE(RIGHT(AA69,LEN(AA69)-MIN(FIND({0;1;2;3;4;5;6;7;8;9},AA69&amp;"0123456789"))+1)),"")</f>
        <v/>
      </c>
    </row>
    <row r="70" spans="2:28" x14ac:dyDescent="0.2">
      <c r="B70" s="125">
        <v>264</v>
      </c>
      <c r="C70" s="155">
        <v>25.10120793113926</v>
      </c>
      <c r="D70">
        <v>264</v>
      </c>
      <c r="E70" s="155">
        <v>-265.70690355522254</v>
      </c>
      <c r="F70">
        <v>264</v>
      </c>
      <c r="G70" s="155">
        <v>2035.1658964447774</v>
      </c>
      <c r="I70" s="155"/>
      <c r="K70" s="155"/>
      <c r="L70">
        <v>262</v>
      </c>
      <c r="M70" s="155">
        <v>179.97760125787755</v>
      </c>
      <c r="N70" s="138">
        <f t="shared" ref="N70:N133" si="1">N69+1</f>
        <v>70</v>
      </c>
      <c r="AB70" s="167" t="str">
        <f>IFERROR(VALUE(RIGHT(AA70,LEN(AA70)-MIN(FIND({0;1;2;3;4;5;6;7;8;9},AA70&amp;"0123456789"))+1)),"")</f>
        <v/>
      </c>
    </row>
    <row r="71" spans="2:28" x14ac:dyDescent="0.2">
      <c r="B71" s="125">
        <v>268</v>
      </c>
      <c r="C71" s="155">
        <v>25.102783913756241</v>
      </c>
      <c r="D71">
        <v>268</v>
      </c>
      <c r="E71" s="155">
        <v>-269.73031446097139</v>
      </c>
      <c r="F71">
        <v>268</v>
      </c>
      <c r="G71" s="155">
        <v>2031.1424855390287</v>
      </c>
      <c r="I71" s="155"/>
      <c r="K71" s="155"/>
      <c r="L71">
        <v>266</v>
      </c>
      <c r="M71" s="155">
        <v>179.97755706537657</v>
      </c>
      <c r="N71" s="138">
        <f t="shared" si="1"/>
        <v>71</v>
      </c>
      <c r="AB71" s="167" t="str">
        <f>IFERROR(VALUE(RIGHT(AA71,LEN(AA71)-MIN(FIND({0;1;2;3;4;5;6;7;8;9},AA71&amp;"0123456789"))+1)),"")</f>
        <v/>
      </c>
    </row>
    <row r="72" spans="2:28" x14ac:dyDescent="0.2">
      <c r="B72" s="125">
        <v>272</v>
      </c>
      <c r="C72" s="155">
        <v>25.104362993789856</v>
      </c>
      <c r="D72">
        <v>272</v>
      </c>
      <c r="E72" s="155">
        <v>-273.75367917540819</v>
      </c>
      <c r="F72">
        <v>272</v>
      </c>
      <c r="G72" s="155">
        <v>2027.1191208245918</v>
      </c>
      <c r="I72" s="155"/>
      <c r="K72" s="155"/>
      <c r="L72">
        <v>270</v>
      </c>
      <c r="M72" s="155">
        <v>179.97751269814808</v>
      </c>
      <c r="N72" s="138">
        <f t="shared" si="1"/>
        <v>72</v>
      </c>
      <c r="AB72" s="167" t="str">
        <f>IFERROR(VALUE(RIGHT(AA72,LEN(AA72)-MIN(FIND({0;1;2;3;4;5;6;7;8;9},AA72&amp;"0123456789"))+1)),"")</f>
        <v/>
      </c>
    </row>
    <row r="73" spans="2:28" x14ac:dyDescent="0.2">
      <c r="B73" s="125">
        <v>276</v>
      </c>
      <c r="C73" s="155">
        <v>25.105945183510872</v>
      </c>
      <c r="D73">
        <v>276</v>
      </c>
      <c r="E73" s="155">
        <v>-277.77699769852569</v>
      </c>
      <c r="F73">
        <v>276</v>
      </c>
      <c r="G73" s="155">
        <v>2023.0958023014744</v>
      </c>
      <c r="I73" s="155"/>
      <c r="K73" s="155"/>
      <c r="L73">
        <v>274</v>
      </c>
      <c r="M73" s="155">
        <v>179.9774681551537</v>
      </c>
      <c r="N73" s="138">
        <f t="shared" si="1"/>
        <v>73</v>
      </c>
      <c r="AB73" s="167" t="str">
        <f>IFERROR(VALUE(RIGHT(AA73,LEN(AA73)-MIN(FIND({0;1;2;3;4;5;6;7;8;9},AA73&amp;"0123456789"))+1)),"")</f>
        <v/>
      </c>
    </row>
    <row r="74" spans="2:28" x14ac:dyDescent="0.2">
      <c r="B74" s="125">
        <v>280</v>
      </c>
      <c r="C74" s="155">
        <v>25.107530495263113</v>
      </c>
      <c r="D74">
        <v>280</v>
      </c>
      <c r="E74" s="155">
        <v>-281.80027003031654</v>
      </c>
      <c r="F74">
        <v>280</v>
      </c>
      <c r="G74" s="155">
        <v>2019.0725299696835</v>
      </c>
      <c r="I74" s="155"/>
      <c r="K74" s="155"/>
      <c r="L74">
        <v>278</v>
      </c>
      <c r="M74" s="155">
        <v>179.97742343534711</v>
      </c>
      <c r="N74" s="138">
        <f t="shared" si="1"/>
        <v>74</v>
      </c>
      <c r="AB74" s="167" t="str">
        <f>IFERROR(VALUE(RIGHT(AA74,LEN(AA74)-MIN(FIND({0;1;2;3;4;5;6;7;8;9},AA74&amp;"0123456789"))+1)),"")</f>
        <v/>
      </c>
    </row>
    <row r="75" spans="2:28" x14ac:dyDescent="0.2">
      <c r="B75" s="125">
        <v>284</v>
      </c>
      <c r="C75" s="155">
        <v>25.109118941464054</v>
      </c>
      <c r="D75">
        <v>284</v>
      </c>
      <c r="E75" s="155">
        <v>-285.82349617077352</v>
      </c>
      <c r="F75">
        <v>284</v>
      </c>
      <c r="G75" s="155">
        <v>2015.0493038292266</v>
      </c>
      <c r="I75" s="155"/>
      <c r="K75" s="155"/>
      <c r="L75">
        <v>282</v>
      </c>
      <c r="M75" s="155">
        <v>179.97737853767322</v>
      </c>
      <c r="N75" s="138">
        <f t="shared" si="1"/>
        <v>75</v>
      </c>
      <c r="AB75" s="167" t="str">
        <f>IFERROR(VALUE(RIGHT(AA75,LEN(AA75)-MIN(FIND({0;1;2;3;4;5;6;7;8;9},AA75&amp;"0123456789"))+1)),"")</f>
        <v/>
      </c>
    </row>
    <row r="76" spans="2:28" x14ac:dyDescent="0.2">
      <c r="B76" s="125">
        <v>288</v>
      </c>
      <c r="C76" s="155">
        <v>25.110710534605392</v>
      </c>
      <c r="D76">
        <v>288</v>
      </c>
      <c r="E76" s="155">
        <v>-289.8466761198892</v>
      </c>
      <c r="F76">
        <v>288</v>
      </c>
      <c r="G76" s="155">
        <v>2011.0261238801108</v>
      </c>
      <c r="I76" s="155"/>
      <c r="K76" s="155"/>
      <c r="L76">
        <v>286</v>
      </c>
      <c r="M76" s="155">
        <v>179.97733346106892</v>
      </c>
      <c r="N76" s="138">
        <f t="shared" si="1"/>
        <v>76</v>
      </c>
      <c r="AB76" s="167" t="str">
        <f>IFERROR(VALUE(RIGHT(AA76,LEN(AA76)-MIN(FIND({0;1;2;3;4;5;6;7;8;9},AA76&amp;"0123456789"))+1)),"")</f>
        <v/>
      </c>
    </row>
    <row r="77" spans="2:28" x14ac:dyDescent="0.2">
      <c r="B77" s="125">
        <v>292</v>
      </c>
      <c r="C77" s="155">
        <v>25.112305287253662</v>
      </c>
      <c r="D77">
        <v>292</v>
      </c>
      <c r="E77" s="155">
        <v>-293.86980987765605</v>
      </c>
      <c r="F77">
        <v>292</v>
      </c>
      <c r="G77" s="155">
        <v>2007.0029901223438</v>
      </c>
      <c r="I77" s="155"/>
      <c r="K77" s="155"/>
      <c r="L77">
        <v>290</v>
      </c>
      <c r="M77" s="155">
        <v>179.97728820446224</v>
      </c>
      <c r="N77" s="138">
        <f t="shared" si="1"/>
        <v>77</v>
      </c>
      <c r="AB77" s="167" t="str">
        <f>IFERROR(VALUE(RIGHT(AA77,LEN(AA77)-MIN(FIND({0;1;2;3;4;5;6;7;8;9},AA77&amp;"0123456789"))+1)),"")</f>
        <v/>
      </c>
    </row>
    <row r="78" spans="2:28" x14ac:dyDescent="0.2">
      <c r="B78" s="125">
        <v>296</v>
      </c>
      <c r="C78" s="155">
        <v>25.113903212050808</v>
      </c>
      <c r="D78">
        <v>296</v>
      </c>
      <c r="E78" s="155">
        <v>-297.89289744406653</v>
      </c>
      <c r="F78">
        <v>296</v>
      </c>
      <c r="G78" s="155">
        <v>2002.9799025559334</v>
      </c>
      <c r="I78" s="155"/>
      <c r="K78" s="155"/>
      <c r="L78">
        <v>294</v>
      </c>
      <c r="M78" s="155">
        <v>179.97724276677303</v>
      </c>
      <c r="N78" s="138">
        <f t="shared" si="1"/>
        <v>78</v>
      </c>
      <c r="AB78" s="167" t="str">
        <f>IFERROR(VALUE(RIGHT(AA78,LEN(AA78)-MIN(FIND({0;1;2;3;4;5;6;7;8;9},AA78&amp;"0123456789"))+1)),"")</f>
        <v/>
      </c>
    </row>
    <row r="79" spans="2:28" x14ac:dyDescent="0.2">
      <c r="B79" s="125">
        <v>300</v>
      </c>
      <c r="C79" s="155">
        <v>25.115504321714809</v>
      </c>
      <c r="D79">
        <v>300</v>
      </c>
      <c r="E79" s="155">
        <v>-301.91593881911331</v>
      </c>
      <c r="F79">
        <v>300</v>
      </c>
      <c r="G79" s="155">
        <v>1998.9568611808868</v>
      </c>
      <c r="I79" s="155"/>
      <c r="K79" s="155"/>
      <c r="L79">
        <v>298</v>
      </c>
      <c r="M79" s="155">
        <v>179.97719714691218</v>
      </c>
      <c r="N79" s="138">
        <f t="shared" si="1"/>
        <v>79</v>
      </c>
      <c r="AB79" s="167" t="str">
        <f>IFERROR(VALUE(RIGHT(AA79,LEN(AA79)-MIN(FIND({0;1;2;3;4;5;6;7;8;9},AA79&amp;"0123456789"))+1)),"")</f>
        <v/>
      </c>
    </row>
    <row r="80" spans="2:28" x14ac:dyDescent="0.2">
      <c r="B80" s="125">
        <v>304</v>
      </c>
      <c r="C80" s="155">
        <v>25.117108629040274</v>
      </c>
      <c r="D80">
        <v>304</v>
      </c>
      <c r="E80" s="155">
        <v>-305.93893400278841</v>
      </c>
      <c r="F80">
        <v>304</v>
      </c>
      <c r="G80" s="155">
        <v>1994.9338659972116</v>
      </c>
      <c r="I80" s="155"/>
      <c r="K80" s="155"/>
      <c r="L80">
        <v>302</v>
      </c>
      <c r="M80" s="155">
        <v>179.977151343782</v>
      </c>
      <c r="N80" s="138">
        <f t="shared" si="1"/>
        <v>80</v>
      </c>
      <c r="AB80" s="167" t="str">
        <f>IFERROR(VALUE(RIGHT(AA80,LEN(AA80)-MIN(FIND({0;1;2;3;4;5;6;7;8;9},AA80&amp;"0123456789"))+1)),"")</f>
        <v/>
      </c>
    </row>
    <row r="81" spans="2:28" x14ac:dyDescent="0.2">
      <c r="B81" s="125">
        <v>308</v>
      </c>
      <c r="C81" s="155">
        <v>25.118716146899086</v>
      </c>
      <c r="D81">
        <v>308</v>
      </c>
      <c r="E81" s="155">
        <v>-309.96188299508441</v>
      </c>
      <c r="F81">
        <v>308</v>
      </c>
      <c r="G81" s="155">
        <v>1990.9109170049155</v>
      </c>
      <c r="I81" s="155"/>
      <c r="K81" s="155"/>
      <c r="L81">
        <v>306</v>
      </c>
      <c r="M81" s="155">
        <v>179.97710535627567</v>
      </c>
      <c r="N81" s="138">
        <f t="shared" si="1"/>
        <v>81</v>
      </c>
      <c r="AB81" s="167" t="str">
        <f>IFERROR(VALUE(RIGHT(AA81,LEN(AA81)-MIN(FIND({0;1;2;3;4;5;6;7;8;9},AA81&amp;"0123456789"))+1)),"")</f>
        <v/>
      </c>
    </row>
    <row r="82" spans="2:28" x14ac:dyDescent="0.2">
      <c r="B82" s="125">
        <v>312</v>
      </c>
      <c r="C82" s="155">
        <v>25.120326888240978</v>
      </c>
      <c r="D82">
        <v>312</v>
      </c>
      <c r="E82" s="155">
        <v>-313.98478579599339</v>
      </c>
      <c r="F82">
        <v>312</v>
      </c>
      <c r="G82" s="155">
        <v>1986.8880142040066</v>
      </c>
      <c r="I82" s="155"/>
      <c r="K82" s="155"/>
      <c r="L82">
        <v>310</v>
      </c>
      <c r="M82" s="155">
        <v>179.97705918327804</v>
      </c>
      <c r="N82" s="138">
        <f t="shared" si="1"/>
        <v>82</v>
      </c>
      <c r="AB82" s="167" t="str">
        <f>IFERROR(VALUE(RIGHT(AA82,LEN(AA82)-MIN(FIND({0;1;2;3;4;5;6;7;8;9},AA82&amp;"0123456789"))+1)),"")</f>
        <v/>
      </c>
    </row>
    <row r="83" spans="2:28" x14ac:dyDescent="0.2">
      <c r="B83" s="125">
        <v>316</v>
      </c>
      <c r="C83" s="155">
        <v>25.121940866094214</v>
      </c>
      <c r="D83">
        <v>316</v>
      </c>
      <c r="E83" s="155">
        <v>-318.00764240550757</v>
      </c>
      <c r="F83">
        <v>316</v>
      </c>
      <c r="G83" s="155">
        <v>1982.8651575944923</v>
      </c>
      <c r="I83" s="155"/>
      <c r="K83" s="155"/>
      <c r="L83">
        <v>314</v>
      </c>
      <c r="M83" s="155">
        <v>179.97701282366424</v>
      </c>
      <c r="N83" s="138">
        <f t="shared" si="1"/>
        <v>83</v>
      </c>
      <c r="AB83" s="167" t="str">
        <f>IFERROR(VALUE(RIGHT(AA83,LEN(AA83)-MIN(FIND({0;1;2;3;4;5;6;7;8;9},AA83&amp;"0123456789"))+1)),"")</f>
        <v/>
      </c>
    </row>
    <row r="84" spans="2:28" x14ac:dyDescent="0.2">
      <c r="B84" s="125">
        <v>320</v>
      </c>
      <c r="C84" s="155">
        <v>25.123558093566192</v>
      </c>
      <c r="D84">
        <v>320</v>
      </c>
      <c r="E84" s="155">
        <v>-322.0304528236191</v>
      </c>
      <c r="F84">
        <v>320</v>
      </c>
      <c r="G84" s="155">
        <v>1978.8423471763808</v>
      </c>
      <c r="I84" s="155"/>
      <c r="K84" s="155"/>
      <c r="L84">
        <v>318</v>
      </c>
      <c r="M84" s="155">
        <v>179.97696627630077</v>
      </c>
      <c r="N84" s="138">
        <f t="shared" si="1"/>
        <v>84</v>
      </c>
      <c r="AB84" s="167" t="str">
        <f>IFERROR(VALUE(RIGHT(AA84,LEN(AA84)-MIN(FIND({0;1;2;3;4;5;6;7;8;9},AA84&amp;"0123456789"))+1)),"")</f>
        <v/>
      </c>
    </row>
    <row r="85" spans="2:28" x14ac:dyDescent="0.2">
      <c r="B85" s="125">
        <v>324</v>
      </c>
      <c r="C85" s="155">
        <v>25.125178583844104</v>
      </c>
      <c r="D85">
        <v>324</v>
      </c>
      <c r="E85" s="155">
        <v>-326.05321705031992</v>
      </c>
      <c r="F85">
        <v>324</v>
      </c>
      <c r="G85" s="155">
        <v>1974.8195829496801</v>
      </c>
      <c r="I85" s="155"/>
      <c r="K85" s="155"/>
      <c r="L85">
        <v>322</v>
      </c>
      <c r="M85" s="155">
        <v>179.97691954004466</v>
      </c>
      <c r="N85" s="138">
        <f t="shared" si="1"/>
        <v>85</v>
      </c>
      <c r="AB85" s="167" t="str">
        <f>IFERROR(VALUE(RIGHT(AA85,LEN(AA85)-MIN(FIND({0;1;2;3;4;5;6;7;8;9},AA85&amp;"0123456789"))+1)),"")</f>
        <v/>
      </c>
    </row>
    <row r="86" spans="2:28" x14ac:dyDescent="0.2">
      <c r="B86" s="125">
        <v>328</v>
      </c>
      <c r="C86" s="155">
        <v>25.126802350195565</v>
      </c>
      <c r="D86">
        <v>328</v>
      </c>
      <c r="E86" s="155">
        <v>-330.07593508560211</v>
      </c>
      <c r="F86">
        <v>328</v>
      </c>
      <c r="G86" s="155">
        <v>1970.7968649143979</v>
      </c>
      <c r="I86" s="155"/>
      <c r="K86" s="155"/>
      <c r="L86">
        <v>326</v>
      </c>
      <c r="M86" s="155">
        <v>179.97687261374392</v>
      </c>
      <c r="N86" s="138">
        <f t="shared" si="1"/>
        <v>86</v>
      </c>
      <c r="AB86" s="167" t="str">
        <f>IFERROR(VALUE(RIGHT(AA86,LEN(AA86)-MIN(FIND({0;1;2;3;4;5;6;7;8;9},AA86&amp;"0123456789"))+1)),"")</f>
        <v/>
      </c>
    </row>
    <row r="87" spans="2:28" x14ac:dyDescent="0.2">
      <c r="B87" s="125">
        <v>332</v>
      </c>
      <c r="C87" s="155">
        <v>25.128429405969289</v>
      </c>
      <c r="D87">
        <v>332</v>
      </c>
      <c r="E87" s="155">
        <v>-334.0986069294575</v>
      </c>
      <c r="F87">
        <v>332</v>
      </c>
      <c r="G87" s="155">
        <v>1966.7741930705424</v>
      </c>
      <c r="I87" s="155"/>
      <c r="K87" s="155"/>
      <c r="L87">
        <v>330</v>
      </c>
      <c r="M87" s="155">
        <v>179.97682549623693</v>
      </c>
      <c r="N87" s="138">
        <f t="shared" si="1"/>
        <v>87</v>
      </c>
      <c r="AB87" s="167" t="str">
        <f>IFERROR(VALUE(RIGHT(AA87,LEN(AA87)-MIN(FIND({0;1;2;3;4;5;6;7;8;9},AA87&amp;"0123456789"))+1)),"")</f>
        <v/>
      </c>
    </row>
    <row r="88" spans="2:28" x14ac:dyDescent="0.2">
      <c r="B88" s="125">
        <v>336</v>
      </c>
      <c r="C88" s="155">
        <v>25.130059764595739</v>
      </c>
      <c r="D88">
        <v>336</v>
      </c>
      <c r="E88" s="155">
        <v>-338.12123258187808</v>
      </c>
      <c r="F88">
        <v>336</v>
      </c>
      <c r="G88" s="155">
        <v>1962.7515674181218</v>
      </c>
      <c r="I88" s="155"/>
      <c r="K88" s="155"/>
      <c r="L88">
        <v>334</v>
      </c>
      <c r="M88" s="155">
        <v>179.97677818635267</v>
      </c>
      <c r="N88" s="138">
        <f t="shared" si="1"/>
        <v>88</v>
      </c>
      <c r="AB88" s="167" t="str">
        <f>IFERROR(VALUE(RIGHT(AA88,LEN(AA88)-MIN(FIND({0;1;2;3;4;5;6;7;8;9},AA88&amp;"0123456789"))+1)),"")</f>
        <v/>
      </c>
    </row>
    <row r="89" spans="2:28" x14ac:dyDescent="0.2">
      <c r="B89" s="125">
        <v>340</v>
      </c>
      <c r="C89" s="155">
        <v>25.131693439587799</v>
      </c>
      <c r="D89">
        <v>340</v>
      </c>
      <c r="E89" s="155">
        <v>-342.14381204285553</v>
      </c>
      <c r="F89">
        <v>340</v>
      </c>
      <c r="G89" s="155">
        <v>1958.7289879571445</v>
      </c>
      <c r="I89" s="155"/>
      <c r="K89" s="155"/>
      <c r="L89">
        <v>338</v>
      </c>
      <c r="M89" s="155">
        <v>179.97673068291058</v>
      </c>
      <c r="N89" s="138">
        <f t="shared" si="1"/>
        <v>89</v>
      </c>
      <c r="AB89" s="167" t="str">
        <f>IFERROR(VALUE(RIGHT(AA89,LEN(AA89)-MIN(FIND({0;1;2;3;4;5;6;7;8;9},AA89&amp;"0123456789"))+1)),"")</f>
        <v/>
      </c>
    </row>
    <row r="90" spans="2:28" x14ac:dyDescent="0.2">
      <c r="B90" s="125">
        <v>344</v>
      </c>
      <c r="C90" s="155">
        <v>25.13333044454146</v>
      </c>
      <c r="D90">
        <v>344</v>
      </c>
      <c r="E90" s="155">
        <v>-346.16634531238162</v>
      </c>
      <c r="F90">
        <v>344</v>
      </c>
      <c r="G90" s="155">
        <v>1954.7064546876184</v>
      </c>
      <c r="I90" s="155"/>
      <c r="K90" s="155"/>
      <c r="L90">
        <v>342</v>
      </c>
      <c r="M90" s="155">
        <v>179.97668298472024</v>
      </c>
      <c r="N90" s="138">
        <f t="shared" si="1"/>
        <v>90</v>
      </c>
      <c r="AB90" s="167" t="str">
        <f>IFERROR(VALUE(RIGHT(AA90,LEN(AA90)-MIN(FIND({0;1;2;3;4;5;6;7;8;9},AA90&amp;"0123456789"))+1)),"")</f>
        <v/>
      </c>
    </row>
    <row r="91" spans="2:28" x14ac:dyDescent="0.2">
      <c r="B91" s="125">
        <v>348</v>
      </c>
      <c r="C91" s="155">
        <v>25.134970793136485</v>
      </c>
      <c r="D91">
        <v>348</v>
      </c>
      <c r="E91" s="155">
        <v>-350.188832390448</v>
      </c>
      <c r="F91">
        <v>348</v>
      </c>
      <c r="G91" s="155">
        <v>1950.6839676095519</v>
      </c>
      <c r="I91" s="155"/>
      <c r="K91" s="155"/>
      <c r="L91">
        <v>346</v>
      </c>
      <c r="M91" s="155">
        <v>179.97663509058168</v>
      </c>
      <c r="N91" s="138">
        <f t="shared" si="1"/>
        <v>91</v>
      </c>
      <c r="AB91" s="167" t="str">
        <f>IFERROR(VALUE(RIGHT(AA91,LEN(AA91)-MIN(FIND({0;1;2;3;4;5;6;7;8;9},AA91&amp;"0123456789"))+1)),"")</f>
        <v/>
      </c>
    </row>
    <row r="92" spans="2:28" x14ac:dyDescent="0.2">
      <c r="B92" s="125">
        <v>352</v>
      </c>
      <c r="C92" s="155">
        <v>25.136614499137103</v>
      </c>
      <c r="D92">
        <v>352</v>
      </c>
      <c r="E92" s="155">
        <v>-354.21127327704619</v>
      </c>
      <c r="F92">
        <v>352</v>
      </c>
      <c r="G92" s="155">
        <v>1946.6615267229538</v>
      </c>
      <c r="I92" s="155"/>
      <c r="K92" s="155"/>
      <c r="L92">
        <v>350</v>
      </c>
      <c r="M92" s="155">
        <v>179.97658699928505</v>
      </c>
      <c r="N92" s="138">
        <f t="shared" si="1"/>
        <v>92</v>
      </c>
      <c r="AB92" s="167" t="str">
        <f>IFERROR(VALUE(RIGHT(AA92,LEN(AA92)-MIN(FIND({0;1;2;3;4;5;6;7;8;9},AA92&amp;"0123456789"))+1)),"")</f>
        <v/>
      </c>
    </row>
    <row r="93" spans="2:28" x14ac:dyDescent="0.2">
      <c r="B93" s="125">
        <v>356</v>
      </c>
      <c r="C93" s="155">
        <v>25.138261576392711</v>
      </c>
      <c r="D93">
        <v>356</v>
      </c>
      <c r="E93" s="155">
        <v>-358.23366797216767</v>
      </c>
      <c r="F93">
        <v>356</v>
      </c>
      <c r="G93" s="155">
        <v>1942.6391320278324</v>
      </c>
      <c r="I93" s="155"/>
      <c r="K93" s="155"/>
      <c r="L93">
        <v>354</v>
      </c>
      <c r="M93" s="155">
        <v>179.97653870961037</v>
      </c>
      <c r="N93" s="138">
        <f t="shared" si="1"/>
        <v>93</v>
      </c>
      <c r="AB93" s="167" t="str">
        <f>IFERROR(VALUE(RIGHT(AA93,LEN(AA93)-MIN(FIND({0;1;2;3;4;5;6;7;8;9},AA93&amp;"0123456789"))+1)),"")</f>
        <v/>
      </c>
    </row>
    <row r="94" spans="2:28" x14ac:dyDescent="0.2">
      <c r="B94" s="125">
        <v>360</v>
      </c>
      <c r="C94" s="155">
        <v>25.139912038838592</v>
      </c>
      <c r="D94">
        <v>360</v>
      </c>
      <c r="E94" s="155">
        <v>-362.25601647580402</v>
      </c>
      <c r="F94">
        <v>360</v>
      </c>
      <c r="G94" s="155">
        <v>1938.6167835241959</v>
      </c>
      <c r="I94" s="155"/>
      <c r="K94" s="155"/>
      <c r="L94">
        <v>358</v>
      </c>
      <c r="M94" s="155">
        <v>179.97649022032746</v>
      </c>
      <c r="N94" s="138">
        <f t="shared" si="1"/>
        <v>94</v>
      </c>
      <c r="AB94" s="167" t="str">
        <f>IFERROR(VALUE(RIGHT(AA94,LEN(AA94)-MIN(FIND({0;1;2;3;4;5;6;7;8;9},AA94&amp;"0123456789"))+1)),"")</f>
        <v/>
      </c>
    </row>
    <row r="95" spans="2:28" x14ac:dyDescent="0.2">
      <c r="B95" s="125">
        <v>364</v>
      </c>
      <c r="C95" s="155">
        <v>25.141565900496587</v>
      </c>
      <c r="D95">
        <v>364</v>
      </c>
      <c r="E95" s="155">
        <v>-366.27831878794643</v>
      </c>
      <c r="F95">
        <v>364</v>
      </c>
      <c r="G95" s="155">
        <v>1934.5944812120536</v>
      </c>
      <c r="I95" s="155"/>
      <c r="K95" s="155"/>
      <c r="L95">
        <v>362</v>
      </c>
      <c r="M95" s="155">
        <v>179.97644153019641</v>
      </c>
      <c r="N95" s="138">
        <f t="shared" si="1"/>
        <v>95</v>
      </c>
      <c r="AB95" s="167" t="str">
        <f>IFERROR(VALUE(RIGHT(AA95,LEN(AA95)-MIN(FIND({0;1;2;3;4;5;6;7;8;9},AA95&amp;"0123456789"))+1)),"")</f>
        <v/>
      </c>
    </row>
    <row r="96" spans="2:28" x14ac:dyDescent="0.2">
      <c r="B96" s="125">
        <v>368</v>
      </c>
      <c r="C96" s="155">
        <v>25.14322317547586</v>
      </c>
      <c r="D96">
        <v>368</v>
      </c>
      <c r="E96" s="155">
        <v>-370.30057490858638</v>
      </c>
      <c r="F96">
        <v>368</v>
      </c>
      <c r="G96" s="155">
        <v>1930.5722250914137</v>
      </c>
      <c r="I96" s="155"/>
      <c r="K96" s="155"/>
      <c r="L96">
        <v>366</v>
      </c>
      <c r="M96" s="155">
        <v>179.97639263796646</v>
      </c>
      <c r="N96" s="138">
        <f t="shared" si="1"/>
        <v>96</v>
      </c>
      <c r="AB96" s="167" t="str">
        <f>IFERROR(VALUE(RIGHT(AA96,LEN(AA96)-MIN(FIND({0;1;2;3;4;5;6;7;8;9},AA96&amp;"0123456789"))+1)),"")</f>
        <v/>
      </c>
    </row>
    <row r="97" spans="2:28" x14ac:dyDescent="0.2">
      <c r="B97" s="125">
        <v>372</v>
      </c>
      <c r="C97" s="155">
        <v>25.144883877973587</v>
      </c>
      <c r="D97">
        <v>372</v>
      </c>
      <c r="E97" s="155">
        <v>-374.32278483771506</v>
      </c>
      <c r="F97">
        <v>372</v>
      </c>
      <c r="G97" s="155">
        <v>1926.550015162285</v>
      </c>
      <c r="I97" s="155"/>
      <c r="K97" s="155"/>
      <c r="L97">
        <v>370</v>
      </c>
      <c r="M97" s="155">
        <v>179.9763435423769</v>
      </c>
      <c r="N97" s="138">
        <f t="shared" si="1"/>
        <v>97</v>
      </c>
      <c r="AB97" s="167" t="str">
        <f>IFERROR(VALUE(RIGHT(AA97,LEN(AA97)-MIN(FIND({0;1;2;3;4;5;6;7;8;9},AA97&amp;"0123456789"))+1)),"")</f>
        <v/>
      </c>
    </row>
    <row r="98" spans="2:28" x14ac:dyDescent="0.2">
      <c r="B98" s="125">
        <v>376</v>
      </c>
      <c r="C98" s="155">
        <v>25.146548022275717</v>
      </c>
      <c r="D98">
        <v>376</v>
      </c>
      <c r="E98" s="155">
        <v>-378.34494857532349</v>
      </c>
      <c r="F98">
        <v>376</v>
      </c>
      <c r="G98" s="155">
        <v>1922.5278514246766</v>
      </c>
      <c r="I98" s="155"/>
      <c r="K98" s="155"/>
      <c r="L98">
        <v>374</v>
      </c>
      <c r="M98" s="155">
        <v>179.97629424215617</v>
      </c>
      <c r="N98" s="138">
        <f t="shared" si="1"/>
        <v>98</v>
      </c>
      <c r="AB98" s="167" t="str">
        <f>IFERROR(VALUE(RIGHT(AA98,LEN(AA98)-MIN(FIND({0;1;2;3;4;5;6;7;8;9},AA98&amp;"0123456789"))+1)),"")</f>
        <v/>
      </c>
    </row>
    <row r="99" spans="2:28" x14ac:dyDescent="0.2">
      <c r="B99" s="125">
        <v>380</v>
      </c>
      <c r="C99" s="155">
        <v>25.148215622757689</v>
      </c>
      <c r="D99">
        <v>380</v>
      </c>
      <c r="E99" s="155">
        <v>-382.3670661214029</v>
      </c>
      <c r="F99">
        <v>380</v>
      </c>
      <c r="G99" s="155">
        <v>1918.5057338785971</v>
      </c>
      <c r="I99" s="155"/>
      <c r="K99" s="155"/>
      <c r="L99">
        <v>378</v>
      </c>
      <c r="M99" s="155">
        <v>179.97624473602235</v>
      </c>
      <c r="N99" s="138">
        <f t="shared" si="1"/>
        <v>99</v>
      </c>
      <c r="AB99" s="167" t="str">
        <f>IFERROR(VALUE(RIGHT(AA99,LEN(AA99)-MIN(FIND({0;1;2;3;4;5;6;7;8;9},AA99&amp;"0123456789"))+1)),"")</f>
        <v/>
      </c>
    </row>
    <row r="100" spans="2:28" x14ac:dyDescent="0.2">
      <c r="B100" s="125">
        <v>384</v>
      </c>
      <c r="C100" s="155">
        <v>25.149886693885204</v>
      </c>
      <c r="D100">
        <v>384</v>
      </c>
      <c r="E100" s="155">
        <v>-386.38913747594427</v>
      </c>
      <c r="F100">
        <v>384</v>
      </c>
      <c r="G100" s="155">
        <v>1914.4836625240557</v>
      </c>
      <c r="I100" s="155"/>
      <c r="K100" s="155"/>
      <c r="L100">
        <v>382</v>
      </c>
      <c r="M100" s="155">
        <v>179.97619502268265</v>
      </c>
      <c r="N100" s="138">
        <f t="shared" si="1"/>
        <v>100</v>
      </c>
      <c r="AB100" s="167" t="str">
        <f>IFERROR(VALUE(RIGHT(AA100,LEN(AA100)-MIN(FIND({0;1;2;3;4;5;6;7;8;9},AA100&amp;"0123456789"))+1)),"")</f>
        <v/>
      </c>
    </row>
    <row r="101" spans="2:28" x14ac:dyDescent="0.2">
      <c r="B101" s="125">
        <v>388</v>
      </c>
      <c r="C101" s="155">
        <v>25.151561250214971</v>
      </c>
      <c r="D101">
        <v>388</v>
      </c>
      <c r="E101" s="155">
        <v>-390.41116263893844</v>
      </c>
      <c r="F101">
        <v>388</v>
      </c>
      <c r="G101" s="155">
        <v>1910.4616373610615</v>
      </c>
      <c r="I101" s="155"/>
      <c r="K101" s="155"/>
      <c r="L101">
        <v>386</v>
      </c>
      <c r="M101" s="155">
        <v>179.97614510083341</v>
      </c>
      <c r="N101" s="138">
        <f t="shared" si="1"/>
        <v>101</v>
      </c>
      <c r="AB101" s="167" t="str">
        <f>IFERROR(VALUE(RIGHT(AA101,LEN(AA101)-MIN(FIND({0;1;2;3;4;5;6;7;8;9},AA101&amp;"0123456789"))+1)),"")</f>
        <v/>
      </c>
    </row>
    <row r="102" spans="2:28" x14ac:dyDescent="0.2">
      <c r="B102" s="125">
        <v>392</v>
      </c>
      <c r="C102" s="155">
        <v>25.153239306395466</v>
      </c>
      <c r="D102">
        <v>392</v>
      </c>
      <c r="E102" s="155">
        <v>-394.43314161037625</v>
      </c>
      <c r="F102">
        <v>392</v>
      </c>
      <c r="G102" s="155">
        <v>1906.4396583896237</v>
      </c>
      <c r="I102" s="155"/>
      <c r="K102" s="155"/>
      <c r="L102">
        <v>390</v>
      </c>
      <c r="M102" s="155">
        <v>179.97609496916016</v>
      </c>
      <c r="N102" s="138">
        <f t="shared" si="1"/>
        <v>102</v>
      </c>
      <c r="AB102" s="167" t="str">
        <f>IFERROR(VALUE(RIGHT(AA102,LEN(AA102)-MIN(FIND({0;1;2;3;4;5;6;7;8;9},AA102&amp;"0123456789"))+1)),"")</f>
        <v/>
      </c>
    </row>
    <row r="103" spans="2:28" x14ac:dyDescent="0.2">
      <c r="B103" s="125">
        <v>396</v>
      </c>
      <c r="C103" s="155">
        <v>25.154920877167715</v>
      </c>
      <c r="D103">
        <v>396</v>
      </c>
      <c r="E103" s="155">
        <v>-398.45507439024863</v>
      </c>
      <c r="F103">
        <v>396</v>
      </c>
      <c r="G103" s="155">
        <v>1902.4177256097514</v>
      </c>
      <c r="I103" s="155"/>
      <c r="K103" s="155"/>
      <c r="L103">
        <v>394</v>
      </c>
      <c r="M103" s="155">
        <v>179.97604462633726</v>
      </c>
      <c r="N103" s="138">
        <f t="shared" si="1"/>
        <v>103</v>
      </c>
      <c r="AB103" s="167" t="str">
        <f>IFERROR(VALUE(RIGHT(AA103,LEN(AA103)-MIN(FIND({0;1;2;3;4;5;6;7;8;9},AA103&amp;"0123456789"))+1)),"")</f>
        <v/>
      </c>
    </row>
    <row r="104" spans="2:28" x14ac:dyDescent="0.2">
      <c r="B104" s="125">
        <v>400</v>
      </c>
      <c r="C104" s="155">
        <v>25.156605977366077</v>
      </c>
      <c r="D104">
        <v>400</v>
      </c>
      <c r="E104" s="155">
        <v>-402.47696097854612</v>
      </c>
      <c r="F104">
        <v>400</v>
      </c>
      <c r="G104" s="155">
        <v>1898.3958390214539</v>
      </c>
      <c r="I104" s="155"/>
      <c r="K104" s="155"/>
      <c r="L104">
        <v>398</v>
      </c>
      <c r="M104" s="155">
        <v>179.97599407102774</v>
      </c>
      <c r="N104" s="138">
        <f t="shared" si="1"/>
        <v>104</v>
      </c>
      <c r="AB104" s="167" t="str">
        <f>IFERROR(VALUE(RIGHT(AA104,LEN(AA104)-MIN(FIND({0;1;2;3;4;5;6;7;8;9},AA104&amp;"0123456789"))+1)),"")</f>
        <v/>
      </c>
    </row>
    <row r="105" spans="2:28" x14ac:dyDescent="0.2">
      <c r="B105" s="125">
        <v>404</v>
      </c>
      <c r="C105" s="155">
        <v>25.158294621919026</v>
      </c>
      <c r="D105">
        <v>404</v>
      </c>
      <c r="E105" s="155">
        <v>-406.49880137525946</v>
      </c>
      <c r="F105">
        <v>404</v>
      </c>
      <c r="G105" s="155">
        <v>1894.3739986247406</v>
      </c>
      <c r="I105" s="155"/>
      <c r="K105" s="155"/>
      <c r="L105">
        <v>402</v>
      </c>
      <c r="M105" s="155">
        <v>179.97594330188355</v>
      </c>
      <c r="N105" s="138">
        <f t="shared" si="1"/>
        <v>105</v>
      </c>
      <c r="AB105" s="167" t="str">
        <f>IFERROR(VALUE(RIGHT(AA105,LEN(AA105)-MIN(FIND({0;1;2;3;4;5;6;7;8;9},AA105&amp;"0123456789"))+1)),"")</f>
        <v/>
      </c>
    </row>
    <row r="106" spans="2:28" x14ac:dyDescent="0.2">
      <c r="B106" s="125">
        <v>408</v>
      </c>
      <c r="C106" s="155">
        <v>25.159986825849941</v>
      </c>
      <c r="D106">
        <v>408</v>
      </c>
      <c r="E106" s="155">
        <v>-410.52059558037905</v>
      </c>
      <c r="F106">
        <v>408</v>
      </c>
      <c r="G106" s="155">
        <v>1890.3522044196209</v>
      </c>
      <c r="I106" s="155"/>
      <c r="K106" s="155"/>
      <c r="L106">
        <v>406</v>
      </c>
      <c r="M106" s="155">
        <v>179.97589231754529</v>
      </c>
      <c r="N106" s="138">
        <f t="shared" si="1"/>
        <v>106</v>
      </c>
      <c r="AB106" s="167" t="str">
        <f>IFERROR(VALUE(RIGHT(AA106,LEN(AA106)-MIN(FIND({0;1;2;3;4;5;6;7;8;9},AA106&amp;"0123456789"))+1)),"")</f>
        <v/>
      </c>
    </row>
    <row r="107" spans="2:28" x14ac:dyDescent="0.2">
      <c r="B107" s="125">
        <v>412</v>
      </c>
      <c r="C107" s="155">
        <v>25.161682604277942</v>
      </c>
      <c r="D107">
        <v>412</v>
      </c>
      <c r="E107" s="155">
        <v>-414.54234359389551</v>
      </c>
      <c r="F107">
        <v>412</v>
      </c>
      <c r="G107" s="155">
        <v>1886.3304564061045</v>
      </c>
      <c r="I107" s="155"/>
      <c r="K107" s="155"/>
      <c r="L107">
        <v>410</v>
      </c>
      <c r="M107" s="155">
        <v>179.97584111664153</v>
      </c>
      <c r="N107" s="138">
        <f t="shared" si="1"/>
        <v>107</v>
      </c>
      <c r="AB107" s="167" t="str">
        <f>IFERROR(VALUE(RIGHT(AA107,LEN(AA107)-MIN(FIND({0;1;2;3;4;5;6;7;8;9},AA107&amp;"0123456789"))+1)),"")</f>
        <v/>
      </c>
    </row>
    <row r="108" spans="2:28" x14ac:dyDescent="0.2">
      <c r="B108" s="125">
        <v>416</v>
      </c>
      <c r="C108" s="155">
        <v>25.163381972418669</v>
      </c>
      <c r="D108">
        <v>416</v>
      </c>
      <c r="E108" s="155">
        <v>-418.56404541579911</v>
      </c>
      <c r="F108">
        <v>416</v>
      </c>
      <c r="G108" s="155">
        <v>1882.3087545842009</v>
      </c>
      <c r="I108" s="155"/>
      <c r="K108" s="155"/>
      <c r="L108">
        <v>414</v>
      </c>
      <c r="M108" s="155">
        <v>179.97578969778976</v>
      </c>
      <c r="N108" s="138">
        <f t="shared" si="1"/>
        <v>108</v>
      </c>
      <c r="AB108" s="167" t="str">
        <f>IFERROR(VALUE(RIGHT(AA108,LEN(AA108)-MIN(FIND({0;1;2;3;4;5;6;7;8;9},AA108&amp;"0123456789"))+1)),"")</f>
        <v/>
      </c>
    </row>
    <row r="109" spans="2:28" x14ac:dyDescent="0.2">
      <c r="B109" s="125">
        <v>420</v>
      </c>
      <c r="C109" s="155">
        <v>25.165084945585139</v>
      </c>
      <c r="D109">
        <v>420</v>
      </c>
      <c r="E109" s="155">
        <v>-422.58570104608015</v>
      </c>
      <c r="F109">
        <v>420</v>
      </c>
      <c r="G109" s="155">
        <v>1878.2870989539199</v>
      </c>
      <c r="I109" s="155"/>
      <c r="K109" s="155"/>
      <c r="L109">
        <v>418</v>
      </c>
      <c r="M109" s="155">
        <v>179.97573805959513</v>
      </c>
      <c r="N109" s="138">
        <f t="shared" si="1"/>
        <v>109</v>
      </c>
      <c r="AB109" s="167" t="str">
        <f>IFERROR(VALUE(RIGHT(AA109,LEN(AA109)-MIN(FIND({0;1;2;3;4;5;6;7;8;9},AA109&amp;"0123456789"))+1)),"")</f>
        <v/>
      </c>
    </row>
    <row r="110" spans="2:28" x14ac:dyDescent="0.2">
      <c r="B110" s="125">
        <v>424</v>
      </c>
      <c r="C110" s="155">
        <v>25.166791539188541</v>
      </c>
      <c r="D110">
        <v>424</v>
      </c>
      <c r="E110" s="155">
        <v>-426.60731048472883</v>
      </c>
      <c r="F110">
        <v>424</v>
      </c>
      <c r="G110" s="155">
        <v>1874.2654895152712</v>
      </c>
      <c r="I110" s="155"/>
      <c r="K110" s="155"/>
      <c r="L110">
        <v>422</v>
      </c>
      <c r="M110" s="155">
        <v>179.97568620065144</v>
      </c>
      <c r="N110" s="138">
        <f t="shared" si="1"/>
        <v>110</v>
      </c>
      <c r="AB110" s="167" t="str">
        <f>IFERROR(VALUE(RIGHT(AA110,LEN(AA110)-MIN(FIND({0;1;2;3;4;5;6;7;8;9},AA110&amp;"0123456789"))+1)),"")</f>
        <v/>
      </c>
    </row>
    <row r="111" spans="2:28" x14ac:dyDescent="0.2">
      <c r="B111" s="125">
        <v>428</v>
      </c>
      <c r="C111" s="155">
        <v>25.168501768739116</v>
      </c>
      <c r="D111">
        <v>428</v>
      </c>
      <c r="E111" s="155">
        <v>-430.62887373173538</v>
      </c>
      <c r="F111">
        <v>428</v>
      </c>
      <c r="G111" s="155">
        <v>1870.2439262682647</v>
      </c>
      <c r="I111" s="155"/>
      <c r="K111" s="155"/>
      <c r="L111">
        <v>426</v>
      </c>
      <c r="M111" s="155">
        <v>179.97563411953988</v>
      </c>
      <c r="N111" s="138">
        <f t="shared" si="1"/>
        <v>111</v>
      </c>
      <c r="AB111" s="167" t="str">
        <f>IFERROR(VALUE(RIGHT(AA111,LEN(AA111)-MIN(FIND({0;1;2;3;4;5;6;7;8;9},AA111&amp;"0123456789"))+1)),"")</f>
        <v/>
      </c>
    </row>
    <row r="112" spans="2:28" x14ac:dyDescent="0.2">
      <c r="B112" s="125">
        <v>432</v>
      </c>
      <c r="C112" s="155">
        <v>25.170215649846984</v>
      </c>
      <c r="D112">
        <v>432</v>
      </c>
      <c r="E112" s="155">
        <v>-434.65039078708975</v>
      </c>
      <c r="F112">
        <v>432</v>
      </c>
      <c r="G112" s="155">
        <v>1866.2224092129102</v>
      </c>
      <c r="I112" s="155"/>
      <c r="K112" s="155"/>
      <c r="L112">
        <v>430</v>
      </c>
      <c r="M112" s="155">
        <v>179.97558181482975</v>
      </c>
      <c r="N112" s="138">
        <f t="shared" si="1"/>
        <v>112</v>
      </c>
      <c r="AB112" s="167" t="str">
        <f>IFERROR(VALUE(RIGHT(AA112,LEN(AA112)-MIN(FIND({0;1;2;3;4;5;6;7;8;9},AA112&amp;"0123456789"))+1)),"")</f>
        <v/>
      </c>
    </row>
    <row r="113" spans="2:28" x14ac:dyDescent="0.2">
      <c r="B113" s="125">
        <v>436</v>
      </c>
      <c r="C113" s="155">
        <v>25.171933198223005</v>
      </c>
      <c r="D113">
        <v>436</v>
      </c>
      <c r="E113" s="155">
        <v>-438.67186165078186</v>
      </c>
      <c r="F113">
        <v>436</v>
      </c>
      <c r="G113" s="155">
        <v>1862.2009383492182</v>
      </c>
      <c r="I113" s="155"/>
      <c r="K113" s="155"/>
      <c r="L113">
        <v>434</v>
      </c>
      <c r="M113" s="155">
        <v>179.97552928507812</v>
      </c>
      <c r="N113" s="138">
        <f t="shared" si="1"/>
        <v>113</v>
      </c>
      <c r="AB113" s="167" t="str">
        <f>IFERROR(VALUE(RIGHT(AA113,LEN(AA113)-MIN(FIND({0;1;2;3;4;5;6;7;8;9},AA113&amp;"0123456789"))+1)),"")</f>
        <v/>
      </c>
    </row>
    <row r="114" spans="2:28" x14ac:dyDescent="0.2">
      <c r="B114" s="125">
        <v>440</v>
      </c>
      <c r="C114" s="155">
        <v>25.173654429679662</v>
      </c>
      <c r="D114">
        <v>440</v>
      </c>
      <c r="E114" s="155">
        <v>-442.69328632280167</v>
      </c>
      <c r="F114">
        <v>440</v>
      </c>
      <c r="G114" s="155">
        <v>1858.1795136771984</v>
      </c>
      <c r="I114" s="155"/>
      <c r="K114" s="155"/>
      <c r="L114">
        <v>438</v>
      </c>
      <c r="M114" s="155">
        <v>179.97547652882932</v>
      </c>
      <c r="N114" s="138">
        <f t="shared" si="1"/>
        <v>114</v>
      </c>
      <c r="AB114" s="167" t="str">
        <f>IFERROR(VALUE(RIGHT(AA114,LEN(AA114)-MIN(FIND({0;1;2;3;4;5;6;7;8;9},AA114&amp;"0123456789"))+1)),"")</f>
        <v/>
      </c>
    </row>
    <row r="115" spans="2:28" x14ac:dyDescent="0.2">
      <c r="B115" s="125">
        <v>444</v>
      </c>
      <c r="C115" s="155">
        <v>25.17537936013191</v>
      </c>
      <c r="D115">
        <v>444</v>
      </c>
      <c r="E115" s="155">
        <v>-446.71466480313893</v>
      </c>
      <c r="F115">
        <v>444</v>
      </c>
      <c r="G115" s="155">
        <v>1854.1581351968612</v>
      </c>
      <c r="I115" s="155"/>
      <c r="K115" s="155"/>
      <c r="L115">
        <v>442</v>
      </c>
      <c r="M115" s="155">
        <v>179.97542354461552</v>
      </c>
      <c r="N115" s="138">
        <f t="shared" si="1"/>
        <v>115</v>
      </c>
      <c r="AB115" s="167" t="str">
        <f>IFERROR(VALUE(RIGHT(AA115,LEN(AA115)-MIN(FIND({0;1;2;3;4;5;6;7;8;9},AA115&amp;"0123456789"))+1)),"")</f>
        <v/>
      </c>
    </row>
    <row r="116" spans="2:28" x14ac:dyDescent="0.2">
      <c r="B116" s="125">
        <v>448</v>
      </c>
      <c r="C116" s="155">
        <v>25.177108005598097</v>
      </c>
      <c r="D116">
        <v>448</v>
      </c>
      <c r="E116" s="155">
        <v>-450.7359970917833</v>
      </c>
      <c r="F116">
        <v>448</v>
      </c>
      <c r="G116" s="155">
        <v>1850.1368029082166</v>
      </c>
      <c r="I116" s="155"/>
      <c r="K116" s="155"/>
      <c r="L116">
        <v>446</v>
      </c>
      <c r="M116" s="155">
        <v>179.97537033095574</v>
      </c>
      <c r="N116" s="138">
        <f t="shared" si="1"/>
        <v>116</v>
      </c>
      <c r="AB116" s="167" t="str">
        <f>IFERROR(VALUE(RIGHT(AA116,LEN(AA116)-MIN(FIND({0;1;2;3;4;5;6;7;8;9},AA116&amp;"0123456789"))+1)),"")</f>
        <v/>
      </c>
    </row>
    <row r="117" spans="2:28" x14ac:dyDescent="0.2">
      <c r="B117" s="125">
        <v>452</v>
      </c>
      <c r="C117" s="155">
        <v>25.178840382200857</v>
      </c>
      <c r="D117">
        <v>452</v>
      </c>
      <c r="E117" s="155">
        <v>-454.7572831887245</v>
      </c>
      <c r="F117">
        <v>452</v>
      </c>
      <c r="G117" s="155">
        <v>1846.1155168112755</v>
      </c>
      <c r="I117" s="155"/>
      <c r="K117" s="155"/>
      <c r="L117">
        <v>450</v>
      </c>
      <c r="M117" s="155">
        <v>179.97531688635621</v>
      </c>
      <c r="N117" s="138">
        <f t="shared" si="1"/>
        <v>117</v>
      </c>
      <c r="AB117" s="167" t="str">
        <f>IFERROR(VALUE(RIGHT(AA117,LEN(AA117)-MIN(FIND({0;1;2;3;4;5;6;7;8;9},AA117&amp;"0123456789"))+1)),"")</f>
        <v/>
      </c>
    </row>
    <row r="118" spans="2:28" x14ac:dyDescent="0.2">
      <c r="B118" s="125">
        <v>456</v>
      </c>
      <c r="C118" s="155">
        <v>25.180576506167981</v>
      </c>
      <c r="D118">
        <v>456</v>
      </c>
      <c r="E118" s="155">
        <v>-458.77852309395189</v>
      </c>
      <c r="F118">
        <v>456</v>
      </c>
      <c r="G118" s="155">
        <v>1842.094276906048</v>
      </c>
      <c r="I118" s="155"/>
      <c r="K118" s="155"/>
      <c r="L118">
        <v>454</v>
      </c>
      <c r="M118" s="155">
        <v>179.97526320931067</v>
      </c>
      <c r="N118" s="138">
        <f t="shared" si="1"/>
        <v>118</v>
      </c>
      <c r="AB118" s="167" t="str">
        <f>IFERROR(VALUE(RIGHT(AA118,LEN(AA118)-MIN(FIND({0;1;2;3;4;5;6;7;8;9},AA118&amp;"0123456789"))+1)),"")</f>
        <v/>
      </c>
    </row>
    <row r="119" spans="2:28" x14ac:dyDescent="0.2">
      <c r="B119" s="125">
        <v>460</v>
      </c>
      <c r="C119" s="155">
        <v>25.182316393833378</v>
      </c>
      <c r="D119">
        <v>460</v>
      </c>
      <c r="E119" s="155">
        <v>-462.79971680745496</v>
      </c>
      <c r="F119">
        <v>460</v>
      </c>
      <c r="G119" s="155">
        <v>1838.073083192545</v>
      </c>
      <c r="I119" s="155"/>
      <c r="K119" s="155"/>
      <c r="L119">
        <v>458</v>
      </c>
      <c r="M119" s="155">
        <v>179.97520929829903</v>
      </c>
      <c r="N119" s="138">
        <f t="shared" si="1"/>
        <v>119</v>
      </c>
      <c r="AB119" s="167" t="str">
        <f>IFERROR(VALUE(RIGHT(AA119,LEN(AA119)-MIN(FIND({0;1;2;3;4;5;6;7;8;9},AA119&amp;"0123456789"))+1)),"")</f>
        <v/>
      </c>
    </row>
    <row r="120" spans="2:28" x14ac:dyDescent="0.2">
      <c r="B120" s="125">
        <v>464</v>
      </c>
      <c r="C120" s="155">
        <v>25.184060061637982</v>
      </c>
      <c r="D120">
        <v>464</v>
      </c>
      <c r="E120" s="155">
        <v>-466.82086432922301</v>
      </c>
      <c r="F120">
        <v>464</v>
      </c>
      <c r="G120" s="155">
        <v>1834.0519356707769</v>
      </c>
      <c r="I120" s="155"/>
      <c r="K120" s="155"/>
      <c r="L120">
        <v>462</v>
      </c>
      <c r="M120" s="155">
        <v>179.97515515178836</v>
      </c>
      <c r="N120" s="138">
        <f t="shared" si="1"/>
        <v>120</v>
      </c>
      <c r="AB120" s="167" t="str">
        <f>IFERROR(VALUE(RIGHT(AA120,LEN(AA120)-MIN(FIND({0;1;2;3;4;5;6;7;8;9},AA120&amp;"0123456789"))+1)),"")</f>
        <v/>
      </c>
    </row>
    <row r="121" spans="2:28" x14ac:dyDescent="0.2">
      <c r="B121" s="125">
        <v>468</v>
      </c>
      <c r="C121" s="155">
        <v>25.185807526130684</v>
      </c>
      <c r="D121">
        <v>468</v>
      </c>
      <c r="E121" s="155">
        <v>-470.84196565924537</v>
      </c>
      <c r="F121">
        <v>468</v>
      </c>
      <c r="G121" s="155">
        <v>1830.0308343407546</v>
      </c>
      <c r="I121" s="155"/>
      <c r="K121" s="155"/>
      <c r="L121">
        <v>466</v>
      </c>
      <c r="M121" s="155">
        <v>179.97510076823224</v>
      </c>
      <c r="N121" s="138">
        <f t="shared" si="1"/>
        <v>121</v>
      </c>
      <c r="AB121" s="167" t="str">
        <f>IFERROR(VALUE(RIGHT(AA121,LEN(AA121)-MIN(FIND({0;1;2;3;4;5;6;7;8;9},AA121&amp;"0123456789"))+1)),"")</f>
        <v/>
      </c>
    </row>
    <row r="122" spans="2:28" x14ac:dyDescent="0.2">
      <c r="B122" s="125">
        <v>472</v>
      </c>
      <c r="C122" s="155">
        <v>25.187558803969292</v>
      </c>
      <c r="D122">
        <v>472</v>
      </c>
      <c r="E122" s="155">
        <v>-474.86302079751107</v>
      </c>
      <c r="F122">
        <v>472</v>
      </c>
      <c r="G122" s="155">
        <v>1826.009779202489</v>
      </c>
      <c r="I122" s="155"/>
      <c r="K122" s="155"/>
      <c r="L122">
        <v>470</v>
      </c>
      <c r="M122" s="155">
        <v>179.9750461460705</v>
      </c>
      <c r="N122" s="138">
        <f t="shared" si="1"/>
        <v>122</v>
      </c>
      <c r="AB122" s="167" t="str">
        <f>IFERROR(VALUE(RIGHT(AA122,LEN(AA122)-MIN(FIND({0;1;2;3;4;5;6;7;8;9},AA122&amp;"0123456789"))+1)),"")</f>
        <v/>
      </c>
    </row>
    <row r="123" spans="2:28" x14ac:dyDescent="0.2">
      <c r="B123" s="125">
        <v>476</v>
      </c>
      <c r="C123" s="155">
        <v>25.189313911921481</v>
      </c>
      <c r="D123">
        <v>476</v>
      </c>
      <c r="E123" s="155">
        <v>-478.88402974400924</v>
      </c>
      <c r="F123">
        <v>476</v>
      </c>
      <c r="G123" s="155">
        <v>1821.9887702559909</v>
      </c>
      <c r="I123" s="155"/>
      <c r="K123" s="155"/>
      <c r="L123">
        <v>474</v>
      </c>
      <c r="M123" s="155">
        <v>179.97499128372951</v>
      </c>
      <c r="N123" s="138">
        <f t="shared" si="1"/>
        <v>123</v>
      </c>
      <c r="AB123" s="167" t="str">
        <f>IFERROR(VALUE(RIGHT(AA123,LEN(AA123)-MIN(FIND({0;1;2;3;4;5;6;7;8;9},AA123&amp;"0123456789"))+1)),"")</f>
        <v/>
      </c>
    </row>
    <row r="124" spans="2:28" x14ac:dyDescent="0.2">
      <c r="B124" s="125">
        <v>480</v>
      </c>
      <c r="C124" s="155">
        <v>25.19107286686577</v>
      </c>
      <c r="D124">
        <v>480</v>
      </c>
      <c r="E124" s="155">
        <v>-482.9049924987288</v>
      </c>
      <c r="F124">
        <v>480</v>
      </c>
      <c r="G124" s="155">
        <v>1817.9678075012712</v>
      </c>
      <c r="I124" s="155"/>
      <c r="K124" s="155"/>
      <c r="L124">
        <v>478</v>
      </c>
      <c r="M124" s="155">
        <v>179.97493617962147</v>
      </c>
      <c r="N124" s="138">
        <f t="shared" si="1"/>
        <v>124</v>
      </c>
      <c r="AB124" s="167" t="str">
        <f>IFERROR(VALUE(RIGHT(AA124,LEN(AA124)-MIN(FIND({0;1;2;3;4;5;6;7;8;9},AA124&amp;"0123456789"))+1)),"")</f>
        <v/>
      </c>
    </row>
    <row r="125" spans="2:28" x14ac:dyDescent="0.2">
      <c r="B125" s="125">
        <v>484</v>
      </c>
      <c r="C125" s="155">
        <v>25.192835685792485</v>
      </c>
      <c r="D125">
        <v>484</v>
      </c>
      <c r="E125" s="155">
        <v>-486.9259090616585</v>
      </c>
      <c r="F125">
        <v>484</v>
      </c>
      <c r="G125" s="155">
        <v>1813.9468909383415</v>
      </c>
      <c r="I125" s="155"/>
      <c r="K125" s="155"/>
      <c r="L125">
        <v>482</v>
      </c>
      <c r="M125" s="155">
        <v>179.97488083214495</v>
      </c>
      <c r="N125" s="138">
        <f t="shared" si="1"/>
        <v>125</v>
      </c>
      <c r="AB125" s="167" t="str">
        <f>IFERROR(VALUE(RIGHT(AA125,LEN(AA125)-MIN(FIND({0;1;2;3;4;5;6;7;8;9},AA125&amp;"0123456789"))+1)),"")</f>
        <v/>
      </c>
    </row>
    <row r="126" spans="2:28" x14ac:dyDescent="0.2">
      <c r="B126" s="125">
        <v>488</v>
      </c>
      <c r="C126" s="155">
        <v>25.19460238580476</v>
      </c>
      <c r="D126">
        <v>488</v>
      </c>
      <c r="E126" s="155">
        <v>-490.94677943278731</v>
      </c>
      <c r="F126">
        <v>488</v>
      </c>
      <c r="G126" s="155">
        <v>1809.9260205672126</v>
      </c>
      <c r="I126" s="155"/>
      <c r="K126" s="155"/>
      <c r="L126">
        <v>486</v>
      </c>
      <c r="M126" s="155">
        <v>179.97482523968395</v>
      </c>
      <c r="N126" s="138">
        <f t="shared" si="1"/>
        <v>126</v>
      </c>
      <c r="AB126" s="167" t="str">
        <f>IFERROR(VALUE(RIGHT(AA126,LEN(AA126)-MIN(FIND({0;1;2;3;4;5;6;7;8;9},AA126&amp;"0123456789"))+1)),"")</f>
        <v/>
      </c>
    </row>
    <row r="127" spans="2:28" x14ac:dyDescent="0.2">
      <c r="B127" s="125">
        <v>492</v>
      </c>
      <c r="C127" s="155">
        <v>25.196372984119538</v>
      </c>
      <c r="D127">
        <v>492</v>
      </c>
      <c r="E127" s="155">
        <v>-494.96760361210369</v>
      </c>
      <c r="F127">
        <v>492</v>
      </c>
      <c r="G127" s="155">
        <v>1805.9051963878962</v>
      </c>
      <c r="I127" s="155"/>
      <c r="K127" s="155"/>
      <c r="L127">
        <v>490</v>
      </c>
      <c r="M127" s="155">
        <v>179.97476940060841</v>
      </c>
      <c r="N127" s="138">
        <f t="shared" si="1"/>
        <v>127</v>
      </c>
      <c r="AB127" s="167" t="str">
        <f>IFERROR(VALUE(RIGHT(AA127,LEN(AA127)-MIN(FIND({0;1;2;3;4;5;6;7;8;9},AA127&amp;"0123456789"))+1)),"")</f>
        <v/>
      </c>
    </row>
    <row r="128" spans="2:28" x14ac:dyDescent="0.2">
      <c r="B128" s="125">
        <v>496</v>
      </c>
      <c r="C128" s="155">
        <v>25.198147498068586</v>
      </c>
      <c r="D128">
        <v>496</v>
      </c>
      <c r="E128" s="155">
        <v>-498.98838159959627</v>
      </c>
      <c r="F128">
        <v>496</v>
      </c>
      <c r="G128" s="155">
        <v>1801.8844184004038</v>
      </c>
      <c r="I128" s="155"/>
      <c r="K128" s="155"/>
      <c r="L128">
        <v>494</v>
      </c>
      <c r="M128" s="155">
        <v>179.97471331327355</v>
      </c>
      <c r="N128" s="138">
        <f t="shared" si="1"/>
        <v>128</v>
      </c>
      <c r="AB128" s="167" t="str">
        <f>IFERROR(VALUE(RIGHT(AA128,LEN(AA128)-MIN(FIND({0;1;2;3;4;5;6;7;8;9},AA128&amp;"0123456789"))+1)),"")</f>
        <v/>
      </c>
    </row>
    <row r="129" spans="2:28" x14ac:dyDescent="0.2">
      <c r="B129" s="125">
        <v>500</v>
      </c>
      <c r="C129" s="155">
        <v>25.199925945099508</v>
      </c>
      <c r="D129">
        <v>500</v>
      </c>
      <c r="E129" s="155">
        <v>-503.00911339525351</v>
      </c>
      <c r="F129">
        <v>500</v>
      </c>
      <c r="G129" s="155">
        <v>1797.8636866047464</v>
      </c>
      <c r="I129" s="155"/>
      <c r="K129" s="155"/>
      <c r="L129">
        <v>498</v>
      </c>
      <c r="M129" s="155">
        <v>179.97465697602007</v>
      </c>
      <c r="N129" s="138">
        <f t="shared" si="1"/>
        <v>129</v>
      </c>
      <c r="AB129" s="167" t="str">
        <f>IFERROR(VALUE(RIGHT(AA129,LEN(AA129)-MIN(FIND({0;1;2;3;4;5;6;7;8;9},AA129&amp;"0123456789"))+1)),"")</f>
        <v/>
      </c>
    </row>
    <row r="130" spans="2:28" x14ac:dyDescent="0.2">
      <c r="B130" s="125">
        <v>504</v>
      </c>
      <c r="C130" s="155">
        <v>25.201708342776787</v>
      </c>
      <c r="D130">
        <v>504</v>
      </c>
      <c r="E130" s="155">
        <v>-507.0297989990637</v>
      </c>
      <c r="F130">
        <v>504</v>
      </c>
      <c r="G130" s="155">
        <v>1793.8430010009363</v>
      </c>
      <c r="I130" s="155"/>
      <c r="K130" s="155"/>
      <c r="L130">
        <v>502</v>
      </c>
      <c r="M130" s="155">
        <v>179.97460038717392</v>
      </c>
      <c r="N130" s="138">
        <f t="shared" si="1"/>
        <v>130</v>
      </c>
      <c r="AB130" s="167" t="str">
        <f>IFERROR(VALUE(RIGHT(AA130,LEN(AA130)-MIN(FIND({0;1;2;3;4;5;6;7;8;9},AA130&amp;"0123456789"))+1)),"")</f>
        <v/>
      </c>
    </row>
    <row r="131" spans="2:28" x14ac:dyDescent="0.2">
      <c r="B131" s="125">
        <v>508</v>
      </c>
      <c r="C131" s="155">
        <v>25.20349470878282</v>
      </c>
      <c r="D131">
        <v>508</v>
      </c>
      <c r="E131" s="155">
        <v>-511.05043841101514</v>
      </c>
      <c r="F131">
        <v>508</v>
      </c>
      <c r="G131" s="155">
        <v>1789.8223615889849</v>
      </c>
      <c r="I131" s="155"/>
      <c r="K131" s="155"/>
      <c r="L131">
        <v>506</v>
      </c>
      <c r="M131" s="155">
        <v>179.974543545046</v>
      </c>
      <c r="N131" s="138">
        <f t="shared" si="1"/>
        <v>131</v>
      </c>
      <c r="AB131" s="167" t="str">
        <f>IFERROR(VALUE(RIGHT(AA131,LEN(AA131)-MIN(FIND({0;1;2;3;4;5;6;7;8;9},AA131&amp;"0123456789"))+1)),"")</f>
        <v/>
      </c>
    </row>
    <row r="132" spans="2:28" x14ac:dyDescent="0.2">
      <c r="B132" s="125">
        <v>512</v>
      </c>
      <c r="C132" s="155">
        <v>25.205285060919007</v>
      </c>
      <c r="D132">
        <v>512</v>
      </c>
      <c r="E132" s="155">
        <v>-515.07103163109593</v>
      </c>
      <c r="F132">
        <v>512</v>
      </c>
      <c r="G132" s="155">
        <v>1785.801768368904</v>
      </c>
      <c r="I132" s="155"/>
      <c r="K132" s="155"/>
      <c r="L132">
        <v>510</v>
      </c>
      <c r="M132" s="155">
        <v>179.97448644793178</v>
      </c>
      <c r="N132" s="138">
        <f t="shared" si="1"/>
        <v>132</v>
      </c>
      <c r="AB132" s="167" t="str">
        <f>IFERROR(VALUE(RIGHT(AA132,LEN(AA132)-MIN(FIND({0;1;2;3;4;5;6;7;8;9},AA132&amp;"0123456789"))+1)),"")</f>
        <v/>
      </c>
    </row>
    <row r="133" spans="2:28" x14ac:dyDescent="0.2">
      <c r="B133" s="125">
        <v>516</v>
      </c>
      <c r="C133" s="155">
        <v>25.207079417106776</v>
      </c>
      <c r="D133">
        <v>516</v>
      </c>
      <c r="E133" s="155">
        <v>-519.09157865929421</v>
      </c>
      <c r="F133">
        <v>516</v>
      </c>
      <c r="G133" s="155">
        <v>1781.7812213407058</v>
      </c>
      <c r="I133" s="155"/>
      <c r="K133" s="155"/>
      <c r="L133">
        <v>514</v>
      </c>
      <c r="M133" s="155">
        <v>179.97442909411194</v>
      </c>
      <c r="N133" s="138">
        <f t="shared" si="1"/>
        <v>133</v>
      </c>
      <c r="AB133" s="167" t="str">
        <f>IFERROR(VALUE(RIGHT(AA133,LEN(AA133)-MIN(FIND({0;1;2;3;4;5;6;7;8;9},AA133&amp;"0123456789"))+1)),"")</f>
        <v/>
      </c>
    </row>
    <row r="134" spans="2:28" x14ac:dyDescent="0.2">
      <c r="B134" s="125">
        <v>520</v>
      </c>
      <c r="C134" s="155">
        <v>25.208877795388705</v>
      </c>
      <c r="D134">
        <v>520</v>
      </c>
      <c r="E134" s="155">
        <v>-523.11207949559764</v>
      </c>
      <c r="F134">
        <v>520</v>
      </c>
      <c r="G134" s="155">
        <v>1777.7607205044023</v>
      </c>
      <c r="I134" s="155"/>
      <c r="K134" s="155"/>
      <c r="L134">
        <v>518</v>
      </c>
      <c r="M134" s="155">
        <v>179.97437148185119</v>
      </c>
      <c r="N134" s="138">
        <f t="shared" ref="N134:N197" si="2">N133+1</f>
        <v>134</v>
      </c>
      <c r="AB134" s="167" t="str">
        <f>IFERROR(VALUE(RIGHT(AA134,LEN(AA134)-MIN(FIND({0;1;2;3;4;5;6;7;8;9},AA134&amp;"0123456789"))+1)),"")</f>
        <v/>
      </c>
    </row>
    <row r="135" spans="2:28" x14ac:dyDescent="0.2">
      <c r="B135" s="125">
        <v>524</v>
      </c>
      <c r="C135" s="155">
        <v>25.210680213929585</v>
      </c>
      <c r="D135">
        <v>524</v>
      </c>
      <c r="E135" s="155">
        <v>-527.13253413999428</v>
      </c>
      <c r="F135">
        <v>524</v>
      </c>
      <c r="G135" s="155">
        <v>1773.7402658600058</v>
      </c>
      <c r="I135" s="155"/>
      <c r="K135" s="155"/>
      <c r="L135">
        <v>522</v>
      </c>
      <c r="M135" s="155">
        <v>179.97431360939891</v>
      </c>
      <c r="N135" s="138">
        <f t="shared" si="2"/>
        <v>135</v>
      </c>
      <c r="AB135" s="167" t="str">
        <f>IFERROR(VALUE(RIGHT(AA135,LEN(AA135)-MIN(FIND({0;1;2;3;4;5;6;7;8;9},AA135&amp;"0123456789"))+1)),"")</f>
        <v/>
      </c>
    </row>
    <row r="136" spans="2:28" x14ac:dyDescent="0.2">
      <c r="B136" s="125">
        <v>528</v>
      </c>
      <c r="C136" s="155">
        <v>25.21248669101756</v>
      </c>
      <c r="D136">
        <v>528</v>
      </c>
      <c r="E136" s="155">
        <v>-531.15294259247185</v>
      </c>
      <c r="F136">
        <v>528</v>
      </c>
      <c r="G136" s="155">
        <v>1769.7198574075283</v>
      </c>
      <c r="I136" s="155"/>
      <c r="K136" s="155"/>
      <c r="L136">
        <v>526</v>
      </c>
      <c r="M136" s="155">
        <v>179.97425547498821</v>
      </c>
      <c r="N136" s="138">
        <f t="shared" si="2"/>
        <v>136</v>
      </c>
      <c r="AB136" s="167" t="str">
        <f>IFERROR(VALUE(RIGHT(AA136,LEN(AA136)-MIN(FIND({0;1;2;3;4;5;6;7;8;9},AA136&amp;"0123456789"))+1)),"")</f>
        <v/>
      </c>
    </row>
    <row r="137" spans="2:28" x14ac:dyDescent="0.2">
      <c r="B137" s="125">
        <v>532</v>
      </c>
      <c r="C137" s="155">
        <v>25.2142972450652</v>
      </c>
      <c r="D137">
        <v>532</v>
      </c>
      <c r="E137" s="155">
        <v>-535.17330485301761</v>
      </c>
      <c r="F137">
        <v>532</v>
      </c>
      <c r="G137" s="155">
        <v>1765.6994951469824</v>
      </c>
      <c r="I137" s="155"/>
      <c r="K137" s="155"/>
      <c r="L137">
        <v>530</v>
      </c>
      <c r="M137" s="155">
        <v>179.97419707683682</v>
      </c>
      <c r="N137" s="138">
        <f t="shared" si="2"/>
        <v>137</v>
      </c>
      <c r="AB137" s="167" t="str">
        <f>IFERROR(VALUE(RIGHT(AA137,LEN(AA137)-MIN(FIND({0;1;2;3;4;5;6;7;8;9},AA137&amp;"0123456789"))+1)),"")</f>
        <v/>
      </c>
    </row>
    <row r="138" spans="2:28" x14ac:dyDescent="0.2">
      <c r="B138" s="125">
        <v>536</v>
      </c>
      <c r="C138" s="155">
        <v>25.216111894610684</v>
      </c>
      <c r="D138">
        <v>536</v>
      </c>
      <c r="E138" s="155">
        <v>-539.1936209216193</v>
      </c>
      <c r="F138">
        <v>536</v>
      </c>
      <c r="G138" s="155">
        <v>1761.6791790783807</v>
      </c>
      <c r="I138" s="155"/>
      <c r="K138" s="155"/>
      <c r="L138">
        <v>534</v>
      </c>
      <c r="M138" s="155">
        <v>179.97413841314551</v>
      </c>
      <c r="N138" s="138">
        <f t="shared" si="2"/>
        <v>138</v>
      </c>
      <c r="AB138" s="167" t="str">
        <f>IFERROR(VALUE(RIGHT(AA138,LEN(AA138)-MIN(FIND({0;1;2;3;4;5;6;7;8;9},AA138&amp;"0123456789"))+1)),"")</f>
        <v/>
      </c>
    </row>
    <row r="139" spans="2:28" x14ac:dyDescent="0.2">
      <c r="B139" s="125">
        <v>540</v>
      </c>
      <c r="C139" s="155">
        <v>25.217930658318913</v>
      </c>
      <c r="D139">
        <v>540</v>
      </c>
      <c r="E139" s="155">
        <v>-543.21389079826452</v>
      </c>
      <c r="F139">
        <v>540</v>
      </c>
      <c r="G139" s="155">
        <v>1757.6589092017355</v>
      </c>
      <c r="I139" s="155"/>
      <c r="K139" s="155"/>
      <c r="L139">
        <v>538</v>
      </c>
      <c r="M139" s="155">
        <v>179.97407948209914</v>
      </c>
      <c r="N139" s="138">
        <f t="shared" si="2"/>
        <v>139</v>
      </c>
      <c r="AB139" s="167" t="str">
        <f>IFERROR(VALUE(RIGHT(AA139,LEN(AA139)-MIN(FIND({0;1;2;3;4;5;6;7;8;9},AA139&amp;"0123456789"))+1)),"")</f>
        <v/>
      </c>
    </row>
    <row r="140" spans="2:28" x14ac:dyDescent="0.2">
      <c r="B140" s="125">
        <v>544</v>
      </c>
      <c r="C140" s="155">
        <v>25.219753554982667</v>
      </c>
      <c r="D140">
        <v>544</v>
      </c>
      <c r="E140" s="155">
        <v>-547.23411448293996</v>
      </c>
      <c r="F140">
        <v>544</v>
      </c>
      <c r="G140" s="155">
        <v>1753.6386855170599</v>
      </c>
      <c r="I140" s="155"/>
      <c r="K140" s="155"/>
      <c r="L140">
        <v>542</v>
      </c>
      <c r="M140" s="155">
        <v>179.97402028186596</v>
      </c>
      <c r="N140" s="138">
        <f t="shared" si="2"/>
        <v>140</v>
      </c>
      <c r="AB140" s="167" t="str">
        <f>IFERROR(VALUE(RIGHT(AA140,LEN(AA140)-MIN(FIND({0;1;2;3;4;5;6;7;8;9},AA140&amp;"0123456789"))+1)),"")</f>
        <v/>
      </c>
    </row>
    <row r="141" spans="2:28" x14ac:dyDescent="0.2">
      <c r="B141" s="125">
        <v>548</v>
      </c>
      <c r="C141" s="155">
        <v>25.22158060352379</v>
      </c>
      <c r="D141">
        <v>548</v>
      </c>
      <c r="E141" s="155">
        <v>-551.25429197563324</v>
      </c>
      <c r="F141">
        <v>548</v>
      </c>
      <c r="G141" s="155">
        <v>1749.6185080243667</v>
      </c>
      <c r="I141" s="155"/>
      <c r="K141" s="155"/>
      <c r="L141">
        <v>546</v>
      </c>
      <c r="M141" s="155">
        <v>179.97396081059728</v>
      </c>
      <c r="N141" s="138">
        <f t="shared" si="2"/>
        <v>141</v>
      </c>
      <c r="AB141" s="167" t="str">
        <f>IFERROR(VALUE(RIGHT(AA141,LEN(AA141)-MIN(FIND({0;1;2;3;4;5;6;7;8;9},AA141&amp;"0123456789"))+1)),"")</f>
        <v/>
      </c>
    </row>
    <row r="142" spans="2:28" x14ac:dyDescent="0.2">
      <c r="B142" s="125">
        <v>552</v>
      </c>
      <c r="C142" s="155">
        <v>25.223411822994375</v>
      </c>
      <c r="D142">
        <v>552</v>
      </c>
      <c r="E142" s="155">
        <v>-555.27442327633105</v>
      </c>
      <c r="F142">
        <v>552</v>
      </c>
      <c r="G142" s="155">
        <v>1745.5983767236689</v>
      </c>
      <c r="I142" s="155"/>
      <c r="K142" s="155"/>
      <c r="L142">
        <v>550</v>
      </c>
      <c r="M142" s="155">
        <v>179.9739010664274</v>
      </c>
      <c r="N142" s="138">
        <f t="shared" si="2"/>
        <v>142</v>
      </c>
      <c r="AB142" s="167" t="str">
        <f>IFERROR(VALUE(RIGHT(AA142,LEN(AA142)-MIN(FIND({0;1;2;3;4;5;6;7;8;9},AA142&amp;"0123456789"))+1)),"")</f>
        <v/>
      </c>
    </row>
    <row r="143" spans="2:28" x14ac:dyDescent="0.2">
      <c r="B143" s="125">
        <v>556</v>
      </c>
      <c r="C143" s="155">
        <v>25.225247232577942</v>
      </c>
      <c r="D143">
        <v>556</v>
      </c>
      <c r="E143" s="155">
        <v>-559.29450838502044</v>
      </c>
      <c r="F143">
        <v>556</v>
      </c>
      <c r="G143" s="155">
        <v>1741.5782916149797</v>
      </c>
      <c r="I143" s="155"/>
      <c r="K143" s="155"/>
      <c r="L143">
        <v>554</v>
      </c>
      <c r="M143" s="155">
        <v>179.97384104747383</v>
      </c>
      <c r="N143" s="138">
        <f t="shared" si="2"/>
        <v>143</v>
      </c>
      <c r="AB143" s="167" t="str">
        <f>IFERROR(VALUE(RIGHT(AA143,LEN(AA143)-MIN(FIND({0;1;2;3;4;5;6;7;8;9},AA143&amp;"0123456789"))+1)),"")</f>
        <v/>
      </c>
    </row>
    <row r="144" spans="2:28" x14ac:dyDescent="0.2">
      <c r="B144" s="125">
        <v>560</v>
      </c>
      <c r="C144" s="155">
        <v>25.227086851590677</v>
      </c>
      <c r="D144">
        <v>560</v>
      </c>
      <c r="E144" s="155">
        <v>-563.31454730168809</v>
      </c>
      <c r="F144">
        <v>560</v>
      </c>
      <c r="G144" s="155">
        <v>1737.5582526983119</v>
      </c>
      <c r="I144" s="155"/>
      <c r="K144" s="155"/>
      <c r="L144">
        <v>558</v>
      </c>
      <c r="M144" s="155">
        <v>179.97378075183619</v>
      </c>
      <c r="N144" s="138">
        <f t="shared" si="2"/>
        <v>144</v>
      </c>
      <c r="AB144" s="167" t="str">
        <f>IFERROR(VALUE(RIGHT(AA144,LEN(AA144)-MIN(FIND({0;1;2;3;4;5;6;7;8;9},AA144&amp;"0123456789"))+1)),"")</f>
        <v/>
      </c>
    </row>
    <row r="145" spans="2:28" x14ac:dyDescent="0.2">
      <c r="B145" s="125">
        <v>564</v>
      </c>
      <c r="C145" s="155">
        <v>25.228930699482628</v>
      </c>
      <c r="D145">
        <v>564</v>
      </c>
      <c r="E145" s="155">
        <v>-567.33454002632084</v>
      </c>
      <c r="F145">
        <v>564</v>
      </c>
      <c r="G145" s="155">
        <v>1733.538259973679</v>
      </c>
      <c r="I145" s="155"/>
      <c r="K145" s="155"/>
      <c r="L145">
        <v>562</v>
      </c>
      <c r="M145" s="155">
        <v>179.97372017759704</v>
      </c>
      <c r="N145" s="138">
        <f t="shared" si="2"/>
        <v>145</v>
      </c>
      <c r="AB145" s="167" t="str">
        <f>IFERROR(VALUE(RIGHT(AA145,LEN(AA145)-MIN(FIND({0;1;2;3;4;5;6;7;8;9},AA145&amp;"0123456789"))+1)),"")</f>
        <v/>
      </c>
    </row>
    <row r="146" spans="2:28" x14ac:dyDescent="0.2">
      <c r="B146" s="125">
        <v>568</v>
      </c>
      <c r="C146" s="155">
        <v>25.230778795838987</v>
      </c>
      <c r="D146">
        <v>568</v>
      </c>
      <c r="E146" s="155">
        <v>-571.3544865589048</v>
      </c>
      <c r="F146">
        <v>568</v>
      </c>
      <c r="G146" s="155">
        <v>1729.5183134410952</v>
      </c>
      <c r="I146" s="155"/>
      <c r="K146" s="155"/>
      <c r="L146">
        <v>566</v>
      </c>
      <c r="M146" s="155">
        <v>179.97365932282068</v>
      </c>
      <c r="N146" s="138">
        <f t="shared" si="2"/>
        <v>146</v>
      </c>
      <c r="AB146" s="167" t="str">
        <f>IFERROR(VALUE(RIGHT(AA146,LEN(AA146)-MIN(FIND({0;1;2;3;4;5;6;7;8;9},AA146&amp;"0123456789"))+1)),"")</f>
        <v/>
      </c>
    </row>
    <row r="147" spans="2:28" x14ac:dyDescent="0.2">
      <c r="B147" s="125">
        <v>572</v>
      </c>
      <c r="C147" s="155">
        <v>25.232631160381288</v>
      </c>
      <c r="D147">
        <v>572</v>
      </c>
      <c r="E147" s="155">
        <v>-575.37438689942701</v>
      </c>
      <c r="F147">
        <v>572</v>
      </c>
      <c r="G147" s="155">
        <v>1725.4984131005731</v>
      </c>
      <c r="I147" s="155"/>
      <c r="K147" s="155"/>
      <c r="L147">
        <v>570</v>
      </c>
      <c r="M147" s="155">
        <v>179.97359818555407</v>
      </c>
      <c r="N147" s="138">
        <f t="shared" si="2"/>
        <v>147</v>
      </c>
      <c r="AB147" s="167" t="str">
        <f>IFERROR(VALUE(RIGHT(AA147,LEN(AA147)-MIN(FIND({0;1;2;3;4;5;6;7;8;9},AA147&amp;"0123456789"))+1)),"")</f>
        <v/>
      </c>
    </row>
    <row r="148" spans="2:28" x14ac:dyDescent="0.2">
      <c r="B148" s="125">
        <v>576</v>
      </c>
      <c r="C148" s="155">
        <v>25.23448781296873</v>
      </c>
      <c r="D148">
        <v>576</v>
      </c>
      <c r="E148" s="155">
        <v>-579.39424104787315</v>
      </c>
      <c r="F148">
        <v>576</v>
      </c>
      <c r="G148" s="155">
        <v>1721.4785589521268</v>
      </c>
      <c r="I148" s="155"/>
      <c r="K148" s="155"/>
      <c r="L148">
        <v>574</v>
      </c>
      <c r="M148" s="155">
        <v>179.97353676382534</v>
      </c>
      <c r="N148" s="138">
        <f t="shared" si="2"/>
        <v>148</v>
      </c>
      <c r="AB148" s="167" t="str">
        <f>IFERROR(VALUE(RIGHT(AA148,LEN(AA148)-MIN(FIND({0;1;2;3;4;5;6;7;8;9},AA148&amp;"0123456789"))+1)),"")</f>
        <v/>
      </c>
    </row>
    <row r="149" spans="2:28" x14ac:dyDescent="0.2">
      <c r="B149" s="125">
        <v>580</v>
      </c>
      <c r="C149" s="155">
        <v>25.236348773599424</v>
      </c>
      <c r="D149">
        <v>580</v>
      </c>
      <c r="E149" s="155">
        <v>-583.41404900422958</v>
      </c>
      <c r="F149">
        <v>580</v>
      </c>
      <c r="G149" s="155">
        <v>1717.4587509957705</v>
      </c>
      <c r="I149" s="155"/>
      <c r="K149" s="155"/>
      <c r="L149">
        <v>578</v>
      </c>
      <c r="M149" s="155">
        <v>179.97347505564466</v>
      </c>
      <c r="N149" s="138">
        <f t="shared" si="2"/>
        <v>149</v>
      </c>
      <c r="AB149" s="167" t="str">
        <f>IFERROR(VALUE(RIGHT(AA149,LEN(AA149)-MIN(FIND({0;1;2;3;4;5;6;7;8;9},AA149&amp;"0123456789"))+1)),"")</f>
        <v/>
      </c>
    </row>
    <row r="150" spans="2:28" x14ac:dyDescent="0.2">
      <c r="B150" s="125">
        <v>584</v>
      </c>
      <c r="C150" s="155">
        <v>25.238214062411721</v>
      </c>
      <c r="D150">
        <v>584</v>
      </c>
      <c r="E150" s="155">
        <v>-587.43381076848232</v>
      </c>
      <c r="F150">
        <v>584</v>
      </c>
      <c r="G150" s="155">
        <v>1713.4389892315176</v>
      </c>
      <c r="I150" s="155"/>
      <c r="K150" s="155"/>
      <c r="L150">
        <v>582</v>
      </c>
      <c r="M150" s="155">
        <v>179.97341305900335</v>
      </c>
      <c r="N150" s="138">
        <f t="shared" si="2"/>
        <v>150</v>
      </c>
      <c r="AB150" s="167" t="str">
        <f>IFERROR(VALUE(RIGHT(AA150,LEN(AA150)-MIN(FIND({0;1;2;3;4;5;6;7;8;9},AA150&amp;"0123456789"))+1)),"")</f>
        <v/>
      </c>
    </row>
    <row r="151" spans="2:28" x14ac:dyDescent="0.2">
      <c r="B151" s="125">
        <v>588</v>
      </c>
      <c r="C151" s="155">
        <v>25.240083699685496</v>
      </c>
      <c r="D151">
        <v>588</v>
      </c>
      <c r="E151" s="155">
        <v>-591.45352634061737</v>
      </c>
      <c r="F151">
        <v>588</v>
      </c>
      <c r="G151" s="155">
        <v>1709.4192736593827</v>
      </c>
      <c r="I151" s="155"/>
      <c r="K151" s="155"/>
      <c r="L151">
        <v>586</v>
      </c>
      <c r="M151" s="155">
        <v>179.97335077187415</v>
      </c>
      <c r="N151" s="138">
        <f t="shared" si="2"/>
        <v>151</v>
      </c>
      <c r="AB151" s="167" t="str">
        <f>IFERROR(VALUE(RIGHT(AA151,LEN(AA151)-MIN(FIND({0;1;2;3;4;5;6;7;8;9},AA151&amp;"0123456789"))+1)),"")</f>
        <v/>
      </c>
    </row>
    <row r="152" spans="2:28" x14ac:dyDescent="0.2">
      <c r="B152" s="125">
        <v>592</v>
      </c>
      <c r="C152" s="155">
        <v>25.24195770584349</v>
      </c>
      <c r="D152">
        <v>592</v>
      </c>
      <c r="E152" s="155">
        <v>-595.47319572062031</v>
      </c>
      <c r="F152">
        <v>592</v>
      </c>
      <c r="G152" s="155">
        <v>1705.3996042793797</v>
      </c>
      <c r="I152" s="155"/>
      <c r="K152" s="155"/>
      <c r="L152">
        <v>590</v>
      </c>
      <c r="M152" s="155">
        <v>179.97328819221065</v>
      </c>
      <c r="N152" s="138">
        <f t="shared" si="2"/>
        <v>152</v>
      </c>
      <c r="AB152" s="167" t="str">
        <f>IFERROR(VALUE(RIGHT(AA152,LEN(AA152)-MIN(FIND({0;1;2;3;4;5;6;7;8;9},AA152&amp;"0123456789"))+1)),"")</f>
        <v/>
      </c>
    </row>
    <row r="153" spans="2:28" x14ac:dyDescent="0.2">
      <c r="B153" s="125">
        <v>596</v>
      </c>
      <c r="C153" s="155">
        <v>25.243836101452668</v>
      </c>
      <c r="D153">
        <v>596</v>
      </c>
      <c r="E153" s="155">
        <v>-599.49281890847692</v>
      </c>
      <c r="F153">
        <v>596</v>
      </c>
      <c r="G153" s="155">
        <v>1701.379981091523</v>
      </c>
      <c r="I153" s="155"/>
      <c r="K153" s="155"/>
      <c r="L153">
        <v>594</v>
      </c>
      <c r="M153" s="155">
        <v>179.973225317947</v>
      </c>
      <c r="N153" s="138">
        <f t="shared" si="2"/>
        <v>153</v>
      </c>
      <c r="AB153" s="167" t="str">
        <f>IFERROR(VALUE(RIGHT(AA153,LEN(AA153)-MIN(FIND({0;1;2;3;4;5;6;7;8;9},AA153&amp;"0123456789"))+1)),"")</f>
        <v/>
      </c>
    </row>
    <row r="154" spans="2:28" x14ac:dyDescent="0.2">
      <c r="B154" s="125">
        <v>600</v>
      </c>
      <c r="C154" s="155">
        <v>25.245718907225569</v>
      </c>
      <c r="D154">
        <v>600</v>
      </c>
      <c r="E154" s="155">
        <v>-603.51239590417254</v>
      </c>
      <c r="F154">
        <v>600</v>
      </c>
      <c r="G154" s="155">
        <v>1697.3604040958276</v>
      </c>
      <c r="I154" s="155"/>
      <c r="K154" s="155"/>
      <c r="L154">
        <v>598</v>
      </c>
      <c r="M154" s="155">
        <v>179.97316214699808</v>
      </c>
      <c r="N154" s="138">
        <f t="shared" si="2"/>
        <v>154</v>
      </c>
      <c r="AB154" s="167" t="str">
        <f>IFERROR(VALUE(RIGHT(AA154,LEN(AA154)-MIN(FIND({0;1;2;3;4;5;6;7;8;9},AA154&amp;"0123456789"))+1)),"")</f>
        <v/>
      </c>
    </row>
    <row r="155" spans="2:28" x14ac:dyDescent="0.2">
      <c r="B155" s="125">
        <v>604</v>
      </c>
      <c r="C155" s="155">
        <v>25.247606144021677</v>
      </c>
      <c r="D155">
        <v>604</v>
      </c>
      <c r="E155" s="155">
        <v>-607.53192670769249</v>
      </c>
      <c r="F155">
        <v>604</v>
      </c>
      <c r="G155" s="155">
        <v>1693.3408732923076</v>
      </c>
      <c r="I155" s="155"/>
      <c r="K155" s="155"/>
      <c r="L155">
        <v>602</v>
      </c>
      <c r="M155" s="155">
        <v>179.97309867725895</v>
      </c>
      <c r="N155" s="138">
        <f t="shared" si="2"/>
        <v>155</v>
      </c>
      <c r="AB155" s="167" t="str">
        <f>IFERROR(VALUE(RIGHT(AA155,LEN(AA155)-MIN(FIND({0;1;2;3;4;5;6;7;8;9},AA155&amp;"0123456789"))+1)),"")</f>
        <v/>
      </c>
    </row>
    <row r="156" spans="2:28" x14ac:dyDescent="0.2">
      <c r="B156" s="125">
        <v>608</v>
      </c>
      <c r="C156" s="155">
        <v>25.249497832848824</v>
      </c>
      <c r="D156">
        <v>608</v>
      </c>
      <c r="E156" s="155">
        <v>-611.55141131902212</v>
      </c>
      <c r="F156">
        <v>608</v>
      </c>
      <c r="G156" s="155">
        <v>1689.3213886809779</v>
      </c>
      <c r="I156" s="155"/>
      <c r="K156" s="155"/>
      <c r="L156">
        <v>606</v>
      </c>
      <c r="M156" s="155">
        <v>179.97303490660474</v>
      </c>
      <c r="N156" s="138">
        <f t="shared" si="2"/>
        <v>156</v>
      </c>
      <c r="AB156" s="167" t="str">
        <f>IFERROR(VALUE(RIGHT(AA156,LEN(AA156)-MIN(FIND({0;1;2;3;4;5;6;7;8;9},AA156&amp;"0123456789"))+1)),"")</f>
        <v/>
      </c>
    </row>
    <row r="157" spans="2:28" x14ac:dyDescent="0.2">
      <c r="B157" s="125">
        <v>612</v>
      </c>
      <c r="C157" s="155">
        <v>25.251393994864596</v>
      </c>
      <c r="D157">
        <v>612</v>
      </c>
      <c r="E157" s="155">
        <v>-615.57084973814642</v>
      </c>
      <c r="F157">
        <v>612</v>
      </c>
      <c r="G157" s="155">
        <v>1685.3019502618536</v>
      </c>
      <c r="I157" s="155"/>
      <c r="K157" s="155"/>
      <c r="L157">
        <v>610</v>
      </c>
      <c r="M157" s="155">
        <v>179.97297083289035</v>
      </c>
      <c r="N157" s="138">
        <f t="shared" si="2"/>
        <v>157</v>
      </c>
      <c r="AB157" s="167" t="str">
        <f>IFERROR(VALUE(RIGHT(AA157,LEN(AA157)-MIN(FIND({0;1;2;3;4;5;6;7;8;9},AA157&amp;"0123456789"))+1)),"")</f>
        <v/>
      </c>
    </row>
    <row r="158" spans="2:28" x14ac:dyDescent="0.2">
      <c r="B158" s="125">
        <v>616</v>
      </c>
      <c r="C158" s="155">
        <v>25.253294651377757</v>
      </c>
      <c r="D158">
        <v>616</v>
      </c>
      <c r="E158" s="155">
        <v>-619.59024196505027</v>
      </c>
      <c r="F158">
        <v>616</v>
      </c>
      <c r="G158" s="155">
        <v>1681.2825580349497</v>
      </c>
      <c r="I158" s="155"/>
      <c r="K158" s="155"/>
      <c r="L158">
        <v>614</v>
      </c>
      <c r="M158" s="155">
        <v>179.97290645395034</v>
      </c>
      <c r="N158" s="138">
        <f t="shared" si="2"/>
        <v>158</v>
      </c>
      <c r="AB158" s="167" t="str">
        <f>IFERROR(VALUE(RIGHT(AA158,LEN(AA158)-MIN(FIND({0;1;2;3;4;5;6;7;8;9},AA158&amp;"0123456789"))+1)),"")</f>
        <v/>
      </c>
    </row>
    <row r="159" spans="2:28" x14ac:dyDescent="0.2">
      <c r="B159" s="125">
        <v>620</v>
      </c>
      <c r="C159" s="155">
        <v>25.255199823849704</v>
      </c>
      <c r="D159">
        <v>620</v>
      </c>
      <c r="E159" s="155">
        <v>-623.60958799971843</v>
      </c>
      <c r="F159">
        <v>620</v>
      </c>
      <c r="G159" s="155">
        <v>1677.2632120002816</v>
      </c>
      <c r="I159" s="155"/>
      <c r="K159" s="155"/>
      <c r="L159">
        <v>618</v>
      </c>
      <c r="M159" s="155">
        <v>179.9728417675984</v>
      </c>
      <c r="N159" s="138">
        <f t="shared" si="2"/>
        <v>159</v>
      </c>
      <c r="AB159" s="167" t="str">
        <f>IFERROR(VALUE(RIGHT(AA159,LEN(AA159)-MIN(FIND({0;1;2;3;4;5;6;7;8;9},AA159&amp;"0123456789"))+1)),"")</f>
        <v/>
      </c>
    </row>
    <row r="160" spans="2:28" x14ac:dyDescent="0.2">
      <c r="B160" s="125">
        <v>624</v>
      </c>
      <c r="C160" s="155">
        <v>25.257109533895918</v>
      </c>
      <c r="D160">
        <v>624</v>
      </c>
      <c r="E160" s="155">
        <v>-627.62888784213567</v>
      </c>
      <c r="F160">
        <v>624</v>
      </c>
      <c r="G160" s="155">
        <v>1673.2439121578643</v>
      </c>
      <c r="I160" s="155"/>
      <c r="K160" s="155"/>
      <c r="L160">
        <v>622</v>
      </c>
      <c r="M160" s="155">
        <v>179.97277677162745</v>
      </c>
      <c r="N160" s="138">
        <f t="shared" si="2"/>
        <v>160</v>
      </c>
      <c r="AB160" s="167" t="str">
        <f>IFERROR(VALUE(RIGHT(AA160,LEN(AA160)-MIN(FIND({0;1;2;3;4;5;6;7;8;9},AA160&amp;"0123456789"))+1)),"")</f>
        <v/>
      </c>
    </row>
    <row r="161" spans="2:28" x14ac:dyDescent="0.2">
      <c r="B161" s="125">
        <v>628</v>
      </c>
      <c r="C161" s="155">
        <v>25.259023803287434</v>
      </c>
      <c r="D161">
        <v>628</v>
      </c>
      <c r="E161" s="155">
        <v>-631.64814149228641</v>
      </c>
      <c r="F161">
        <v>628</v>
      </c>
      <c r="G161" s="155">
        <v>1669.2246585077137</v>
      </c>
      <c r="I161" s="155"/>
      <c r="K161" s="155"/>
      <c r="L161">
        <v>626</v>
      </c>
      <c r="M161" s="155">
        <v>179.97271146380928</v>
      </c>
      <c r="N161" s="138">
        <f t="shared" si="2"/>
        <v>161</v>
      </c>
      <c r="AB161" s="167" t="str">
        <f>IFERROR(VALUE(RIGHT(AA161,LEN(AA161)-MIN(FIND({0;1;2;3;4;5;6;7;8;9},AA161&amp;"0123456789"))+1)),"")</f>
        <v/>
      </c>
    </row>
    <row r="162" spans="2:28" x14ac:dyDescent="0.2">
      <c r="B162" s="125">
        <v>632</v>
      </c>
      <c r="C162" s="155">
        <v>25.260942653952362</v>
      </c>
      <c r="D162">
        <v>632</v>
      </c>
      <c r="E162" s="155">
        <v>-635.66734895015497</v>
      </c>
      <c r="F162">
        <v>632</v>
      </c>
      <c r="G162" s="155">
        <v>1665.2054510498451</v>
      </c>
      <c r="I162" s="155"/>
      <c r="K162" s="155"/>
      <c r="L162">
        <v>630</v>
      </c>
      <c r="M162" s="155">
        <v>179.97264584189401</v>
      </c>
      <c r="N162" s="138">
        <f t="shared" si="2"/>
        <v>162</v>
      </c>
      <c r="AB162" s="167" t="str">
        <f>IFERROR(VALUE(RIGHT(AA162,LEN(AA162)-MIN(FIND({0;1;2;3;4;5;6;7;8;9},AA162&amp;"0123456789"))+1)),"")</f>
        <v/>
      </c>
    </row>
    <row r="163" spans="2:28" x14ac:dyDescent="0.2">
      <c r="B163" s="125">
        <v>636</v>
      </c>
      <c r="C163" s="155">
        <v>25.262866107977388</v>
      </c>
      <c r="D163">
        <v>636</v>
      </c>
      <c r="E163" s="155">
        <v>-639.68651021572555</v>
      </c>
      <c r="F163">
        <v>636</v>
      </c>
      <c r="G163" s="155">
        <v>1661.1862897842743</v>
      </c>
      <c r="I163" s="155"/>
      <c r="K163" s="155"/>
      <c r="L163">
        <v>634</v>
      </c>
      <c r="M163" s="155">
        <v>179.97257990361027</v>
      </c>
      <c r="N163" s="138">
        <f t="shared" si="2"/>
        <v>163</v>
      </c>
      <c r="AB163" s="167" t="str">
        <f>IFERROR(VALUE(RIGHT(AA163,LEN(AA163)-MIN(FIND({0;1;2;3;4;5;6;7;8;9},AA163&amp;"0123456789"))+1)),"")</f>
        <v/>
      </c>
    </row>
    <row r="164" spans="2:28" x14ac:dyDescent="0.2">
      <c r="B164" s="125">
        <v>640</v>
      </c>
      <c r="C164" s="155">
        <v>25.264794187609294</v>
      </c>
      <c r="D164">
        <v>640</v>
      </c>
      <c r="E164" s="155">
        <v>-643.70562528898199</v>
      </c>
      <c r="F164">
        <v>640</v>
      </c>
      <c r="G164" s="155">
        <v>1657.1671747110181</v>
      </c>
      <c r="I164" s="155"/>
      <c r="K164" s="155"/>
      <c r="L164">
        <v>638</v>
      </c>
      <c r="M164" s="155">
        <v>179.97251364666468</v>
      </c>
      <c r="N164" s="138">
        <f t="shared" si="2"/>
        <v>164</v>
      </c>
      <c r="AB164" s="167" t="str">
        <f>IFERROR(VALUE(RIGHT(AA164,LEN(AA164)-MIN(FIND({0;1;2;3;4;5;6;7;8;9},AA164&amp;"0123456789"))+1)),"")</f>
        <v/>
      </c>
    </row>
    <row r="165" spans="2:28" x14ac:dyDescent="0.2">
      <c r="B165" s="125">
        <v>644</v>
      </c>
      <c r="C165" s="155">
        <v>25.26672691525653</v>
      </c>
      <c r="D165">
        <v>644</v>
      </c>
      <c r="E165" s="155">
        <v>-647.72469416990839</v>
      </c>
      <c r="F165">
        <v>644</v>
      </c>
      <c r="G165" s="155">
        <v>1653.1481058300915</v>
      </c>
      <c r="I165" s="155"/>
      <c r="K165" s="155"/>
      <c r="L165">
        <v>642</v>
      </c>
      <c r="M165" s="155">
        <v>179.97244706874164</v>
      </c>
      <c r="N165" s="138">
        <f t="shared" si="2"/>
        <v>165</v>
      </c>
      <c r="AB165" s="167" t="str">
        <f>IFERROR(VALUE(RIGHT(AA165,LEN(AA165)-MIN(FIND({0;1;2;3;4;5;6;7;8;9},AA165&amp;"0123456789"))+1)),"")</f>
        <v/>
      </c>
    </row>
    <row r="166" spans="2:28" x14ac:dyDescent="0.2">
      <c r="B166" s="125">
        <v>648</v>
      </c>
      <c r="C166" s="155">
        <v>25.268664313490774</v>
      </c>
      <c r="D166">
        <v>648</v>
      </c>
      <c r="E166" s="155">
        <v>-651.74371685848848</v>
      </c>
      <c r="F166">
        <v>648</v>
      </c>
      <c r="G166" s="155">
        <v>1649.1290831415115</v>
      </c>
      <c r="I166" s="155"/>
      <c r="K166" s="155"/>
      <c r="L166">
        <v>646</v>
      </c>
      <c r="M166" s="155">
        <v>179.97238016750308</v>
      </c>
      <c r="N166" s="138">
        <f t="shared" si="2"/>
        <v>166</v>
      </c>
      <c r="AB166" s="167" t="str">
        <f>IFERROR(VALUE(RIGHT(AA166,LEN(AA166)-MIN(FIND({0;1;2;3;4;5;6;7;8;9},AA166&amp;"0123456789"))+1)),"")</f>
        <v/>
      </c>
    </row>
    <row r="167" spans="2:28" x14ac:dyDescent="0.2">
      <c r="B167" s="125">
        <v>652</v>
      </c>
      <c r="C167" s="155">
        <v>25.270606405048532</v>
      </c>
      <c r="D167">
        <v>652</v>
      </c>
      <c r="E167" s="155">
        <v>-655.76269335470579</v>
      </c>
      <c r="F167">
        <v>652</v>
      </c>
      <c r="G167" s="155">
        <v>1645.1101066452943</v>
      </c>
      <c r="I167" s="155"/>
      <c r="K167" s="155"/>
      <c r="L167">
        <v>650</v>
      </c>
      <c r="M167" s="155">
        <v>179.97231294058798</v>
      </c>
      <c r="N167" s="138">
        <f t="shared" si="2"/>
        <v>167</v>
      </c>
      <c r="AB167" s="167" t="str">
        <f>IFERROR(VALUE(RIGHT(AA167,LEN(AA167)-MIN(FIND({0;1;2;3;4;5;6;7;8;9},AA167&amp;"0123456789"))+1)),"")</f>
        <v/>
      </c>
    </row>
    <row r="168" spans="2:28" x14ac:dyDescent="0.2">
      <c r="B168" s="125">
        <v>656</v>
      </c>
      <c r="C168" s="155">
        <v>25.272553212832715</v>
      </c>
      <c r="D168">
        <v>656</v>
      </c>
      <c r="E168" s="155">
        <v>-659.78162365854371</v>
      </c>
      <c r="F168">
        <v>656</v>
      </c>
      <c r="G168" s="155">
        <v>1641.0911763414563</v>
      </c>
      <c r="I168" s="155"/>
      <c r="K168" s="155"/>
      <c r="L168">
        <v>654</v>
      </c>
      <c r="M168" s="155">
        <v>179.97224538561275</v>
      </c>
      <c r="N168" s="138">
        <f t="shared" si="2"/>
        <v>168</v>
      </c>
      <c r="AB168" s="167" t="str">
        <f>IFERROR(VALUE(RIGHT(AA168,LEN(AA168)-MIN(FIND({0;1;2;3;4;5;6;7;8;9},AA168&amp;"0123456789"))+1)),"")</f>
        <v/>
      </c>
    </row>
    <row r="169" spans="2:28" x14ac:dyDescent="0.2">
      <c r="B169" s="125">
        <v>660</v>
      </c>
      <c r="C169" s="155">
        <v>25.274504759914318</v>
      </c>
      <c r="D169">
        <v>660</v>
      </c>
      <c r="E169" s="155">
        <v>-663.80050776998519</v>
      </c>
      <c r="F169">
        <v>660</v>
      </c>
      <c r="G169" s="155">
        <v>1637.0722922300147</v>
      </c>
      <c r="I169" s="155"/>
      <c r="K169" s="155"/>
      <c r="L169">
        <v>658</v>
      </c>
      <c r="M169" s="155">
        <v>179.97217750016981</v>
      </c>
      <c r="N169" s="138">
        <f t="shared" si="2"/>
        <v>169</v>
      </c>
      <c r="AB169" s="167" t="str">
        <f>IFERROR(VALUE(RIGHT(AA169,LEN(AA169)-MIN(FIND({0;1;2;3;4;5;6;7;8;9},AA169&amp;"0123456789"))+1)),"")</f>
        <v/>
      </c>
    </row>
    <row r="170" spans="2:28" x14ac:dyDescent="0.2">
      <c r="B170" s="125">
        <v>664</v>
      </c>
      <c r="C170" s="155">
        <v>25.276461069534015</v>
      </c>
      <c r="D170">
        <v>664</v>
      </c>
      <c r="E170" s="155">
        <v>-667.81934568901374</v>
      </c>
      <c r="F170">
        <v>664</v>
      </c>
      <c r="G170" s="155">
        <v>1633.0534543109861</v>
      </c>
      <c r="I170" s="155"/>
      <c r="K170" s="155"/>
      <c r="L170">
        <v>662</v>
      </c>
      <c r="M170" s="155">
        <v>179.97210928182864</v>
      </c>
      <c r="N170" s="138">
        <f t="shared" si="2"/>
        <v>170</v>
      </c>
      <c r="AB170" s="167" t="str">
        <f>IFERROR(VALUE(RIGHT(AA170,LEN(AA170)-MIN(FIND({0;1;2;3;4;5;6;7;8;9},AA170&amp;"0123456789"))+1)),"")</f>
        <v/>
      </c>
    </row>
    <row r="171" spans="2:28" x14ac:dyDescent="0.2">
      <c r="B171" s="125">
        <v>668</v>
      </c>
      <c r="C171" s="155">
        <v>25.278422165103876</v>
      </c>
      <c r="D171">
        <v>668</v>
      </c>
      <c r="E171" s="155">
        <v>-671.8381374156121</v>
      </c>
      <c r="F171">
        <v>668</v>
      </c>
      <c r="G171" s="155">
        <v>1629.0346625843879</v>
      </c>
      <c r="I171" s="155"/>
      <c r="K171" s="155"/>
      <c r="L171">
        <v>666</v>
      </c>
      <c r="M171" s="155">
        <v>179.9720407281342</v>
      </c>
      <c r="N171" s="138">
        <f t="shared" si="2"/>
        <v>171</v>
      </c>
      <c r="AB171" s="167" t="str">
        <f>IFERROR(VALUE(RIGHT(AA171,LEN(AA171)-MIN(FIND({0;1;2;3;4;5;6;7;8;9},AA171&amp;"0123456789"))+1)),"")</f>
        <v/>
      </c>
    </row>
    <row r="172" spans="2:28" x14ac:dyDescent="0.2">
      <c r="B172" s="125">
        <v>672</v>
      </c>
      <c r="C172" s="155">
        <v>25.280388070209007</v>
      </c>
      <c r="D172">
        <v>672</v>
      </c>
      <c r="E172" s="155">
        <v>-675.85688294976285</v>
      </c>
      <c r="F172">
        <v>672</v>
      </c>
      <c r="G172" s="155">
        <v>1625.015917050237</v>
      </c>
      <c r="I172" s="155"/>
      <c r="K172" s="155"/>
      <c r="L172">
        <v>670</v>
      </c>
      <c r="M172" s="155">
        <v>179.97197183660791</v>
      </c>
      <c r="N172" s="138">
        <f t="shared" si="2"/>
        <v>172</v>
      </c>
      <c r="AB172" s="167" t="str">
        <f>IFERROR(VALUE(RIGHT(AA172,LEN(AA172)-MIN(FIND({0;1;2;3;4;5;6;7;8;9},AA172&amp;"0123456789"))+1)),"")</f>
        <v/>
      </c>
    </row>
    <row r="173" spans="2:28" x14ac:dyDescent="0.2">
      <c r="B173" s="125">
        <v>676</v>
      </c>
      <c r="C173" s="155">
        <v>25.282358808609306</v>
      </c>
      <c r="D173">
        <v>676</v>
      </c>
      <c r="E173" s="155">
        <v>-679.87558229144895</v>
      </c>
      <c r="F173">
        <v>676</v>
      </c>
      <c r="G173" s="155">
        <v>1620.997217708551</v>
      </c>
      <c r="I173" s="155"/>
      <c r="K173" s="155"/>
      <c r="L173">
        <v>674</v>
      </c>
      <c r="M173" s="155">
        <v>179.97190260474608</v>
      </c>
      <c r="N173" s="138">
        <f t="shared" si="2"/>
        <v>173</v>
      </c>
      <c r="AB173" s="167" t="str">
        <f>IFERROR(VALUE(RIGHT(AA173,LEN(AA173)-MIN(FIND({0;1;2;3;4;5;6;7;8;9},AA173&amp;"0123456789"))+1)),"")</f>
        <v/>
      </c>
    </row>
    <row r="174" spans="2:28" x14ac:dyDescent="0.2">
      <c r="B174" s="125">
        <v>680</v>
      </c>
      <c r="C174" s="155">
        <v>25.284334404241164</v>
      </c>
      <c r="D174">
        <v>680</v>
      </c>
      <c r="E174" s="155">
        <v>-683.89423544065232</v>
      </c>
      <c r="F174">
        <v>680</v>
      </c>
      <c r="G174" s="155">
        <v>1616.9785645593477</v>
      </c>
      <c r="I174" s="155"/>
      <c r="K174" s="155"/>
      <c r="L174">
        <v>678</v>
      </c>
      <c r="M174" s="155">
        <v>179.9718330300206</v>
      </c>
      <c r="N174" s="138">
        <f t="shared" si="2"/>
        <v>174</v>
      </c>
      <c r="AB174" s="167" t="str">
        <f>IFERROR(VALUE(RIGHT(AA174,LEN(AA174)-MIN(FIND({0;1;2;3;4;5;6;7;8;9},AA174&amp;"0123456789"))+1)),"")</f>
        <v/>
      </c>
    </row>
    <row r="175" spans="2:28" x14ac:dyDescent="0.2">
      <c r="B175" s="125">
        <v>684</v>
      </c>
      <c r="C175" s="155">
        <v>25.286314881219237</v>
      </c>
      <c r="D175">
        <v>684</v>
      </c>
      <c r="E175" s="155">
        <v>-687.91284239735546</v>
      </c>
      <c r="F175">
        <v>684</v>
      </c>
      <c r="G175" s="155">
        <v>1612.9599576026444</v>
      </c>
      <c r="I175" s="155"/>
      <c r="K175" s="155"/>
      <c r="L175">
        <v>682</v>
      </c>
      <c r="M175" s="155">
        <v>179.97176310987805</v>
      </c>
      <c r="N175" s="138">
        <f t="shared" si="2"/>
        <v>175</v>
      </c>
      <c r="AB175" s="167" t="str">
        <f>IFERROR(VALUE(RIGHT(AA175,LEN(AA175)-MIN(FIND({0;1;2;3;4;5;6;7;8;9},AA175&amp;"0123456789"))+1)),"")</f>
        <v/>
      </c>
    </row>
    <row r="176" spans="2:28" x14ac:dyDescent="0.2">
      <c r="B176" s="125">
        <v>688</v>
      </c>
      <c r="C176" s="155">
        <v>25.288300263838185</v>
      </c>
      <c r="D176">
        <v>688</v>
      </c>
      <c r="E176" s="155">
        <v>-691.9314031615404</v>
      </c>
      <c r="F176">
        <v>688</v>
      </c>
      <c r="G176" s="155">
        <v>1608.9413968384597</v>
      </c>
      <c r="I176" s="155"/>
      <c r="K176" s="155"/>
      <c r="L176">
        <v>686</v>
      </c>
      <c r="M176" s="155">
        <v>179.97169284174004</v>
      </c>
      <c r="N176" s="138">
        <f t="shared" si="2"/>
        <v>176</v>
      </c>
      <c r="AB176" s="167" t="str">
        <f>IFERROR(VALUE(RIGHT(AA176,LEN(AA176)-MIN(FIND({0;1;2;3;4;5;6;7;8;9},AA176&amp;"0123456789"))+1)),"")</f>
        <v/>
      </c>
    </row>
    <row r="177" spans="2:28" x14ac:dyDescent="0.2">
      <c r="B177" s="125">
        <v>692</v>
      </c>
      <c r="C177" s="155">
        <v>25.290290576574538</v>
      </c>
      <c r="D177">
        <v>692</v>
      </c>
      <c r="E177" s="155">
        <v>-695.94991773318884</v>
      </c>
      <c r="F177">
        <v>692</v>
      </c>
      <c r="G177" s="155">
        <v>1604.922882266811</v>
      </c>
      <c r="I177" s="155"/>
      <c r="K177" s="155"/>
      <c r="L177">
        <v>690</v>
      </c>
      <c r="M177" s="155">
        <v>179.97162222300148</v>
      </c>
      <c r="N177" s="138">
        <f t="shared" si="2"/>
        <v>177</v>
      </c>
      <c r="AB177" s="167" t="str">
        <f>IFERROR(VALUE(RIGHT(AA177,LEN(AA177)-MIN(FIND({0;1;2;3;4;5;6;7;8;9},AA177&amp;"0123456789"))+1)),"")</f>
        <v/>
      </c>
    </row>
    <row r="178" spans="2:28" x14ac:dyDescent="0.2">
      <c r="B178" s="125">
        <v>696</v>
      </c>
      <c r="C178" s="155">
        <v>25.292285844088426</v>
      </c>
      <c r="D178">
        <v>696</v>
      </c>
      <c r="E178" s="155">
        <v>-699.9683861122827</v>
      </c>
      <c r="F178">
        <v>696</v>
      </c>
      <c r="G178" s="155">
        <v>1600.9044138877173</v>
      </c>
      <c r="I178" s="155"/>
      <c r="K178" s="155"/>
      <c r="L178">
        <v>694</v>
      </c>
      <c r="M178" s="155">
        <v>179.97155125103254</v>
      </c>
      <c r="N178" s="138">
        <f t="shared" si="2"/>
        <v>178</v>
      </c>
      <c r="AB178" s="167" t="str">
        <f>IFERROR(VALUE(RIGHT(AA178,LEN(AA178)-MIN(FIND({0;1;2;3;4;5;6;7;8;9},AA178&amp;"0123456789"))+1)),"")</f>
        <v/>
      </c>
    </row>
    <row r="179" spans="2:28" x14ac:dyDescent="0.2">
      <c r="B179" s="125">
        <v>700</v>
      </c>
      <c r="C179" s="155">
        <v>25.294286091225491</v>
      </c>
      <c r="D179">
        <v>700</v>
      </c>
      <c r="E179" s="155">
        <v>-703.98680829880323</v>
      </c>
      <c r="F179">
        <v>700</v>
      </c>
      <c r="G179" s="155">
        <v>1596.8859917011969</v>
      </c>
      <c r="I179" s="155"/>
      <c r="K179" s="155"/>
      <c r="L179">
        <v>698</v>
      </c>
      <c r="M179" s="155">
        <v>179.97147992317582</v>
      </c>
      <c r="N179" s="138">
        <f t="shared" si="2"/>
        <v>179</v>
      </c>
      <c r="AB179" s="167" t="str">
        <f>IFERROR(VALUE(RIGHT(AA179,LEN(AA179)-MIN(FIND({0;1;2;3;4;5;6;7;8;9},AA179&amp;"0123456789"))+1)),"")</f>
        <v/>
      </c>
    </row>
    <row r="180" spans="2:28" x14ac:dyDescent="0.2">
      <c r="B180" s="125">
        <v>704</v>
      </c>
      <c r="C180" s="155">
        <v>25.296291343018719</v>
      </c>
      <c r="D180">
        <v>704</v>
      </c>
      <c r="E180" s="155">
        <v>-708.00518429273177</v>
      </c>
      <c r="F180">
        <v>704</v>
      </c>
      <c r="G180" s="155">
        <v>1592.8676157072682</v>
      </c>
      <c r="I180" s="155"/>
      <c r="K180" s="155"/>
      <c r="L180">
        <v>702</v>
      </c>
      <c r="M180" s="155">
        <v>179.97140823674795</v>
      </c>
      <c r="N180" s="138">
        <f t="shared" si="2"/>
        <v>180</v>
      </c>
      <c r="AB180" s="167" t="str">
        <f>IFERROR(VALUE(RIGHT(AA180,LEN(AA180)-MIN(FIND({0;1;2;3;4;5;6;7;8;9},AA180&amp;"0123456789"))+1)),"")</f>
        <v/>
      </c>
    </row>
    <row r="181" spans="2:28" x14ac:dyDescent="0.2">
      <c r="B181" s="125">
        <v>708</v>
      </c>
      <c r="C181" s="155">
        <v>25.298301624690339</v>
      </c>
      <c r="D181">
        <v>708</v>
      </c>
      <c r="E181" s="155">
        <v>-712.02351409404969</v>
      </c>
      <c r="F181">
        <v>708</v>
      </c>
      <c r="G181" s="155">
        <v>1588.8492859059502</v>
      </c>
      <c r="I181" s="155"/>
      <c r="K181" s="155"/>
      <c r="L181">
        <v>706</v>
      </c>
      <c r="M181" s="155">
        <v>179.9713361890382</v>
      </c>
      <c r="N181" s="138">
        <f t="shared" si="2"/>
        <v>181</v>
      </c>
      <c r="AB181" s="167" t="str">
        <f>IFERROR(VALUE(RIGHT(AA181,LEN(AA181)-MIN(FIND({0;1;2;3;4;5;6;7;8;9},AA181&amp;"0123456789"))+1)),"")</f>
        <v/>
      </c>
    </row>
    <row r="182" spans="2:28" x14ac:dyDescent="0.2">
      <c r="B182" s="125">
        <v>712</v>
      </c>
      <c r="C182" s="155">
        <v>25.300316961653728</v>
      </c>
      <c r="D182">
        <v>712</v>
      </c>
      <c r="E182" s="155">
        <v>-716.04179770273765</v>
      </c>
      <c r="F182">
        <v>712</v>
      </c>
      <c r="G182" s="155">
        <v>1584.8310022972623</v>
      </c>
      <c r="I182" s="155"/>
      <c r="K182" s="155"/>
      <c r="L182">
        <v>710</v>
      </c>
      <c r="M182" s="155">
        <v>179.97126377730848</v>
      </c>
      <c r="N182" s="138">
        <f t="shared" si="2"/>
        <v>182</v>
      </c>
      <c r="AB182" s="167" t="str">
        <f>IFERROR(VALUE(RIGHT(AA182,LEN(AA182)-MIN(FIND({0;1;2;3;4;5;6;7;8;9},AA182&amp;"0123456789"))+1)),"")</f>
        <v/>
      </c>
    </row>
    <row r="183" spans="2:28" x14ac:dyDescent="0.2">
      <c r="B183" s="125">
        <v>716</v>
      </c>
      <c r="C183" s="155">
        <v>25.302337379515368</v>
      </c>
      <c r="D183">
        <v>716</v>
      </c>
      <c r="E183" s="155">
        <v>-720.06003511877645</v>
      </c>
      <c r="F183">
        <v>716</v>
      </c>
      <c r="G183" s="155">
        <v>1580.8127648812235</v>
      </c>
      <c r="I183" s="155"/>
      <c r="K183" s="155"/>
      <c r="L183">
        <v>714</v>
      </c>
      <c r="M183" s="155">
        <v>179.97119099879285</v>
      </c>
      <c r="N183" s="138">
        <f t="shared" si="2"/>
        <v>183</v>
      </c>
      <c r="AB183" s="167" t="str">
        <f>IFERROR(VALUE(RIGHT(AA183,LEN(AA183)-MIN(FIND({0;1;2;3;4;5;6;7;8;9},AA183&amp;"0123456789"))+1)),"")</f>
        <v/>
      </c>
    </row>
    <row r="184" spans="2:28" x14ac:dyDescent="0.2">
      <c r="B184" s="125">
        <v>720</v>
      </c>
      <c r="C184" s="155">
        <v>25.304362904076758</v>
      </c>
      <c r="D184">
        <v>720</v>
      </c>
      <c r="E184" s="155">
        <v>-724.07822634214688</v>
      </c>
      <c r="F184">
        <v>720</v>
      </c>
      <c r="G184" s="155">
        <v>1576.7945736578531</v>
      </c>
      <c r="I184" s="155"/>
      <c r="K184" s="155"/>
      <c r="L184">
        <v>718</v>
      </c>
      <c r="M184" s="155">
        <v>179.97111785069791</v>
      </c>
      <c r="N184" s="138">
        <f t="shared" si="2"/>
        <v>184</v>
      </c>
      <c r="AB184" s="167" t="str">
        <f>IFERROR(VALUE(RIGHT(AA184,LEN(AA184)-MIN(FIND({0;1;2;3;4;5;6;7;8;9},AA184&amp;"0123456789"))+1)),"")</f>
        <v/>
      </c>
    </row>
    <row r="185" spans="2:28" x14ac:dyDescent="0.2">
      <c r="B185" s="125">
        <v>724</v>
      </c>
      <c r="C185" s="155">
        <v>25.306393561336467</v>
      </c>
      <c r="D185">
        <v>724</v>
      </c>
      <c r="E185" s="155">
        <v>-728.09637137282891</v>
      </c>
      <c r="F185">
        <v>724</v>
      </c>
      <c r="G185" s="155">
        <v>1572.7764286271711</v>
      </c>
      <c r="I185" s="155"/>
      <c r="K185" s="155"/>
      <c r="L185">
        <v>722</v>
      </c>
      <c r="M185" s="155">
        <v>179.97104433020078</v>
      </c>
      <c r="N185" s="138">
        <f t="shared" si="2"/>
        <v>185</v>
      </c>
      <c r="AB185" s="167" t="str">
        <f>IFERROR(VALUE(RIGHT(AA185,LEN(AA185)-MIN(FIND({0;1;2;3;4;5;6;7;8;9},AA185&amp;"0123456789"))+1)),"")</f>
        <v/>
      </c>
    </row>
    <row r="186" spans="2:28" x14ac:dyDescent="0.2">
      <c r="B186" s="125">
        <v>728</v>
      </c>
      <c r="C186" s="155">
        <v>25.308429377492093</v>
      </c>
      <c r="D186">
        <v>728</v>
      </c>
      <c r="E186" s="155">
        <v>-732.11447021080278</v>
      </c>
      <c r="F186">
        <v>728</v>
      </c>
      <c r="G186" s="155">
        <v>1568.7583297891972</v>
      </c>
      <c r="I186" s="155"/>
      <c r="K186" s="155"/>
      <c r="L186">
        <v>726</v>
      </c>
      <c r="M186" s="155">
        <v>179.97097043445061</v>
      </c>
      <c r="N186" s="138">
        <f t="shared" si="2"/>
        <v>186</v>
      </c>
      <c r="AB186" s="167" t="str">
        <f>IFERROR(VALUE(RIGHT(AA186,LEN(AA186)-MIN(FIND({0;1;2;3;4;5;6;7;8;9},AA186&amp;"0123456789"))+1)),"")</f>
        <v/>
      </c>
    </row>
    <row r="187" spans="2:28" x14ac:dyDescent="0.2">
      <c r="B187" s="125">
        <v>732</v>
      </c>
      <c r="C187" s="155">
        <v>25.31047037894232</v>
      </c>
      <c r="D187">
        <v>732</v>
      </c>
      <c r="E187" s="155">
        <v>-736.13252285604869</v>
      </c>
      <c r="F187">
        <v>732</v>
      </c>
      <c r="G187" s="155">
        <v>1564.7402771439513</v>
      </c>
      <c r="I187" s="155"/>
      <c r="K187" s="155"/>
      <c r="L187">
        <v>730</v>
      </c>
      <c r="M187" s="155">
        <v>179.97089616056704</v>
      </c>
      <c r="N187" s="138">
        <f t="shared" si="2"/>
        <v>187</v>
      </c>
      <c r="AB187" s="167" t="str">
        <f>IFERROR(VALUE(RIGHT(AA187,LEN(AA187)-MIN(FIND({0;1;2;3;4;5;6;7;8;9},AA187&amp;"0123456789"))+1)),"")</f>
        <v/>
      </c>
    </row>
    <row r="188" spans="2:28" x14ac:dyDescent="0.2">
      <c r="B188" s="125">
        <v>736</v>
      </c>
      <c r="C188" s="155">
        <v>25.312516592288986</v>
      </c>
      <c r="D188">
        <v>736</v>
      </c>
      <c r="E188" s="155">
        <v>-740.15052930854586</v>
      </c>
      <c r="F188">
        <v>736</v>
      </c>
      <c r="G188" s="155">
        <v>1560.722270691454</v>
      </c>
      <c r="I188" s="155"/>
      <c r="K188" s="155"/>
      <c r="L188">
        <v>734</v>
      </c>
      <c r="M188" s="155">
        <v>179.97082150564012</v>
      </c>
      <c r="N188" s="138">
        <f t="shared" si="2"/>
        <v>188</v>
      </c>
      <c r="AB188" s="167" t="str">
        <f>IFERROR(VALUE(RIGHT(AA188,LEN(AA188)-MIN(FIND({0;1;2;3;4;5;6;7;8;9},AA188&amp;"0123456789"))+1)),"")</f>
        <v/>
      </c>
    </row>
    <row r="189" spans="2:28" x14ac:dyDescent="0.2">
      <c r="B189" s="125">
        <v>740</v>
      </c>
      <c r="C189" s="155">
        <v>25.314568044339158</v>
      </c>
      <c r="D189">
        <v>740</v>
      </c>
      <c r="E189" s="155">
        <v>-744.16848956827437</v>
      </c>
      <c r="F189">
        <v>740</v>
      </c>
      <c r="G189" s="155">
        <v>1556.7043104317256</v>
      </c>
      <c r="I189" s="155"/>
      <c r="K189" s="155"/>
      <c r="L189">
        <v>738</v>
      </c>
      <c r="M189" s="155">
        <v>179.97074646673019</v>
      </c>
      <c r="N189" s="138">
        <f t="shared" si="2"/>
        <v>189</v>
      </c>
      <c r="AB189" s="167" t="str">
        <f>IFERROR(VALUE(RIGHT(AA189,LEN(AA189)-MIN(FIND({0;1;2;3;4;5;6;7;8;9},AA189&amp;"0123456789"))+1)),"")</f>
        <v/>
      </c>
    </row>
    <row r="190" spans="2:28" x14ac:dyDescent="0.2">
      <c r="B190" s="125">
        <v>744</v>
      </c>
      <c r="C190" s="155">
        <v>25.316624762107271</v>
      </c>
      <c r="D190">
        <v>744</v>
      </c>
      <c r="E190" s="155">
        <v>-748.1864036352132</v>
      </c>
      <c r="F190">
        <v>744</v>
      </c>
      <c r="G190" s="155">
        <v>1552.6863963647868</v>
      </c>
      <c r="I190" s="155"/>
      <c r="K190" s="155"/>
      <c r="L190">
        <v>742</v>
      </c>
      <c r="M190" s="155">
        <v>179.97067104086682</v>
      </c>
      <c r="N190" s="138">
        <f t="shared" si="2"/>
        <v>190</v>
      </c>
      <c r="AB190" s="167" t="str">
        <f>IFERROR(VALUE(RIGHT(AA190,LEN(AA190)-MIN(FIND({0;1;2;3;4;5;6;7;8;9},AA190&amp;"0123456789"))+1)),"")</f>
        <v/>
      </c>
    </row>
    <row r="191" spans="2:28" x14ac:dyDescent="0.2">
      <c r="B191" s="125">
        <v>748</v>
      </c>
      <c r="C191" s="155">
        <v>25.318686772817241</v>
      </c>
      <c r="D191">
        <v>748</v>
      </c>
      <c r="E191" s="155">
        <v>-752.20427150934154</v>
      </c>
      <c r="F191">
        <v>748</v>
      </c>
      <c r="G191" s="155">
        <v>1548.6685284906584</v>
      </c>
      <c r="I191" s="155"/>
      <c r="K191" s="155"/>
      <c r="L191">
        <v>746</v>
      </c>
      <c r="M191" s="155">
        <v>179.97059522504949</v>
      </c>
      <c r="N191" s="138">
        <f t="shared" si="2"/>
        <v>191</v>
      </c>
      <c r="AB191" s="167" t="str">
        <f>IFERROR(VALUE(RIGHT(AA191,LEN(AA191)-MIN(FIND({0;1;2;3;4;5;6;7;8;9},AA191&amp;"0123456789"))+1)),"")</f>
        <v/>
      </c>
    </row>
    <row r="192" spans="2:28" x14ac:dyDescent="0.2">
      <c r="B192" s="125">
        <v>752</v>
      </c>
      <c r="C192" s="155">
        <v>25.320754103904658</v>
      </c>
      <c r="D192">
        <v>752</v>
      </c>
      <c r="E192" s="155">
        <v>-756.22209319063813</v>
      </c>
      <c r="F192">
        <v>752</v>
      </c>
      <c r="G192" s="155">
        <v>1544.650706809362</v>
      </c>
      <c r="I192" s="155"/>
      <c r="K192" s="155"/>
      <c r="L192">
        <v>750</v>
      </c>
      <c r="M192" s="155">
        <v>179.97051901624621</v>
      </c>
      <c r="N192" s="138">
        <f t="shared" si="2"/>
        <v>192</v>
      </c>
      <c r="AB192" s="167" t="str">
        <f>IFERROR(VALUE(RIGHT(AA192,LEN(AA192)-MIN(FIND({0;1;2;3;4;5;6;7;8;9},AA192&amp;"0123456789"))+1)),"")</f>
        <v/>
      </c>
    </row>
    <row r="193" spans="2:28" x14ac:dyDescent="0.2">
      <c r="B193" s="125">
        <v>756</v>
      </c>
      <c r="C193" s="155">
        <v>25.322826783018993</v>
      </c>
      <c r="D193">
        <v>756</v>
      </c>
      <c r="E193" s="155">
        <v>-760.23986867908184</v>
      </c>
      <c r="F193">
        <v>756</v>
      </c>
      <c r="G193" s="155">
        <v>1540.632931320918</v>
      </c>
      <c r="I193" s="155"/>
      <c r="K193" s="155"/>
      <c r="L193">
        <v>754</v>
      </c>
      <c r="M193" s="155">
        <v>179.97044241139332</v>
      </c>
      <c r="N193" s="138">
        <f t="shared" si="2"/>
        <v>193</v>
      </c>
      <c r="AB193" s="167" t="str">
        <f>IFERROR(VALUE(RIGHT(AA193,LEN(AA193)-MIN(FIND({0;1;2;3;4;5;6;7;8;9},AA193&amp;"0123456789"))+1)),"")</f>
        <v/>
      </c>
    </row>
    <row r="194" spans="2:28" x14ac:dyDescent="0.2">
      <c r="B194" s="125">
        <v>760</v>
      </c>
      <c r="C194" s="155">
        <v>25.324904838025805</v>
      </c>
      <c r="D194">
        <v>760</v>
      </c>
      <c r="E194" s="155">
        <v>-764.25759797465105</v>
      </c>
      <c r="F194">
        <v>760</v>
      </c>
      <c r="G194" s="155">
        <v>1536.6152020253489</v>
      </c>
      <c r="I194" s="155"/>
      <c r="K194" s="155"/>
      <c r="L194">
        <v>758</v>
      </c>
      <c r="M194" s="155">
        <v>179.97036540739555</v>
      </c>
      <c r="N194" s="138">
        <f t="shared" si="2"/>
        <v>194</v>
      </c>
      <c r="AB194" s="167" t="str">
        <f>IFERROR(VALUE(RIGHT(AA194,LEN(AA194)-MIN(FIND({0;1;2;3;4;5;6;7;8;9},AA194&amp;"0123456789"))+1)),"")</f>
        <v/>
      </c>
    </row>
    <row r="195" spans="2:28" x14ac:dyDescent="0.2">
      <c r="B195" s="125">
        <v>764</v>
      </c>
      <c r="C195" s="155">
        <v>25.326988297009009</v>
      </c>
      <c r="D195">
        <v>764</v>
      </c>
      <c r="E195" s="155">
        <v>-768.27528107732383</v>
      </c>
      <c r="F195">
        <v>764</v>
      </c>
      <c r="G195" s="155">
        <v>1532.597518922676</v>
      </c>
      <c r="I195" s="155"/>
      <c r="K195" s="155"/>
      <c r="L195">
        <v>762</v>
      </c>
      <c r="M195" s="155">
        <v>179.97028800112525</v>
      </c>
      <c r="N195" s="138">
        <f t="shared" si="2"/>
        <v>195</v>
      </c>
      <c r="AB195" s="167" t="str">
        <f>IFERROR(VALUE(RIGHT(AA195,LEN(AA195)-MIN(FIND({0;1;2;3;4;5;6;7;8;9},AA195&amp;"0123456789"))+1)),"")</f>
        <v/>
      </c>
    </row>
    <row r="196" spans="2:28" x14ac:dyDescent="0.2">
      <c r="B196" s="125">
        <v>768</v>
      </c>
      <c r="C196" s="155">
        <v>25.329077188273178</v>
      </c>
      <c r="D196">
        <v>768</v>
      </c>
      <c r="E196" s="155">
        <v>-772.29291798707845</v>
      </c>
      <c r="F196">
        <v>768</v>
      </c>
      <c r="G196" s="155">
        <v>1528.5798820129216</v>
      </c>
      <c r="I196" s="155"/>
      <c r="K196" s="155"/>
      <c r="L196">
        <v>766</v>
      </c>
      <c r="M196" s="155">
        <v>179.97021018942172</v>
      </c>
      <c r="N196" s="138">
        <f t="shared" si="2"/>
        <v>196</v>
      </c>
      <c r="AB196" s="167" t="str">
        <f>IFERROR(VALUE(RIGHT(AA196,LEN(AA196)-MIN(FIND({0;1;2;3;4;5;6;7;8;9},AA196&amp;"0123456789"))+1)),"")</f>
        <v/>
      </c>
    </row>
    <row r="197" spans="2:28" x14ac:dyDescent="0.2">
      <c r="B197" s="125">
        <v>772</v>
      </c>
      <c r="C197" s="155">
        <v>25.331171540345828</v>
      </c>
      <c r="D197">
        <v>772</v>
      </c>
      <c r="E197" s="155">
        <v>-776.31050870389242</v>
      </c>
      <c r="F197">
        <v>772</v>
      </c>
      <c r="G197" s="155">
        <v>1524.5622912961076</v>
      </c>
      <c r="I197" s="155"/>
      <c r="K197" s="155"/>
      <c r="L197">
        <v>770</v>
      </c>
      <c r="M197" s="155">
        <v>179.97013196909148</v>
      </c>
      <c r="N197" s="138">
        <f t="shared" si="2"/>
        <v>197</v>
      </c>
      <c r="AB197" s="167" t="str">
        <f>IFERROR(VALUE(RIGHT(AA197,LEN(AA197)-MIN(FIND({0;1;2;3;4;5;6;7;8;9},AA197&amp;"0123456789"))+1)),"")</f>
        <v/>
      </c>
    </row>
    <row r="198" spans="2:28" x14ac:dyDescent="0.2">
      <c r="B198" s="125">
        <v>776</v>
      </c>
      <c r="C198" s="155">
        <v>25.333271381979795</v>
      </c>
      <c r="D198">
        <v>776</v>
      </c>
      <c r="E198" s="155">
        <v>-780.32805322774323</v>
      </c>
      <c r="F198">
        <v>776</v>
      </c>
      <c r="G198" s="155">
        <v>1520.5447467722568</v>
      </c>
      <c r="I198" s="155"/>
      <c r="K198" s="155"/>
      <c r="L198">
        <v>774</v>
      </c>
      <c r="M198" s="155">
        <v>179.97005333690711</v>
      </c>
      <c r="N198" s="138">
        <f t="shared" ref="N198:N261" si="3">N197+1</f>
        <v>198</v>
      </c>
      <c r="AB198" s="167" t="str">
        <f>IFERROR(VALUE(RIGHT(AA198,LEN(AA198)-MIN(FIND({0;1;2;3;4;5;6;7;8;9},AA198&amp;"0123456789"))+1)),"")</f>
        <v/>
      </c>
    </row>
    <row r="199" spans="2:28" x14ac:dyDescent="0.2">
      <c r="B199" s="125">
        <v>780</v>
      </c>
      <c r="C199" s="155">
        <v>25.335376742155603</v>
      </c>
      <c r="D199">
        <v>780</v>
      </c>
      <c r="E199" s="155">
        <v>-784.34555155860835</v>
      </c>
      <c r="F199">
        <v>780</v>
      </c>
      <c r="G199" s="155">
        <v>1516.5272484413917</v>
      </c>
      <c r="I199" s="155"/>
      <c r="K199" s="155"/>
      <c r="L199">
        <v>778</v>
      </c>
      <c r="M199" s="155">
        <v>179.96997428960719</v>
      </c>
      <c r="N199" s="138">
        <f t="shared" si="3"/>
        <v>199</v>
      </c>
      <c r="AB199" s="167" t="str">
        <f>IFERROR(VALUE(RIGHT(AA199,LEN(AA199)-MIN(FIND({0;1;2;3;4;5;6;7;8;9},AA199&amp;"0123456789"))+1)),"")</f>
        <v/>
      </c>
    </row>
    <row r="200" spans="2:28" x14ac:dyDescent="0.2">
      <c r="B200" s="125">
        <v>784</v>
      </c>
      <c r="C200" s="155">
        <v>25.337487650083865</v>
      </c>
      <c r="D200">
        <v>784</v>
      </c>
      <c r="E200" s="155">
        <v>-788.3630036964646</v>
      </c>
      <c r="F200">
        <v>784</v>
      </c>
      <c r="G200" s="155">
        <v>1512.5097963035355</v>
      </c>
      <c r="I200" s="155"/>
      <c r="K200" s="155"/>
      <c r="L200">
        <v>782</v>
      </c>
      <c r="M200" s="155">
        <v>179.96989482389594</v>
      </c>
      <c r="N200" s="138">
        <f t="shared" si="3"/>
        <v>200</v>
      </c>
      <c r="AB200" s="167" t="str">
        <f>IFERROR(VALUE(RIGHT(AA200,LEN(AA200)-MIN(FIND({0;1;2;3;4;5;6;7;8;9},AA200&amp;"0123456789"))+1)),"")</f>
        <v/>
      </c>
    </row>
    <row r="201" spans="2:28" x14ac:dyDescent="0.2">
      <c r="B201" s="125">
        <v>788</v>
      </c>
      <c r="C201" s="155">
        <v>25.339604135207754</v>
      </c>
      <c r="D201">
        <v>788</v>
      </c>
      <c r="E201" s="155">
        <v>-792.38040964128913</v>
      </c>
      <c r="F201">
        <v>788</v>
      </c>
      <c r="G201" s="155">
        <v>1508.492390358711</v>
      </c>
      <c r="I201" s="155"/>
      <c r="K201" s="155"/>
      <c r="L201">
        <v>786</v>
      </c>
      <c r="M201" s="155">
        <v>179.96981493644222</v>
      </c>
      <c r="N201" s="138">
        <f t="shared" si="3"/>
        <v>201</v>
      </c>
      <c r="AB201" s="167" t="str">
        <f>IFERROR(VALUE(RIGHT(AA201,LEN(AA201)-MIN(FIND({0;1;2;3;4;5;6;7;8;9},AA201&amp;"0123456789"))+1)),"")</f>
        <v/>
      </c>
    </row>
    <row r="202" spans="2:28" x14ac:dyDescent="0.2">
      <c r="B202" s="125">
        <v>792</v>
      </c>
      <c r="C202" s="155">
        <v>25.341726227205434</v>
      </c>
      <c r="D202">
        <v>792</v>
      </c>
      <c r="E202" s="155">
        <v>-796.39776939305818</v>
      </c>
      <c r="F202">
        <v>792</v>
      </c>
      <c r="G202" s="155">
        <v>1504.4750306069418</v>
      </c>
      <c r="I202" s="155"/>
      <c r="K202" s="155"/>
      <c r="L202">
        <v>790</v>
      </c>
      <c r="M202" s="155">
        <v>179.96973462387993</v>
      </c>
      <c r="N202" s="138">
        <f t="shared" si="3"/>
        <v>202</v>
      </c>
      <c r="AB202" s="167" t="str">
        <f>IFERROR(VALUE(RIGHT(AA202,LEN(AA202)-MIN(FIND({0;1;2;3;4;5;6;7;8;9},AA202&amp;"0123456789"))+1)),"")</f>
        <v/>
      </c>
    </row>
    <row r="203" spans="2:28" x14ac:dyDescent="0.2">
      <c r="B203" s="125">
        <v>796</v>
      </c>
      <c r="C203" s="155">
        <v>25.343853955992611</v>
      </c>
      <c r="D203">
        <v>796</v>
      </c>
      <c r="E203" s="155">
        <v>-800.4150829517481</v>
      </c>
      <c r="F203">
        <v>796</v>
      </c>
      <c r="G203" s="155">
        <v>1500.4577170482519</v>
      </c>
      <c r="I203" s="155"/>
      <c r="K203" s="155"/>
      <c r="L203">
        <v>794</v>
      </c>
      <c r="M203" s="155">
        <v>179.96965388280665</v>
      </c>
      <c r="N203" s="138">
        <f t="shared" si="3"/>
        <v>203</v>
      </c>
      <c r="AB203" s="167" t="str">
        <f>IFERROR(VALUE(RIGHT(AA203,LEN(AA203)-MIN(FIND({0;1;2;3;4;5;6;7;8;9},AA203&amp;"0123456789"))+1)),"")</f>
        <v/>
      </c>
    </row>
    <row r="204" spans="2:28" x14ac:dyDescent="0.2">
      <c r="B204" s="125">
        <v>800</v>
      </c>
      <c r="C204" s="155">
        <v>25.345987351725054</v>
      </c>
      <c r="D204">
        <v>800</v>
      </c>
      <c r="E204" s="155">
        <v>-804.43235031733491</v>
      </c>
      <c r="F204">
        <v>800</v>
      </c>
      <c r="G204" s="155">
        <v>1496.4404496826651</v>
      </c>
      <c r="I204" s="155"/>
      <c r="K204" s="155"/>
      <c r="L204">
        <v>798</v>
      </c>
      <c r="M204" s="155">
        <v>179.96957270978365</v>
      </c>
      <c r="N204" s="138">
        <f t="shared" si="3"/>
        <v>204</v>
      </c>
      <c r="AB204" s="167" t="str">
        <f>IFERROR(VALUE(RIGHT(AA204,LEN(AA204)-MIN(FIND({0;1;2;3;4;5;6;7;8;9},AA204&amp;"0123456789"))+1)),"")</f>
        <v/>
      </c>
    </row>
    <row r="205" spans="2:28" x14ac:dyDescent="0.2">
      <c r="B205" s="125">
        <v>804</v>
      </c>
      <c r="C205" s="155">
        <v>25.348126444801171</v>
      </c>
      <c r="D205">
        <v>804</v>
      </c>
      <c r="E205" s="155">
        <v>-808.44957148979438</v>
      </c>
      <c r="F205">
        <v>804</v>
      </c>
      <c r="G205" s="155">
        <v>1492.4232285102057</v>
      </c>
      <c r="I205" s="155"/>
      <c r="K205" s="155"/>
      <c r="L205">
        <v>802</v>
      </c>
      <c r="M205" s="155">
        <v>179.96949110133545</v>
      </c>
      <c r="N205" s="138">
        <f t="shared" si="3"/>
        <v>205</v>
      </c>
      <c r="AB205" s="167" t="str">
        <f>IFERROR(VALUE(RIGHT(AA205,LEN(AA205)-MIN(FIND({0;1;2;3;4;5;6;7;8;9},AA205&amp;"0123456789"))+1)),"")</f>
        <v/>
      </c>
    </row>
    <row r="206" spans="2:28" x14ac:dyDescent="0.2">
      <c r="B206" s="125">
        <v>808</v>
      </c>
      <c r="C206" s="155">
        <v>25.350271265864606</v>
      </c>
      <c r="D206">
        <v>808</v>
      </c>
      <c r="E206" s="155">
        <v>-812.46674646910208</v>
      </c>
      <c r="F206">
        <v>808</v>
      </c>
      <c r="G206" s="155">
        <v>1488.4060535308979</v>
      </c>
      <c r="I206" s="155"/>
      <c r="K206" s="155"/>
      <c r="L206">
        <v>806</v>
      </c>
      <c r="M206" s="155">
        <v>179.96940905394919</v>
      </c>
      <c r="N206" s="138">
        <f t="shared" si="3"/>
        <v>206</v>
      </c>
      <c r="AB206" s="167" t="str">
        <f>IFERROR(VALUE(RIGHT(AA206,LEN(AA206)-MIN(FIND({0;1;2;3;4;5;6;7;8;9},AA206&amp;"0123456789"))+1)),"")</f>
        <v/>
      </c>
    </row>
    <row r="207" spans="2:28" x14ac:dyDescent="0.2">
      <c r="B207" s="125">
        <v>812</v>
      </c>
      <c r="C207" s="155">
        <v>25.352421845806926</v>
      </c>
      <c r="D207">
        <v>812</v>
      </c>
      <c r="E207" s="155">
        <v>-816.48387525523333</v>
      </c>
      <c r="F207">
        <v>812</v>
      </c>
      <c r="G207" s="155">
        <v>1484.3889247447667</v>
      </c>
      <c r="I207" s="155"/>
      <c r="K207" s="155"/>
      <c r="L207">
        <v>810</v>
      </c>
      <c r="M207" s="155">
        <v>179.96932656407375</v>
      </c>
      <c r="N207" s="138">
        <f t="shared" si="3"/>
        <v>207</v>
      </c>
      <c r="AB207" s="167" t="str">
        <f>IFERROR(VALUE(RIGHT(AA207,LEN(AA207)-MIN(FIND({0;1;2;3;4;5;6;7;8;9},AA207&amp;"0123456789"))+1)),"")</f>
        <v/>
      </c>
    </row>
    <row r="208" spans="2:28" x14ac:dyDescent="0.2">
      <c r="B208" s="125">
        <v>816</v>
      </c>
      <c r="C208" s="155">
        <v>25.354578215770257</v>
      </c>
      <c r="D208">
        <v>816</v>
      </c>
      <c r="E208" s="155">
        <v>-820.50095784816313</v>
      </c>
      <c r="F208">
        <v>816</v>
      </c>
      <c r="G208" s="155">
        <v>1480.371842151837</v>
      </c>
      <c r="I208" s="155"/>
      <c r="K208" s="155"/>
      <c r="L208">
        <v>814</v>
      </c>
      <c r="M208" s="155">
        <v>179.96924362812013</v>
      </c>
      <c r="N208" s="138">
        <f t="shared" si="3"/>
        <v>208</v>
      </c>
      <c r="AB208" s="167" t="str">
        <f>IFERROR(VALUE(RIGHT(AA208,LEN(AA208)-MIN(FIND({0;1;2;3;4;5;6;7;8;9},AA208&amp;"0123456789"))+1)),"")</f>
        <v/>
      </c>
    </row>
    <row r="209" spans="2:28" x14ac:dyDescent="0.2">
      <c r="B209" s="125">
        <v>820</v>
      </c>
      <c r="C209" s="155">
        <v>25.356740407150017</v>
      </c>
      <c r="D209">
        <v>820</v>
      </c>
      <c r="E209" s="155">
        <v>-824.51799424786611</v>
      </c>
      <c r="F209">
        <v>820</v>
      </c>
      <c r="G209" s="155">
        <v>1476.3548057521339</v>
      </c>
      <c r="I209" s="155"/>
      <c r="K209" s="155"/>
      <c r="L209">
        <v>818</v>
      </c>
      <c r="M209" s="155">
        <v>179.96916024246005</v>
      </c>
      <c r="N209" s="138">
        <f t="shared" si="3"/>
        <v>209</v>
      </c>
      <c r="AB209" s="167" t="str">
        <f>IFERROR(VALUE(RIGHT(AA209,LEN(AA209)-MIN(FIND({0;1;2;3;4;5;6;7;8;9},AA209&amp;"0123456789"))+1)),"")</f>
        <v/>
      </c>
    </row>
    <row r="210" spans="2:28" x14ac:dyDescent="0.2">
      <c r="B210" s="125">
        <v>824</v>
      </c>
      <c r="C210" s="155">
        <v>25.358908451597689</v>
      </c>
      <c r="D210">
        <v>824</v>
      </c>
      <c r="E210" s="155">
        <v>-828.53498445431671</v>
      </c>
      <c r="F210">
        <v>824</v>
      </c>
      <c r="G210" s="155">
        <v>1472.3378155456833</v>
      </c>
      <c r="I210" s="155"/>
      <c r="K210" s="155"/>
      <c r="L210">
        <v>822</v>
      </c>
      <c r="M210" s="155">
        <v>179.96907640342582</v>
      </c>
      <c r="N210" s="138">
        <f t="shared" si="3"/>
        <v>210</v>
      </c>
      <c r="AB210" s="167" t="str">
        <f>IFERROR(VALUE(RIGHT(AA210,LEN(AA210)-MIN(FIND({0;1;2;3;4;5;6;7;8;9},AA210&amp;"0123456789"))+1)),"")</f>
        <v/>
      </c>
    </row>
    <row r="211" spans="2:28" x14ac:dyDescent="0.2">
      <c r="B211" s="125">
        <v>828</v>
      </c>
      <c r="C211" s="155">
        <v>25.361082381023579</v>
      </c>
      <c r="D211">
        <v>828</v>
      </c>
      <c r="E211" s="155">
        <v>-832.55192846748912</v>
      </c>
      <c r="F211">
        <v>828</v>
      </c>
      <c r="G211" s="155">
        <v>1468.3208715325109</v>
      </c>
      <c r="I211" s="155"/>
      <c r="K211" s="155"/>
      <c r="L211">
        <v>826</v>
      </c>
      <c r="M211" s="155">
        <v>179.96899210730993</v>
      </c>
      <c r="N211" s="138">
        <f t="shared" si="3"/>
        <v>211</v>
      </c>
      <c r="AB211" s="167" t="str">
        <f>IFERROR(VALUE(RIGHT(AA211,LEN(AA211)-MIN(FIND({0;1;2;3;4;5;6;7;8;9},AA211&amp;"0123456789"))+1)),"")</f>
        <v/>
      </c>
    </row>
    <row r="212" spans="2:28" x14ac:dyDescent="0.2">
      <c r="B212" s="125">
        <v>832</v>
      </c>
      <c r="C212" s="155">
        <v>25.363262227599684</v>
      </c>
      <c r="D212">
        <v>832</v>
      </c>
      <c r="E212" s="155">
        <v>-836.5688262873573</v>
      </c>
      <c r="F212">
        <v>832</v>
      </c>
      <c r="G212" s="155">
        <v>1464.3039737126428</v>
      </c>
      <c r="I212" s="155"/>
      <c r="K212" s="155"/>
      <c r="L212">
        <v>830</v>
      </c>
      <c r="M212" s="155">
        <v>179.96890735036402</v>
      </c>
      <c r="N212" s="138">
        <f t="shared" si="3"/>
        <v>212</v>
      </c>
      <c r="AB212" s="167" t="str">
        <f>IFERROR(VALUE(RIGHT(AA212,LEN(AA212)-MIN(FIND({0;1;2;3;4;5;6;7;8;9},AA212&amp;"0123456789"))+1)),"")</f>
        <v/>
      </c>
    </row>
    <row r="213" spans="2:28" x14ac:dyDescent="0.2">
      <c r="B213" s="125">
        <v>836</v>
      </c>
      <c r="C213" s="155">
        <v>25.365448023762514</v>
      </c>
      <c r="D213">
        <v>836</v>
      </c>
      <c r="E213" s="155">
        <v>-840.58567791389476</v>
      </c>
      <c r="F213">
        <v>836</v>
      </c>
      <c r="G213" s="155">
        <v>1460.2871220861052</v>
      </c>
      <c r="I213" s="155"/>
      <c r="K213" s="155"/>
      <c r="L213">
        <v>834</v>
      </c>
      <c r="M213" s="155">
        <v>179.96882212879919</v>
      </c>
      <c r="N213" s="138">
        <f t="shared" si="3"/>
        <v>213</v>
      </c>
      <c r="AB213" s="167" t="str">
        <f>IFERROR(VALUE(RIGHT(AA213,LEN(AA213)-MIN(FIND({0;1;2;3;4;5;6;7;8;9},AA213&amp;"0123456789"))+1)),"")</f>
        <v/>
      </c>
    </row>
    <row r="214" spans="2:28" x14ac:dyDescent="0.2">
      <c r="B214" s="125">
        <v>840</v>
      </c>
      <c r="C214" s="155">
        <v>25.367639802216051</v>
      </c>
      <c r="D214">
        <v>840</v>
      </c>
      <c r="E214" s="155">
        <v>-844.60248334707489</v>
      </c>
      <c r="F214">
        <v>840</v>
      </c>
      <c r="G214" s="155">
        <v>1456.270316652925</v>
      </c>
      <c r="I214" s="155"/>
      <c r="K214" s="155"/>
      <c r="L214">
        <v>838</v>
      </c>
      <c r="M214" s="155">
        <v>179.96873643878422</v>
      </c>
      <c r="N214" s="138">
        <f t="shared" si="3"/>
        <v>214</v>
      </c>
      <c r="AB214" s="167" t="str">
        <f>IFERROR(VALUE(RIGHT(AA214,LEN(AA214)-MIN(FIND({0;1;2;3;4;5;6;7;8;9},AA214&amp;"0123456789"))+1)),"")</f>
        <v/>
      </c>
    </row>
    <row r="215" spans="2:28" x14ac:dyDescent="0.2">
      <c r="B215" s="125">
        <v>844</v>
      </c>
      <c r="C215" s="155">
        <v>25.369837595934662</v>
      </c>
      <c r="D215">
        <v>844</v>
      </c>
      <c r="E215" s="155">
        <v>-848.61924258687054</v>
      </c>
      <c r="F215">
        <v>844</v>
      </c>
      <c r="G215" s="155">
        <v>1452.2535574131293</v>
      </c>
      <c r="I215" s="155"/>
      <c r="K215" s="155"/>
      <c r="L215">
        <v>842</v>
      </c>
      <c r="M215" s="155">
        <v>179.96865027644603</v>
      </c>
      <c r="N215" s="138">
        <f t="shared" si="3"/>
        <v>215</v>
      </c>
      <c r="AB215" s="167" t="str">
        <f>IFERROR(VALUE(RIGHT(AA215,LEN(AA215)-MIN(FIND({0;1;2;3;4;5;6;7;8;9},AA215&amp;"0123456789"))+1)),"")</f>
        <v/>
      </c>
    </row>
    <row r="216" spans="2:28" x14ac:dyDescent="0.2">
      <c r="B216" s="125">
        <v>848</v>
      </c>
      <c r="C216" s="155">
        <v>25.372041438166107</v>
      </c>
      <c r="D216">
        <v>848</v>
      </c>
      <c r="E216" s="155">
        <v>-852.63595563325441</v>
      </c>
      <c r="F216">
        <v>848</v>
      </c>
      <c r="G216" s="155">
        <v>1448.2368443667456</v>
      </c>
      <c r="I216" s="155"/>
      <c r="K216" s="155"/>
      <c r="L216">
        <v>846</v>
      </c>
      <c r="M216" s="155">
        <v>179.96856363786867</v>
      </c>
      <c r="N216" s="138">
        <f t="shared" si="3"/>
        <v>216</v>
      </c>
      <c r="AB216" s="167" t="str">
        <f>IFERROR(VALUE(RIGHT(AA216,LEN(AA216)-MIN(FIND({0;1;2;3;4;5;6;7;8;9},AA216&amp;"0123456789"))+1)),"")</f>
        <v/>
      </c>
    </row>
    <row r="217" spans="2:28" x14ac:dyDescent="0.2">
      <c r="B217" s="125">
        <v>852</v>
      </c>
      <c r="C217" s="155">
        <v>25.374251362434549</v>
      </c>
      <c r="D217">
        <v>852</v>
      </c>
      <c r="E217" s="155">
        <v>-856.65262248619911</v>
      </c>
      <c r="F217">
        <v>852</v>
      </c>
      <c r="G217" s="155">
        <v>1444.220177513801</v>
      </c>
      <c r="I217" s="155"/>
      <c r="K217" s="155"/>
      <c r="L217">
        <v>850</v>
      </c>
      <c r="M217" s="155">
        <v>179.96847651909289</v>
      </c>
      <c r="N217" s="138">
        <f t="shared" si="3"/>
        <v>217</v>
      </c>
      <c r="AB217" s="167" t="str">
        <f>IFERROR(VALUE(RIGHT(AA217,LEN(AA217)-MIN(FIND({0;1;2;3;4;5;6;7;8;9},AA217&amp;"0123456789"))+1)),"")</f>
        <v/>
      </c>
    </row>
    <row r="218" spans="2:28" x14ac:dyDescent="0.2">
      <c r="B218" s="125">
        <v>856</v>
      </c>
      <c r="C218" s="155">
        <v>25.37646740254365</v>
      </c>
      <c r="D218">
        <v>856</v>
      </c>
      <c r="E218" s="155">
        <v>-860.66924314567689</v>
      </c>
      <c r="F218">
        <v>856</v>
      </c>
      <c r="G218" s="155">
        <v>1440.2035568543231</v>
      </c>
      <c r="I218" s="155"/>
      <c r="K218" s="155"/>
      <c r="L218">
        <v>854</v>
      </c>
      <c r="M218" s="155">
        <v>179.96838891611517</v>
      </c>
      <c r="N218" s="138">
        <f t="shared" si="3"/>
        <v>218</v>
      </c>
      <c r="AB218" s="167" t="str">
        <f>IFERROR(VALUE(RIGHT(AA218,LEN(AA218)-MIN(FIND({0;1;2;3;4;5;6;7;8;9},AA218&amp;"0123456789"))+1)),"")</f>
        <v/>
      </c>
    </row>
    <row r="219" spans="2:28" x14ac:dyDescent="0.2">
      <c r="B219" s="125">
        <v>860</v>
      </c>
      <c r="C219" s="155">
        <v>25.378689592579679</v>
      </c>
      <c r="D219">
        <v>860</v>
      </c>
      <c r="E219" s="155">
        <v>-864.6858176116591</v>
      </c>
      <c r="F219">
        <v>860</v>
      </c>
      <c r="G219" s="155">
        <v>1436.1869823883408</v>
      </c>
      <c r="I219" s="155"/>
      <c r="K219" s="155"/>
      <c r="L219">
        <v>858</v>
      </c>
      <c r="M219" s="155">
        <v>179.96830082488745</v>
      </c>
      <c r="N219" s="138">
        <f t="shared" si="3"/>
        <v>219</v>
      </c>
      <c r="AB219" s="167" t="str">
        <f>IFERROR(VALUE(RIGHT(AA219,LEN(AA219)-MIN(FIND({0;1;2;3;4;5;6;7;8;9},AA219&amp;"0123456789"))+1)),"")</f>
        <v/>
      </c>
    </row>
    <row r="220" spans="2:28" x14ac:dyDescent="0.2">
      <c r="B220" s="125">
        <v>864</v>
      </c>
      <c r="C220" s="155">
        <v>25.380917966914645</v>
      </c>
      <c r="D220">
        <v>864</v>
      </c>
      <c r="E220" s="155">
        <v>-868.70234588411734</v>
      </c>
      <c r="F220">
        <v>864</v>
      </c>
      <c r="G220" s="155">
        <v>1432.1704541158826</v>
      </c>
      <c r="I220" s="155"/>
      <c r="K220" s="155"/>
      <c r="L220">
        <v>862</v>
      </c>
      <c r="M220" s="155">
        <v>179.96821224131682</v>
      </c>
      <c r="N220" s="138">
        <f t="shared" si="3"/>
        <v>220</v>
      </c>
      <c r="AB220" s="167" t="str">
        <f>IFERROR(VALUE(RIGHT(AA220,LEN(AA220)-MIN(FIND({0;1;2;3;4;5;6;7;8;9},AA220&amp;"0123456789"))+1)),"")</f>
        <v/>
      </c>
    </row>
    <row r="221" spans="2:28" x14ac:dyDescent="0.2">
      <c r="B221" s="125">
        <v>868</v>
      </c>
      <c r="C221" s="155">
        <v>25.383152560209556</v>
      </c>
      <c r="D221">
        <v>868</v>
      </c>
      <c r="E221" s="155">
        <v>-872.71882796302293</v>
      </c>
      <c r="F221">
        <v>868</v>
      </c>
      <c r="G221" s="155">
        <v>1428.1539720369769</v>
      </c>
      <c r="I221" s="155"/>
      <c r="K221" s="155"/>
      <c r="L221">
        <v>866</v>
      </c>
      <c r="M221" s="155">
        <v>179.96812316126369</v>
      </c>
      <c r="N221" s="138">
        <f t="shared" si="3"/>
        <v>221</v>
      </c>
      <c r="AB221" s="167" t="str">
        <f>IFERROR(VALUE(RIGHT(AA221,LEN(AA221)-MIN(FIND({0;1;2;3;4;5;6;7;8;9},AA221&amp;"0123456789"))+1)),"")</f>
        <v/>
      </c>
    </row>
    <row r="222" spans="2:28" x14ac:dyDescent="0.2">
      <c r="B222" s="125">
        <v>872</v>
      </c>
      <c r="C222" s="155">
        <v>25.385393407417613</v>
      </c>
      <c r="D222">
        <v>872</v>
      </c>
      <c r="E222" s="155">
        <v>-876.73526384834668</v>
      </c>
      <c r="F222">
        <v>872</v>
      </c>
      <c r="G222" s="155">
        <v>1424.1375361516534</v>
      </c>
      <c r="I222" s="155"/>
      <c r="K222" s="155"/>
      <c r="L222">
        <v>870</v>
      </c>
      <c r="M222" s="155">
        <v>179.96803358054265</v>
      </c>
      <c r="N222" s="138">
        <f t="shared" si="3"/>
        <v>222</v>
      </c>
      <c r="AB222" s="167" t="str">
        <f>IFERROR(VALUE(RIGHT(AA222,LEN(AA222)-MIN(FIND({0;1;2;3;4;5;6;7;8;9},AA222&amp;"0123456789"))+1)),"")</f>
        <v/>
      </c>
    </row>
    <row r="223" spans="2:28" x14ac:dyDescent="0.2">
      <c r="B223" s="125">
        <v>876</v>
      </c>
      <c r="C223" s="155">
        <v>25.387640543787533</v>
      </c>
      <c r="D223">
        <v>876</v>
      </c>
      <c r="E223" s="155">
        <v>-880.75165354005912</v>
      </c>
      <c r="F223">
        <v>876</v>
      </c>
      <c r="G223" s="155">
        <v>1420.121146459941</v>
      </c>
      <c r="I223" s="155"/>
      <c r="K223" s="155"/>
      <c r="L223">
        <v>874</v>
      </c>
      <c r="M223" s="155">
        <v>179.9679434949208</v>
      </c>
      <c r="N223" s="138">
        <f t="shared" si="3"/>
        <v>223</v>
      </c>
      <c r="AB223" s="167" t="str">
        <f>IFERROR(VALUE(RIGHT(AA223,LEN(AA223)-MIN(FIND({0;1;2;3;4;5;6;7;8;9},AA223&amp;"0123456789"))+1)),"")</f>
        <v/>
      </c>
    </row>
    <row r="224" spans="2:28" x14ac:dyDescent="0.2">
      <c r="B224" s="125">
        <v>880</v>
      </c>
      <c r="C224" s="155">
        <v>25.389894004866875</v>
      </c>
      <c r="D224">
        <v>880</v>
      </c>
      <c r="E224" s="155">
        <v>-884.76799703813003</v>
      </c>
      <c r="F224">
        <v>880</v>
      </c>
      <c r="G224" s="155">
        <v>1416.1048029618701</v>
      </c>
      <c r="I224" s="155"/>
      <c r="K224" s="155"/>
      <c r="L224">
        <v>878</v>
      </c>
      <c r="M224" s="155">
        <v>179.96785290011752</v>
      </c>
      <c r="N224" s="138">
        <f t="shared" si="3"/>
        <v>224</v>
      </c>
      <c r="AB224" s="167" t="str">
        <f>IFERROR(VALUE(RIGHT(AA224,LEN(AA224)-MIN(FIND({0;1;2;3;4;5;6;7;8;9},AA224&amp;"0123456789"))+1)),"")</f>
        <v/>
      </c>
    </row>
    <row r="225" spans="2:28" x14ac:dyDescent="0.2">
      <c r="B225" s="125">
        <v>884</v>
      </c>
      <c r="C225" s="155">
        <v>25.392153826505442</v>
      </c>
      <c r="D225">
        <v>884</v>
      </c>
      <c r="E225" s="155">
        <v>-888.78429434252962</v>
      </c>
      <c r="F225">
        <v>884</v>
      </c>
      <c r="G225" s="155">
        <v>1412.0885056574703</v>
      </c>
      <c r="I225" s="155"/>
      <c r="K225" s="155"/>
      <c r="L225">
        <v>882</v>
      </c>
      <c r="M225" s="155">
        <v>179.96776179180347</v>
      </c>
      <c r="N225" s="138">
        <f t="shared" si="3"/>
        <v>225</v>
      </c>
      <c r="AB225" s="167" t="str">
        <f>IFERROR(VALUE(RIGHT(AA225,LEN(AA225)-MIN(FIND({0;1;2;3;4;5;6;7;8;9},AA225&amp;"0123456789"))+1)),"")</f>
        <v/>
      </c>
    </row>
    <row r="226" spans="2:28" x14ac:dyDescent="0.2">
      <c r="B226" s="125">
        <v>888</v>
      </c>
      <c r="C226" s="155">
        <v>25.394420044858709</v>
      </c>
      <c r="D226">
        <v>888</v>
      </c>
      <c r="E226" s="155">
        <v>-892.8005454532273</v>
      </c>
      <c r="F226">
        <v>888</v>
      </c>
      <c r="G226" s="155">
        <v>1408.0722545467727</v>
      </c>
      <c r="I226" s="155"/>
      <c r="K226" s="155"/>
      <c r="L226">
        <v>886</v>
      </c>
      <c r="M226" s="155">
        <v>179.96767016560023</v>
      </c>
      <c r="N226" s="138">
        <f t="shared" si="3"/>
        <v>226</v>
      </c>
      <c r="AB226" s="167" t="str">
        <f>IFERROR(VALUE(RIGHT(AA226,LEN(AA226)-MIN(FIND({0;1;2;3;4;5;6;7;8;9},AA226&amp;"0123456789"))+1)),"")</f>
        <v/>
      </c>
    </row>
    <row r="227" spans="2:28" x14ac:dyDescent="0.2">
      <c r="B227" s="125">
        <v>892</v>
      </c>
      <c r="C227" s="155">
        <v>25.396692696391302</v>
      </c>
      <c r="D227">
        <v>892</v>
      </c>
      <c r="E227" s="155">
        <v>-896.81675037019227</v>
      </c>
      <c r="F227">
        <v>892</v>
      </c>
      <c r="G227" s="155">
        <v>1404.0560496298076</v>
      </c>
      <c r="I227" s="155"/>
      <c r="K227" s="155"/>
      <c r="L227">
        <v>890</v>
      </c>
      <c r="M227" s="155">
        <v>179.96757801707952</v>
      </c>
      <c r="N227" s="138">
        <f t="shared" si="3"/>
        <v>227</v>
      </c>
      <c r="AB227" s="167" t="str">
        <f>IFERROR(VALUE(RIGHT(AA227,LEN(AA227)-MIN(FIND({0;1;2;3;4;5;6;7;8;9},AA227&amp;"0123456789"))+1)),"")</f>
        <v/>
      </c>
    </row>
    <row r="228" spans="2:28" x14ac:dyDescent="0.2">
      <c r="B228" s="125">
        <v>896</v>
      </c>
      <c r="C228" s="155">
        <v>25.398971817880554</v>
      </c>
      <c r="D228">
        <v>896</v>
      </c>
      <c r="E228" s="155">
        <v>-900.83290909339325</v>
      </c>
      <c r="F228">
        <v>896</v>
      </c>
      <c r="G228" s="155">
        <v>1400.0398909066066</v>
      </c>
      <c r="I228" s="155"/>
      <c r="K228" s="155"/>
      <c r="L228">
        <v>894</v>
      </c>
      <c r="M228" s="155">
        <v>179.96748534176214</v>
      </c>
      <c r="N228" s="138">
        <f t="shared" si="3"/>
        <v>228</v>
      </c>
      <c r="AB228" s="167" t="str">
        <f>IFERROR(VALUE(RIGHT(AA228,LEN(AA228)-MIN(FIND({0;1;2;3;4;5;6;7;8;9},AA228&amp;"0123456789"))+1)),"")</f>
        <v/>
      </c>
    </row>
    <row r="229" spans="2:28" x14ac:dyDescent="0.2">
      <c r="B229" s="125">
        <v>900</v>
      </c>
      <c r="C229" s="155">
        <v>25.401257446420058</v>
      </c>
      <c r="D229">
        <v>900</v>
      </c>
      <c r="E229" s="155">
        <v>-904.84902162279855</v>
      </c>
      <c r="F229">
        <v>900</v>
      </c>
      <c r="G229" s="155">
        <v>1396.0237783772013</v>
      </c>
      <c r="I229" s="155"/>
      <c r="K229" s="155"/>
      <c r="L229">
        <v>898</v>
      </c>
      <c r="M229" s="155">
        <v>179.96739213511805</v>
      </c>
      <c r="N229" s="138">
        <f t="shared" si="3"/>
        <v>229</v>
      </c>
      <c r="AB229" s="167" t="str">
        <f>IFERROR(VALUE(RIGHT(AA229,LEN(AA229)-MIN(FIND({0;1;2;3;4;5;6;7;8;9},AA229&amp;"0123456789"))+1)),"")</f>
        <v/>
      </c>
    </row>
    <row r="230" spans="2:28" x14ac:dyDescent="0.2">
      <c r="B230" s="125">
        <v>904</v>
      </c>
      <c r="C230" s="155">
        <v>25.403549619423327</v>
      </c>
      <c r="D230">
        <v>904</v>
      </c>
      <c r="E230" s="155">
        <v>-908.86508795837653</v>
      </c>
      <c r="F230">
        <v>904</v>
      </c>
      <c r="G230" s="155">
        <v>1392.0077120416236</v>
      </c>
      <c r="I230" s="155"/>
      <c r="K230" s="155"/>
      <c r="L230">
        <v>902</v>
      </c>
      <c r="M230" s="155">
        <v>179.96729839256463</v>
      </c>
      <c r="N230" s="138">
        <f t="shared" si="3"/>
        <v>230</v>
      </c>
      <c r="AB230" s="167" t="str">
        <f>IFERROR(VALUE(RIGHT(AA230,LEN(AA230)-MIN(FIND({0;1;2;3;4;5;6;7;8;9},AA230&amp;"0123456789"))+1)),"")</f>
        <v/>
      </c>
    </row>
    <row r="231" spans="2:28" x14ac:dyDescent="0.2">
      <c r="B231" s="125">
        <v>908</v>
      </c>
      <c r="C231" s="155">
        <v>25.405848374627492</v>
      </c>
      <c r="D231">
        <v>908</v>
      </c>
      <c r="E231" s="155">
        <v>-912.88110810009437</v>
      </c>
      <c r="F231">
        <v>908</v>
      </c>
      <c r="G231" s="155">
        <v>1387.9916918999056</v>
      </c>
      <c r="I231" s="155"/>
      <c r="K231" s="155"/>
      <c r="L231">
        <v>906</v>
      </c>
      <c r="M231" s="155">
        <v>179.96720410946648</v>
      </c>
      <c r="N231" s="138">
        <f t="shared" si="3"/>
        <v>231</v>
      </c>
      <c r="AB231" s="167" t="str">
        <f>IFERROR(VALUE(RIGHT(AA231,LEN(AA231)-MIN(FIND({0;1;2;3;4;5;6;7;8;9},AA231&amp;"0123456789"))+1)),"")</f>
        <v/>
      </c>
    </row>
    <row r="232" spans="2:28" x14ac:dyDescent="0.2">
      <c r="B232" s="125">
        <v>912</v>
      </c>
      <c r="C232" s="155">
        <v>25.408153750097021</v>
      </c>
      <c r="D232">
        <v>912</v>
      </c>
      <c r="E232" s="155">
        <v>-916.89708204791987</v>
      </c>
      <c r="F232">
        <v>912</v>
      </c>
      <c r="G232" s="155">
        <v>1383.9757179520802</v>
      </c>
      <c r="I232" s="155"/>
      <c r="K232" s="155"/>
      <c r="L232">
        <v>910</v>
      </c>
      <c r="M232" s="155">
        <v>179.96710928113484</v>
      </c>
      <c r="N232" s="138">
        <f t="shared" si="3"/>
        <v>232</v>
      </c>
      <c r="AB232" s="167" t="str">
        <f>IFERROR(VALUE(RIGHT(AA232,LEN(AA232)-MIN(FIND({0;1;2;3;4;5;6;7;8;9},AA232&amp;"0123456789"))+1)),"")</f>
        <v/>
      </c>
    </row>
    <row r="233" spans="2:28" x14ac:dyDescent="0.2">
      <c r="B233" s="125">
        <v>916</v>
      </c>
      <c r="C233" s="155">
        <v>25.410465784227515</v>
      </c>
      <c r="D233">
        <v>916</v>
      </c>
      <c r="E233" s="155">
        <v>-920.91300980181973</v>
      </c>
      <c r="F233">
        <v>916</v>
      </c>
      <c r="G233" s="155">
        <v>1379.9597901981801</v>
      </c>
      <c r="I233" s="155"/>
      <c r="K233" s="155"/>
      <c r="L233">
        <v>914</v>
      </c>
      <c r="M233" s="155">
        <v>179.96701390282652</v>
      </c>
      <c r="N233" s="138">
        <f t="shared" si="3"/>
        <v>233</v>
      </c>
      <c r="AB233" s="167" t="str">
        <f>IFERROR(VALUE(RIGHT(AA233,LEN(AA233)-MIN(FIND({0;1;2;3;4;5;6;7;8;9},AA233&amp;"0123456789"))+1)),"")</f>
        <v/>
      </c>
    </row>
    <row r="234" spans="2:28" x14ac:dyDescent="0.2">
      <c r="B234" s="125">
        <v>920</v>
      </c>
      <c r="C234" s="155">
        <v>25.4127845157496</v>
      </c>
      <c r="D234">
        <v>920</v>
      </c>
      <c r="E234" s="155">
        <v>-924.92889136176052</v>
      </c>
      <c r="F234">
        <v>920</v>
      </c>
      <c r="G234" s="155">
        <v>1375.9439086382395</v>
      </c>
      <c r="I234" s="155"/>
      <c r="K234" s="155"/>
      <c r="L234">
        <v>918</v>
      </c>
      <c r="M234" s="155">
        <v>179.96691796974267</v>
      </c>
      <c r="N234" s="138">
        <f t="shared" si="3"/>
        <v>234</v>
      </c>
      <c r="AB234" s="167" t="str">
        <f>IFERROR(VALUE(RIGHT(AA234,LEN(AA234)-MIN(FIND({0;1;2;3;4;5;6;7;8;9},AA234&amp;"0123456789"))+1)),"")</f>
        <v/>
      </c>
    </row>
    <row r="235" spans="2:28" x14ac:dyDescent="0.2">
      <c r="B235" s="125">
        <v>924</v>
      </c>
      <c r="C235" s="155">
        <v>25.415109983732776</v>
      </c>
      <c r="D235">
        <v>924</v>
      </c>
      <c r="E235" s="155">
        <v>-928.94472672770871</v>
      </c>
      <c r="F235">
        <v>924</v>
      </c>
      <c r="G235" s="155">
        <v>1371.9280732722914</v>
      </c>
      <c r="I235" s="155"/>
      <c r="K235" s="155"/>
      <c r="L235">
        <v>922</v>
      </c>
      <c r="M235" s="155">
        <v>179.96682147702924</v>
      </c>
      <c r="N235" s="138">
        <f t="shared" si="3"/>
        <v>235</v>
      </c>
      <c r="AB235" s="167" t="str">
        <f>IFERROR(VALUE(RIGHT(AA235,LEN(AA235)-MIN(FIND({0;1;2;3;4;5;6;7;8;9},AA235&amp;"0123456789"))+1)),"")</f>
        <v/>
      </c>
    </row>
    <row r="236" spans="2:28" x14ac:dyDescent="0.2">
      <c r="B236" s="125">
        <v>928</v>
      </c>
      <c r="C236" s="155">
        <v>25.417442227589436</v>
      </c>
      <c r="D236">
        <v>928</v>
      </c>
      <c r="E236" s="155">
        <v>-932.96051589962974</v>
      </c>
      <c r="F236">
        <v>928</v>
      </c>
      <c r="G236" s="155">
        <v>1367.9122841003702</v>
      </c>
      <c r="I236" s="155"/>
      <c r="K236" s="155"/>
      <c r="L236">
        <v>926</v>
      </c>
      <c r="M236" s="155">
        <v>179.96672441977472</v>
      </c>
      <c r="N236" s="138">
        <f t="shared" si="3"/>
        <v>236</v>
      </c>
      <c r="AB236" s="167" t="str">
        <f>IFERROR(VALUE(RIGHT(AA236,LEN(AA236)-MIN(FIND({0;1;2;3;4;5;6;7;8;9},AA236&amp;"0123456789"))+1)),"")</f>
        <v/>
      </c>
    </row>
    <row r="237" spans="2:28" x14ac:dyDescent="0.2">
      <c r="B237" s="125">
        <v>932</v>
      </c>
      <c r="C237" s="155">
        <v>25.419781287078855</v>
      </c>
      <c r="D237">
        <v>932</v>
      </c>
      <c r="E237" s="155">
        <v>-936.97625887748882</v>
      </c>
      <c r="F237">
        <v>932</v>
      </c>
      <c r="G237" s="155">
        <v>1363.8965411225113</v>
      </c>
      <c r="I237" s="155"/>
      <c r="K237" s="155"/>
      <c r="L237">
        <v>930</v>
      </c>
      <c r="M237" s="155">
        <v>179.96662679301033</v>
      </c>
      <c r="N237" s="138">
        <f t="shared" si="3"/>
        <v>237</v>
      </c>
      <c r="AB237" s="167" t="str">
        <f>IFERROR(VALUE(RIGHT(AA237,LEN(AA237)-MIN(FIND({0;1;2;3;4;5;6;7;8;9},AA237&amp;"0123456789"))+1)),"")</f>
        <v/>
      </c>
    </row>
    <row r="238" spans="2:28" x14ac:dyDescent="0.2">
      <c r="B238" s="125">
        <v>936</v>
      </c>
      <c r="C238" s="155">
        <v>25.422127202311284</v>
      </c>
      <c r="D238">
        <v>936</v>
      </c>
      <c r="E238" s="155">
        <v>-940.99195566125127</v>
      </c>
      <c r="F238">
        <v>936</v>
      </c>
      <c r="G238" s="155">
        <v>1359.8808443387488</v>
      </c>
      <c r="I238" s="155"/>
      <c r="K238" s="155"/>
      <c r="L238">
        <v>934</v>
      </c>
      <c r="M238" s="155">
        <v>179.96652859170871</v>
      </c>
      <c r="N238" s="138">
        <f t="shared" si="3"/>
        <v>238</v>
      </c>
      <c r="AB238" s="167" t="str">
        <f>IFERROR(VALUE(RIGHT(AA238,LEN(AA238)-MIN(FIND({0;1;2;3;4;5;6;7;8;9},AA238&amp;"0123456789"))+1)),"")</f>
        <v/>
      </c>
    </row>
    <row r="239" spans="2:28" x14ac:dyDescent="0.2">
      <c r="B239" s="125">
        <v>940</v>
      </c>
      <c r="C239" s="155">
        <v>25.424480013752113</v>
      </c>
      <c r="D239">
        <v>940</v>
      </c>
      <c r="E239" s="155">
        <v>-945.00760625088151</v>
      </c>
      <c r="F239">
        <v>940</v>
      </c>
      <c r="G239" s="155">
        <v>1355.8651937491186</v>
      </c>
      <c r="I239" s="155"/>
      <c r="K239" s="155"/>
      <c r="L239">
        <v>938</v>
      </c>
      <c r="M239" s="155">
        <v>179.96642981078287</v>
      </c>
      <c r="N239" s="138">
        <f t="shared" si="3"/>
        <v>239</v>
      </c>
      <c r="AB239" s="167" t="str">
        <f>IFERROR(VALUE(RIGHT(AA239,LEN(AA239)-MIN(FIND({0;1;2;3;4;5;6;7;8;9},AA239&amp;"0123456789"))+1)),"")</f>
        <v/>
      </c>
    </row>
    <row r="240" spans="2:28" x14ac:dyDescent="0.2">
      <c r="B240" s="125">
        <v>944</v>
      </c>
      <c r="C240" s="155">
        <v>25.426839762226034</v>
      </c>
      <c r="D240">
        <v>944</v>
      </c>
      <c r="E240" s="155">
        <v>-949.02321064634361</v>
      </c>
      <c r="F240">
        <v>944</v>
      </c>
      <c r="G240" s="155">
        <v>1351.8495893536565</v>
      </c>
      <c r="I240" s="155"/>
      <c r="K240" s="155"/>
      <c r="L240">
        <v>942</v>
      </c>
      <c r="M240" s="155">
        <v>179.96633044508621</v>
      </c>
      <c r="N240" s="138">
        <f t="shared" si="3"/>
        <v>240</v>
      </c>
      <c r="AB240" s="167" t="str">
        <f>IFERROR(VALUE(RIGHT(AA240,LEN(AA240)-MIN(FIND({0;1;2;3;4;5;6;7;8;9},AA240&amp;"0123456789"))+1)),"")</f>
        <v/>
      </c>
    </row>
    <row r="241" spans="2:28" x14ac:dyDescent="0.2">
      <c r="B241" s="125">
        <v>948</v>
      </c>
      <c r="C241" s="155">
        <v>25.429206488921348</v>
      </c>
      <c r="D241">
        <v>948</v>
      </c>
      <c r="E241" s="155">
        <v>-953.03876884760132</v>
      </c>
      <c r="F241">
        <v>948</v>
      </c>
      <c r="G241" s="155">
        <v>1347.8340311523987</v>
      </c>
      <c r="I241" s="155"/>
      <c r="K241" s="155"/>
      <c r="L241">
        <v>946</v>
      </c>
      <c r="M241" s="155">
        <v>179.96623048941041</v>
      </c>
      <c r="N241" s="138">
        <f t="shared" si="3"/>
        <v>241</v>
      </c>
      <c r="AB241" s="167" t="str">
        <f>IFERROR(VALUE(RIGHT(AA241,LEN(AA241)-MIN(FIND({0;1;2;3;4;5;6;7;8;9},AA241&amp;"0123456789"))+1)),"")</f>
        <v/>
      </c>
    </row>
    <row r="242" spans="2:28" x14ac:dyDescent="0.2">
      <c r="B242" s="125">
        <v>952</v>
      </c>
      <c r="C242" s="155">
        <v>25.431580235394268</v>
      </c>
      <c r="D242">
        <v>952</v>
      </c>
      <c r="E242" s="155">
        <v>-957.0542808546179</v>
      </c>
      <c r="F242">
        <v>952</v>
      </c>
      <c r="G242" s="155">
        <v>1343.8185191453822</v>
      </c>
      <c r="I242" s="155"/>
      <c r="K242" s="155"/>
      <c r="L242">
        <v>950</v>
      </c>
      <c r="M242" s="155">
        <v>179.96612993848549</v>
      </c>
      <c r="N242" s="138">
        <f t="shared" si="3"/>
        <v>242</v>
      </c>
      <c r="AB242" s="167" t="str">
        <f>IFERROR(VALUE(RIGHT(AA242,LEN(AA242)-MIN(FIND({0;1;2;3;4;5;6;7;8;9},AA242&amp;"0123456789"))+1)),"")</f>
        <v/>
      </c>
    </row>
    <row r="243" spans="2:28" x14ac:dyDescent="0.2">
      <c r="B243" s="125">
        <v>956</v>
      </c>
      <c r="C243" s="155">
        <v>25.433961043573323</v>
      </c>
      <c r="D243">
        <v>956</v>
      </c>
      <c r="E243" s="155">
        <v>-961.06974666735607</v>
      </c>
      <c r="F243">
        <v>956</v>
      </c>
      <c r="G243" s="155">
        <v>1339.8030533326439</v>
      </c>
      <c r="I243" s="155"/>
      <c r="K243" s="155"/>
      <c r="L243">
        <v>954</v>
      </c>
      <c r="M243" s="155">
        <v>179.9660287869784</v>
      </c>
      <c r="N243" s="138">
        <f t="shared" si="3"/>
        <v>243</v>
      </c>
      <c r="AB243" s="167" t="str">
        <f>IFERROR(VALUE(RIGHT(AA243,LEN(AA243)-MIN(FIND({0;1;2;3;4;5;6;7;8;9},AA243&amp;"0123456789"))+1)),"")</f>
        <v/>
      </c>
    </row>
    <row r="244" spans="2:28" x14ac:dyDescent="0.2">
      <c r="B244" s="125">
        <v>960</v>
      </c>
      <c r="C244" s="155">
        <v>25.436348955763837</v>
      </c>
      <c r="D244">
        <v>960</v>
      </c>
      <c r="E244" s="155">
        <v>-965.08516628577831</v>
      </c>
      <c r="F244">
        <v>960</v>
      </c>
      <c r="G244" s="155">
        <v>1335.7876337142216</v>
      </c>
      <c r="I244" s="155"/>
      <c r="K244" s="155"/>
      <c r="L244">
        <v>958</v>
      </c>
      <c r="M244" s="155">
        <v>179.96592702949198</v>
      </c>
      <c r="N244" s="138">
        <f t="shared" si="3"/>
        <v>244</v>
      </c>
      <c r="AB244" s="167" t="str">
        <f>IFERROR(VALUE(RIGHT(AA244,LEN(AA244)-MIN(FIND({0;1;2;3;4;5;6;7;8;9},AA244&amp;"0123456789"))+1)),"")</f>
        <v/>
      </c>
    </row>
    <row r="245" spans="2:28" x14ac:dyDescent="0.2">
      <c r="B245" s="125">
        <v>964</v>
      </c>
      <c r="C245" s="155">
        <v>25.438744014652418</v>
      </c>
      <c r="D245">
        <v>964</v>
      </c>
      <c r="E245" s="155">
        <v>-969.10053970984643</v>
      </c>
      <c r="F245">
        <v>964</v>
      </c>
      <c r="G245" s="155">
        <v>1331.7722602901536</v>
      </c>
      <c r="I245" s="155"/>
      <c r="K245" s="155"/>
      <c r="L245">
        <v>962</v>
      </c>
      <c r="M245" s="155">
        <v>179.96582466056475</v>
      </c>
      <c r="N245" s="138">
        <f t="shared" si="3"/>
        <v>245</v>
      </c>
      <c r="AB245" s="167" t="str">
        <f>IFERROR(VALUE(RIGHT(AA245,LEN(AA245)-MIN(FIND({0;1;2;3;4;5;6;7;8;9},AA245&amp;"0123456789"))+1)),"")</f>
        <v/>
      </c>
    </row>
    <row r="246" spans="2:28" x14ac:dyDescent="0.2">
      <c r="B246" s="125">
        <v>968</v>
      </c>
      <c r="C246" s="155">
        <v>25.441146263311598</v>
      </c>
      <c r="D246">
        <v>968</v>
      </c>
      <c r="E246" s="155">
        <v>-973.11586693952199</v>
      </c>
      <c r="F246">
        <v>968</v>
      </c>
      <c r="G246" s="155">
        <v>1327.7569330604779</v>
      </c>
      <c r="I246" s="155"/>
      <c r="K246" s="155"/>
      <c r="L246">
        <v>966</v>
      </c>
      <c r="M246" s="155">
        <v>179.96572167466869</v>
      </c>
      <c r="N246" s="138">
        <f t="shared" si="3"/>
        <v>246</v>
      </c>
      <c r="AB246" s="167" t="str">
        <f>IFERROR(VALUE(RIGHT(AA246,LEN(AA246)-MIN(FIND({0;1;2;3;4;5;6;7;8;9},AA246&amp;"0123456789"))+1)),"")</f>
        <v/>
      </c>
    </row>
    <row r="247" spans="2:28" x14ac:dyDescent="0.2">
      <c r="B247" s="125">
        <v>972</v>
      </c>
      <c r="C247" s="155">
        <v>25.443555745204456</v>
      </c>
      <c r="D247">
        <v>972</v>
      </c>
      <c r="E247" s="155">
        <v>-977.13114797476601</v>
      </c>
      <c r="F247">
        <v>972</v>
      </c>
      <c r="G247" s="155">
        <v>1323.7416520252341</v>
      </c>
      <c r="I247" s="155"/>
      <c r="K247" s="155"/>
      <c r="L247">
        <v>970</v>
      </c>
      <c r="M247" s="155">
        <v>179.96561806620969</v>
      </c>
      <c r="N247" s="138">
        <f t="shared" si="3"/>
        <v>247</v>
      </c>
      <c r="AB247" s="167" t="str">
        <f>IFERROR(VALUE(RIGHT(AA247,LEN(AA247)-MIN(FIND({0;1;2;3;4;5;6;7;8;9},AA247&amp;"0123456789"))+1)),"")</f>
        <v/>
      </c>
    </row>
    <row r="248" spans="2:28" x14ac:dyDescent="0.2">
      <c r="B248" s="125">
        <v>976</v>
      </c>
      <c r="C248" s="155">
        <v>25.445972504189399</v>
      </c>
      <c r="D248">
        <v>976</v>
      </c>
      <c r="E248" s="155">
        <v>-981.14638281553914</v>
      </c>
      <c r="F248">
        <v>976</v>
      </c>
      <c r="G248" s="155">
        <v>1319.7264171844608</v>
      </c>
      <c r="I248" s="155"/>
      <c r="K248" s="155"/>
      <c r="L248">
        <v>974</v>
      </c>
      <c r="M248" s="155">
        <v>179.96551382952504</v>
      </c>
      <c r="N248" s="138">
        <f t="shared" si="3"/>
        <v>248</v>
      </c>
      <c r="AB248" s="167" t="str">
        <f>IFERROR(VALUE(RIGHT(AA248,LEN(AA248)-MIN(FIND({0;1;2;3;4;5;6;7;8;9},AA248&amp;"0123456789"))+1)),"")</f>
        <v/>
      </c>
    </row>
    <row r="249" spans="2:28" x14ac:dyDescent="0.2">
      <c r="B249" s="125">
        <v>980</v>
      </c>
      <c r="C249" s="155">
        <v>25.448396584524929</v>
      </c>
      <c r="D249">
        <v>980</v>
      </c>
      <c r="E249" s="155">
        <v>-985.16157146180103</v>
      </c>
      <c r="F249">
        <v>980</v>
      </c>
      <c r="G249" s="155">
        <v>1315.7112285381991</v>
      </c>
      <c r="I249" s="155"/>
      <c r="K249" s="155"/>
      <c r="L249">
        <v>978</v>
      </c>
      <c r="M249" s="155">
        <v>179.96540895888384</v>
      </c>
      <c r="N249" s="138">
        <f t="shared" si="3"/>
        <v>249</v>
      </c>
      <c r="AB249" s="167" t="str">
        <f>IFERROR(VALUE(RIGHT(AA249,LEN(AA249)-MIN(FIND({0;1;2;3;4;5;6;7;8;9},AA249&amp;"0123456789"))+1)),"")</f>
        <v/>
      </c>
    </row>
    <row r="250" spans="2:28" x14ac:dyDescent="0.2">
      <c r="B250" s="125">
        <v>984</v>
      </c>
      <c r="C250" s="155">
        <v>25.450828030874554</v>
      </c>
      <c r="D250">
        <v>984</v>
      </c>
      <c r="E250" s="155">
        <v>-989.17671391351166</v>
      </c>
      <c r="F250">
        <v>984</v>
      </c>
      <c r="G250" s="155">
        <v>1311.6960860864883</v>
      </c>
      <c r="I250" s="155"/>
      <c r="K250" s="155"/>
      <c r="L250">
        <v>982</v>
      </c>
      <c r="M250" s="155">
        <v>179.96530344848475</v>
      </c>
      <c r="N250" s="138">
        <f t="shared" si="3"/>
        <v>250</v>
      </c>
      <c r="AB250" s="167" t="str">
        <f>IFERROR(VALUE(RIGHT(AA250,LEN(AA250)-MIN(FIND({0;1;2;3;4;5;6;7;8;9},AA250&amp;"0123456789"))+1)),"")</f>
        <v/>
      </c>
    </row>
    <row r="251" spans="2:28" x14ac:dyDescent="0.2">
      <c r="B251" s="125">
        <v>988</v>
      </c>
      <c r="C251" s="155">
        <v>25.453266888311727</v>
      </c>
      <c r="D251">
        <v>988</v>
      </c>
      <c r="E251" s="155">
        <v>-993.19181017062954</v>
      </c>
      <c r="F251">
        <v>988</v>
      </c>
      <c r="G251" s="155">
        <v>1307.6809898293704</v>
      </c>
      <c r="I251" s="155"/>
      <c r="K251" s="155"/>
      <c r="L251">
        <v>986</v>
      </c>
      <c r="M251" s="155">
        <v>179.96519729245577</v>
      </c>
      <c r="N251" s="138">
        <f t="shared" si="3"/>
        <v>251</v>
      </c>
      <c r="AB251" s="167" t="str">
        <f>IFERROR(VALUE(RIGHT(AA251,LEN(AA251)-MIN(FIND({0;1;2;3;4;5;6;7;8;9},AA251&amp;"0123456789"))+1)),"")</f>
        <v/>
      </c>
    </row>
    <row r="252" spans="2:28" x14ac:dyDescent="0.2">
      <c r="B252" s="125">
        <v>992</v>
      </c>
      <c r="C252" s="155">
        <v>25.455713202324883</v>
      </c>
      <c r="D252">
        <v>992</v>
      </c>
      <c r="E252" s="155">
        <v>-997.20686023311384</v>
      </c>
      <c r="F252">
        <v>992</v>
      </c>
      <c r="G252" s="155">
        <v>1303.6659397668861</v>
      </c>
      <c r="I252" s="155"/>
      <c r="K252" s="155"/>
      <c r="L252">
        <v>990</v>
      </c>
      <c r="M252" s="155">
        <v>179.96509048485277</v>
      </c>
      <c r="N252" s="138">
        <f t="shared" si="3"/>
        <v>252</v>
      </c>
      <c r="AB252" s="167" t="str">
        <f>IFERROR(VALUE(RIGHT(AA252,LEN(AA252)-MIN(FIND({0;1;2;3;4;5;6;7;8;9},AA252&amp;"0123456789"))+1)),"")</f>
        <v/>
      </c>
    </row>
    <row r="253" spans="2:28" x14ac:dyDescent="0.2">
      <c r="B253" s="125">
        <v>996</v>
      </c>
      <c r="C253" s="155">
        <v>25.458167018822564</v>
      </c>
      <c r="D253">
        <v>996</v>
      </c>
      <c r="E253" s="155">
        <v>-1001.2218641009223</v>
      </c>
      <c r="F253">
        <v>996</v>
      </c>
      <c r="G253" s="155">
        <v>1299.6509358990777</v>
      </c>
      <c r="I253" s="155"/>
      <c r="K253" s="155"/>
      <c r="L253">
        <v>994</v>
      </c>
      <c r="M253" s="155">
        <v>179.96498301965804</v>
      </c>
      <c r="N253" s="138">
        <f t="shared" si="3"/>
        <v>253</v>
      </c>
      <c r="AB253" s="167" t="str">
        <f>IFERROR(VALUE(RIGHT(AA253,LEN(AA253)-MIN(FIND({0;1;2;3;4;5;6;7;8;9},AA253&amp;"0123456789"))+1)),"")</f>
        <v/>
      </c>
    </row>
    <row r="254" spans="2:28" x14ac:dyDescent="0.2">
      <c r="B254" s="125">
        <v>1000</v>
      </c>
      <c r="C254" s="155">
        <v>25.460628384138577</v>
      </c>
      <c r="D254">
        <v>1000</v>
      </c>
      <c r="E254" s="155">
        <v>-1005.2368217740124</v>
      </c>
      <c r="F254">
        <v>1000</v>
      </c>
      <c r="G254" s="155">
        <v>1295.6359782259876</v>
      </c>
      <c r="I254" s="155"/>
      <c r="K254" s="155"/>
      <c r="L254">
        <v>998</v>
      </c>
      <c r="M254" s="155">
        <v>179.96487489078021</v>
      </c>
      <c r="N254" s="138">
        <f t="shared" si="3"/>
        <v>254</v>
      </c>
      <c r="AB254" s="167" t="str">
        <f>IFERROR(VALUE(RIGHT(AA254,LEN(AA254)-MIN(FIND({0;1;2;3;4;5;6;7;8;9},AA254&amp;"0123456789"))+1)),"")</f>
        <v/>
      </c>
    </row>
    <row r="255" spans="2:28" x14ac:dyDescent="0.2">
      <c r="B255" s="125">
        <v>1004</v>
      </c>
      <c r="C255" s="155">
        <v>25.463097345037294</v>
      </c>
      <c r="D255">
        <v>1004</v>
      </c>
      <c r="E255" s="155">
        <v>-1009.2517332523413</v>
      </c>
      <c r="F255">
        <v>1004</v>
      </c>
      <c r="G255" s="155">
        <v>1291.6210667476587</v>
      </c>
      <c r="I255" s="155"/>
      <c r="K255" s="155"/>
      <c r="L255">
        <v>1002</v>
      </c>
      <c r="M255" s="155">
        <v>179.96476609205178</v>
      </c>
      <c r="N255" s="138">
        <f t="shared" si="3"/>
        <v>255</v>
      </c>
      <c r="AB255" s="167" t="str">
        <f>IFERROR(VALUE(RIGHT(AA255,LEN(AA255)-MIN(FIND({0;1;2;3;4;5;6;7;8;9},AA255&amp;"0123456789"))+1)),"")</f>
        <v/>
      </c>
    </row>
    <row r="256" spans="2:28" x14ac:dyDescent="0.2">
      <c r="B256" s="125">
        <v>1008</v>
      </c>
      <c r="C256" s="155">
        <v>25.465573948718983</v>
      </c>
      <c r="D256">
        <v>1008</v>
      </c>
      <c r="E256" s="155">
        <v>-1013.2665985358653</v>
      </c>
      <c r="F256">
        <v>1008</v>
      </c>
      <c r="G256" s="155">
        <v>1287.6062014641348</v>
      </c>
      <c r="I256" s="155"/>
      <c r="K256" s="155"/>
      <c r="L256">
        <v>1006</v>
      </c>
      <c r="M256" s="155">
        <v>179.96465661722911</v>
      </c>
      <c r="N256" s="138">
        <f t="shared" si="3"/>
        <v>256</v>
      </c>
      <c r="AB256" s="167" t="str">
        <f>IFERROR(VALUE(RIGHT(AA256,LEN(AA256)-MIN(FIND({0;1;2;3;4;5;6;7;8;9},AA256&amp;"0123456789"))+1)),"")</f>
        <v/>
      </c>
    </row>
    <row r="257" spans="2:28" x14ac:dyDescent="0.2">
      <c r="B257" s="125">
        <v>1012</v>
      </c>
      <c r="C257" s="155">
        <v>25.468058242825258</v>
      </c>
      <c r="D257">
        <v>1012</v>
      </c>
      <c r="E257" s="155">
        <v>-1017.2814176245404</v>
      </c>
      <c r="F257">
        <v>1012</v>
      </c>
      <c r="G257" s="155">
        <v>1283.5913823754595</v>
      </c>
      <c r="I257" s="155"/>
      <c r="K257" s="155"/>
      <c r="L257">
        <v>1010</v>
      </c>
      <c r="M257" s="155">
        <v>179.96454645999032</v>
      </c>
      <c r="N257" s="138">
        <f t="shared" si="3"/>
        <v>257</v>
      </c>
      <c r="AB257" s="167" t="str">
        <f>IFERROR(VALUE(RIGHT(AA257,LEN(AA257)-MIN(FIND({0;1;2;3;4;5;6;7;8;9},AA257&amp;"0123456789"))+1)),"")</f>
        <v/>
      </c>
    </row>
    <row r="258" spans="2:28" x14ac:dyDescent="0.2">
      <c r="B258" s="125">
        <v>1016</v>
      </c>
      <c r="C258" s="155">
        <v>25.470550275444573</v>
      </c>
      <c r="D258">
        <v>1016</v>
      </c>
      <c r="E258" s="155">
        <v>-1021.296190518322</v>
      </c>
      <c r="F258">
        <v>1016</v>
      </c>
      <c r="G258" s="155">
        <v>1279.5766094816781</v>
      </c>
      <c r="I258" s="155"/>
      <c r="K258" s="155"/>
      <c r="L258">
        <v>1014</v>
      </c>
      <c r="M258" s="155">
        <v>179.96443561393488</v>
      </c>
      <c r="N258" s="138">
        <f t="shared" si="3"/>
        <v>258</v>
      </c>
      <c r="AB258" s="167" t="str">
        <f>IFERROR(VALUE(RIGHT(AA258,LEN(AA258)-MIN(FIND({0;1;2;3;4;5;6;7;8;9},AA258&amp;"0123456789"))+1)),"")</f>
        <v/>
      </c>
    </row>
    <row r="259" spans="2:28" x14ac:dyDescent="0.2">
      <c r="B259" s="125">
        <v>1020</v>
      </c>
      <c r="C259" s="155">
        <v>25.473050095117859</v>
      </c>
      <c r="D259">
        <v>1020</v>
      </c>
      <c r="E259" s="155">
        <v>-1025.3109172171646</v>
      </c>
      <c r="F259">
        <v>1020</v>
      </c>
      <c r="G259" s="155">
        <v>1275.5618827828355</v>
      </c>
      <c r="I259" s="155"/>
      <c r="K259" s="155"/>
      <c r="L259">
        <v>1018</v>
      </c>
      <c r="M259" s="155">
        <v>179.96432407258158</v>
      </c>
      <c r="N259" s="138">
        <f t="shared" si="3"/>
        <v>259</v>
      </c>
      <c r="AB259" s="167" t="str">
        <f>IFERROR(VALUE(RIGHT(AA259,LEN(AA259)-MIN(FIND({0;1;2;3;4;5;6;7;8;9},AA259&amp;"0123456789"))+1)),"")</f>
        <v/>
      </c>
    </row>
    <row r="260" spans="2:28" x14ac:dyDescent="0.2">
      <c r="B260" s="125">
        <v>1024</v>
      </c>
      <c r="C260" s="155">
        <v>25.475557750844203</v>
      </c>
      <c r="D260">
        <v>1024</v>
      </c>
      <c r="E260" s="155">
        <v>-1029.3255977210231</v>
      </c>
      <c r="F260">
        <v>1024</v>
      </c>
      <c r="G260" s="155">
        <v>1271.547202278977</v>
      </c>
      <c r="I260" s="155"/>
      <c r="K260" s="155"/>
      <c r="L260">
        <v>1022</v>
      </c>
      <c r="M260" s="155">
        <v>179.96421182936777</v>
      </c>
      <c r="N260" s="138">
        <f t="shared" si="3"/>
        <v>260</v>
      </c>
      <c r="AB260" s="167" t="str">
        <f>IFERROR(VALUE(RIGHT(AA260,LEN(AA260)-MIN(FIND({0;1;2;3;4;5;6;7;8;9},AA260&amp;"0123456789"))+1)),"")</f>
        <v/>
      </c>
    </row>
    <row r="261" spans="2:28" x14ac:dyDescent="0.2">
      <c r="B261" s="125">
        <v>1028</v>
      </c>
      <c r="C261" s="155">
        <v>25.478073292086627</v>
      </c>
      <c r="D261">
        <v>1028</v>
      </c>
      <c r="E261" s="155">
        <v>-1033.3402320298505</v>
      </c>
      <c r="F261">
        <v>1028</v>
      </c>
      <c r="G261" s="155">
        <v>1267.5325679701496</v>
      </c>
      <c r="I261" s="155"/>
      <c r="K261" s="155"/>
      <c r="L261">
        <v>1026</v>
      </c>
      <c r="M261" s="155">
        <v>179.9640988776481</v>
      </c>
      <c r="N261" s="138">
        <f t="shared" si="3"/>
        <v>261</v>
      </c>
      <c r="AB261" s="167" t="str">
        <f>IFERROR(VALUE(RIGHT(AA261,LEN(AA261)-MIN(FIND({0;1;2;3;4;5;6;7;8;9},AA261&amp;"0123456789"))+1)),"")</f>
        <v/>
      </c>
    </row>
    <row r="262" spans="2:28" x14ac:dyDescent="0.2">
      <c r="B262" s="125">
        <v>1032</v>
      </c>
      <c r="C262" s="155">
        <v>25.480596768777975</v>
      </c>
      <c r="D262">
        <v>1032</v>
      </c>
      <c r="E262" s="155">
        <v>-1037.3548201436001</v>
      </c>
      <c r="F262">
        <v>1032</v>
      </c>
      <c r="G262" s="155">
        <v>1263.5179798564</v>
      </c>
      <c r="I262" s="155"/>
      <c r="K262" s="155"/>
      <c r="L262">
        <v>1030</v>
      </c>
      <c r="M262" s="155">
        <v>179.96398521069284</v>
      </c>
      <c r="N262" s="138">
        <f t="shared" ref="N262:N325" si="4">N261+1</f>
        <v>262</v>
      </c>
      <c r="AB262" s="167" t="str">
        <f>IFERROR(VALUE(RIGHT(AA262,LEN(AA262)-MIN(FIND({0;1;2;3;4;5;6;7;8;9},AA262&amp;"0123456789"))+1)),"")</f>
        <v/>
      </c>
    </row>
    <row r="263" spans="2:28" x14ac:dyDescent="0.2">
      <c r="B263" s="125">
        <v>1036</v>
      </c>
      <c r="C263" s="155">
        <v>25.483128231326866</v>
      </c>
      <c r="D263">
        <v>1036</v>
      </c>
      <c r="E263" s="155">
        <v>-1041.3693620622246</v>
      </c>
      <c r="F263">
        <v>1036</v>
      </c>
      <c r="G263" s="155">
        <v>1259.5034379377755</v>
      </c>
      <c r="I263" s="155"/>
      <c r="K263" s="155"/>
      <c r="L263">
        <v>1034</v>
      </c>
      <c r="M263" s="155">
        <v>179.96387082168701</v>
      </c>
      <c r="N263" s="138">
        <f t="shared" si="4"/>
        <v>263</v>
      </c>
      <c r="AB263" s="167" t="str">
        <f>IFERROR(VALUE(RIGHT(AA263,LEN(AA263)-MIN(FIND({0;1;2;3;4;5;6;7;8;9},AA263&amp;"0123456789"))+1)),"")</f>
        <v/>
      </c>
    </row>
    <row r="264" spans="2:28" x14ac:dyDescent="0.2">
      <c r="B264" s="125">
        <v>1040</v>
      </c>
      <c r="C264" s="155">
        <v>25.485667730623788</v>
      </c>
      <c r="D264">
        <v>1040</v>
      </c>
      <c r="E264" s="155">
        <v>-1045.3838577856757</v>
      </c>
      <c r="F264">
        <v>1040</v>
      </c>
      <c r="G264" s="155">
        <v>1255.4889422143244</v>
      </c>
      <c r="I264" s="155"/>
      <c r="K264" s="155"/>
      <c r="L264">
        <v>1038</v>
      </c>
      <c r="M264" s="155">
        <v>179.96375570372837</v>
      </c>
      <c r="N264" s="138">
        <f t="shared" si="4"/>
        <v>264</v>
      </c>
      <c r="AB264" s="167" t="str">
        <f>IFERROR(VALUE(RIGHT(AA264,LEN(AA264)-MIN(FIND({0;1;2;3;4;5;6;7;8;9},AA264&amp;"0123456789"))+1)),"")</f>
        <v/>
      </c>
    </row>
    <row r="265" spans="2:28" x14ac:dyDescent="0.2">
      <c r="B265" s="125">
        <v>1044</v>
      </c>
      <c r="C265" s="155">
        <v>25.48821531804721</v>
      </c>
      <c r="D265">
        <v>1044</v>
      </c>
      <c r="E265" s="155">
        <v>-1049.3983073139043</v>
      </c>
      <c r="F265">
        <v>1044</v>
      </c>
      <c r="G265" s="155">
        <v>1251.4744926860958</v>
      </c>
      <c r="I265" s="155"/>
      <c r="K265" s="155"/>
      <c r="L265">
        <v>1042</v>
      </c>
      <c r="M265" s="155">
        <v>179.96363984982708</v>
      </c>
      <c r="N265" s="138">
        <f t="shared" si="4"/>
        <v>265</v>
      </c>
      <c r="AB265" s="167" t="str">
        <f>IFERROR(VALUE(RIGHT(AA265,LEN(AA265)-MIN(FIND({0;1;2;3;4;5;6;7;8;9},AA265&amp;"0123456789"))+1)),"")</f>
        <v/>
      </c>
    </row>
    <row r="266" spans="2:28" x14ac:dyDescent="0.2">
      <c r="B266" s="125">
        <v>1048</v>
      </c>
      <c r="C266" s="155">
        <v>25.490771045469899</v>
      </c>
      <c r="D266">
        <v>1048</v>
      </c>
      <c r="E266" s="155">
        <v>-1053.4127106468613</v>
      </c>
      <c r="F266">
        <v>1048</v>
      </c>
      <c r="G266" s="155">
        <v>1247.4600893531388</v>
      </c>
      <c r="I266" s="155"/>
      <c r="K266" s="155"/>
      <c r="L266">
        <v>1046</v>
      </c>
      <c r="M266" s="155">
        <v>179.9635232529028</v>
      </c>
      <c r="N266" s="138">
        <f t="shared" si="4"/>
        <v>266</v>
      </c>
      <c r="AB266" s="167" t="str">
        <f>IFERROR(VALUE(RIGHT(AA266,LEN(AA266)-MIN(FIND({0;1;2;3;4;5;6;7;8;9},AA266&amp;"0123456789"))+1)),"")</f>
        <v/>
      </c>
    </row>
    <row r="267" spans="2:28" x14ac:dyDescent="0.2">
      <c r="B267" s="125">
        <v>1052</v>
      </c>
      <c r="C267" s="155">
        <v>25.493334965265241</v>
      </c>
      <c r="D267">
        <v>1052</v>
      </c>
      <c r="E267" s="155">
        <v>-1057.4270677844968</v>
      </c>
      <c r="F267">
        <v>1052</v>
      </c>
      <c r="G267" s="155">
        <v>1243.4457322155033</v>
      </c>
      <c r="I267" s="155"/>
      <c r="K267" s="155"/>
      <c r="L267">
        <v>1050</v>
      </c>
      <c r="M267" s="155">
        <v>179.96340590578473</v>
      </c>
      <c r="N267" s="138">
        <f t="shared" si="4"/>
        <v>267</v>
      </c>
      <c r="AB267" s="167" t="str">
        <f>IFERROR(VALUE(RIGHT(AA267,LEN(AA267)-MIN(FIND({0;1;2;3;4;5;6;7;8;9},AA267&amp;"0123456789"))+1)),"")</f>
        <v/>
      </c>
    </row>
    <row r="268" spans="2:28" x14ac:dyDescent="0.2">
      <c r="B268" s="125">
        <v>1056</v>
      </c>
      <c r="C268" s="155">
        <v>25.495907130313704</v>
      </c>
      <c r="D268">
        <v>1056</v>
      </c>
      <c r="E268" s="155">
        <v>-1061.4413787267601</v>
      </c>
      <c r="F268">
        <v>1056</v>
      </c>
      <c r="G268" s="155">
        <v>1239.4314212732399</v>
      </c>
      <c r="I268" s="155"/>
      <c r="K268" s="155"/>
      <c r="L268">
        <v>1054</v>
      </c>
      <c r="M268" s="155">
        <v>179.96328780120947</v>
      </c>
      <c r="N268" s="138">
        <f t="shared" si="4"/>
        <v>268</v>
      </c>
      <c r="AB268" s="167" t="str">
        <f>IFERROR(VALUE(RIGHT(AA268,LEN(AA268)-MIN(FIND({0;1;2;3;4;5;6;7;8;9},AA268&amp;"0123456789"))+1)),"")</f>
        <v/>
      </c>
    </row>
    <row r="269" spans="2:28" x14ac:dyDescent="0.2">
      <c r="B269" s="125">
        <v>1060</v>
      </c>
      <c r="C269" s="155">
        <v>25.498487594009433</v>
      </c>
      <c r="D269">
        <v>1060</v>
      </c>
      <c r="E269" s="155">
        <v>-1065.4556434735998</v>
      </c>
      <c r="F269">
        <v>1060</v>
      </c>
      <c r="G269" s="155">
        <v>1235.4171565264003</v>
      </c>
      <c r="I269" s="155"/>
      <c r="K269" s="155"/>
      <c r="L269">
        <v>1058</v>
      </c>
      <c r="M269" s="155">
        <v>179.9631689318191</v>
      </c>
      <c r="N269" s="138">
        <f t="shared" si="4"/>
        <v>269</v>
      </c>
      <c r="AB269" s="167" t="str">
        <f>IFERROR(VALUE(RIGHT(AA269,LEN(AA269)-MIN(FIND({0;1;2;3;4;5;6;7;8;9},AA269&amp;"0123456789"))+1)),"")</f>
        <v/>
      </c>
    </row>
    <row r="270" spans="2:28" x14ac:dyDescent="0.2">
      <c r="B270" s="125">
        <v>1064</v>
      </c>
      <c r="C270" s="155">
        <v>25.501076410266908</v>
      </c>
      <c r="D270">
        <v>1064</v>
      </c>
      <c r="E270" s="155">
        <v>-1069.4698620249642</v>
      </c>
      <c r="F270">
        <v>1064</v>
      </c>
      <c r="G270" s="155">
        <v>1231.4029379750359</v>
      </c>
      <c r="I270" s="155"/>
      <c r="K270" s="155"/>
      <c r="L270">
        <v>1062</v>
      </c>
      <c r="M270" s="155">
        <v>179.96304929016034</v>
      </c>
      <c r="N270" s="138">
        <f t="shared" si="4"/>
        <v>270</v>
      </c>
      <c r="AB270" s="167" t="str">
        <f>IFERROR(VALUE(RIGHT(AA270,LEN(AA270)-MIN(FIND({0;1;2;3;4;5;6;7;8;9},AA270&amp;"0123456789"))+1)),"")</f>
        <v/>
      </c>
    </row>
    <row r="271" spans="2:28" x14ac:dyDescent="0.2">
      <c r="B271" s="125">
        <v>1068</v>
      </c>
      <c r="C271" s="155">
        <v>25.503673633527711</v>
      </c>
      <c r="D271">
        <v>1068</v>
      </c>
      <c r="E271" s="155">
        <v>-1073.4840343808</v>
      </c>
      <c r="F271">
        <v>1068</v>
      </c>
      <c r="G271" s="155">
        <v>1227.3887656192001</v>
      </c>
      <c r="I271" s="155"/>
      <c r="K271" s="155"/>
      <c r="L271">
        <v>1066</v>
      </c>
      <c r="M271" s="155">
        <v>179.96292886868306</v>
      </c>
      <c r="N271" s="138">
        <f t="shared" si="4"/>
        <v>271</v>
      </c>
      <c r="AB271" s="167" t="str">
        <f>IFERROR(VALUE(RIGHT(AA271,LEN(AA271)-MIN(FIND({0;1;2;3;4;5;6;7;8;9},AA271&amp;"0123456789"))+1)),"")</f>
        <v/>
      </c>
    </row>
    <row r="272" spans="2:28" x14ac:dyDescent="0.2">
      <c r="B272" s="125">
        <v>1072</v>
      </c>
      <c r="C272" s="155">
        <v>25.506279318767451</v>
      </c>
      <c r="D272">
        <v>1072</v>
      </c>
      <c r="E272" s="155">
        <v>-1077.4981605410544</v>
      </c>
      <c r="F272">
        <v>1072</v>
      </c>
      <c r="G272" s="155">
        <v>1223.3746394589457</v>
      </c>
      <c r="I272" s="155"/>
      <c r="K272" s="155"/>
      <c r="L272">
        <v>1070</v>
      </c>
      <c r="M272" s="155">
        <v>179.96280765973788</v>
      </c>
      <c r="N272" s="138">
        <f t="shared" si="4"/>
        <v>272</v>
      </c>
      <c r="AB272" s="167" t="str">
        <f>IFERROR(VALUE(RIGHT(AA272,LEN(AA272)-MIN(FIND({0;1;2;3;4;5;6;7;8;9},AA272&amp;"0123456789"))+1)),"")</f>
        <v/>
      </c>
    </row>
    <row r="273" spans="2:28" x14ac:dyDescent="0.2">
      <c r="B273" s="125">
        <v>1076</v>
      </c>
      <c r="C273" s="155">
        <v>25.508893521502745</v>
      </c>
      <c r="D273">
        <v>1076</v>
      </c>
      <c r="E273" s="155">
        <v>-1081.5122405056729</v>
      </c>
      <c r="F273">
        <v>1076</v>
      </c>
      <c r="G273" s="155">
        <v>1219.3605594943272</v>
      </c>
      <c r="I273" s="155"/>
      <c r="K273" s="155"/>
      <c r="L273">
        <v>1074</v>
      </c>
      <c r="M273" s="155">
        <v>179.96268565557537</v>
      </c>
      <c r="N273" s="138">
        <f t="shared" si="4"/>
        <v>273</v>
      </c>
      <c r="AB273" s="167" t="str">
        <f>IFERROR(VALUE(RIGHT(AA273,LEN(AA273)-MIN(FIND({0;1;2;3;4;5;6;7;8;9},AA273&amp;"0123456789"))+1)),"")</f>
        <v/>
      </c>
    </row>
    <row r="274" spans="2:28" x14ac:dyDescent="0.2">
      <c r="B274" s="125">
        <v>1080</v>
      </c>
      <c r="C274" s="155">
        <v>25.511516297798359</v>
      </c>
      <c r="D274">
        <v>1080</v>
      </c>
      <c r="E274" s="155">
        <v>-1085.5262742746013</v>
      </c>
      <c r="F274">
        <v>1080</v>
      </c>
      <c r="G274" s="155">
        <v>1215.3465257253988</v>
      </c>
      <c r="I274" s="155"/>
      <c r="K274" s="155"/>
      <c r="L274">
        <v>1078</v>
      </c>
      <c r="M274" s="155">
        <v>179.96256284834394</v>
      </c>
      <c r="N274" s="138">
        <f t="shared" si="4"/>
        <v>274</v>
      </c>
      <c r="AB274" s="167" t="str">
        <f>IFERROR(VALUE(RIGHT(AA274,LEN(AA274)-MIN(FIND({0;1;2;3;4;5;6;7;8;9},AA274&amp;"0123456789"))+1)),"")</f>
        <v/>
      </c>
    </row>
    <row r="275" spans="2:28" x14ac:dyDescent="0.2">
      <c r="B275" s="125">
        <v>1084</v>
      </c>
      <c r="C275" s="155">
        <v>25.514147704274443</v>
      </c>
      <c r="D275">
        <v>1084</v>
      </c>
      <c r="E275" s="155">
        <v>-1089.5402618477838</v>
      </c>
      <c r="F275">
        <v>1084</v>
      </c>
      <c r="G275" s="155">
        <v>1211.3325381522163</v>
      </c>
      <c r="I275" s="155"/>
      <c r="K275" s="155"/>
      <c r="L275">
        <v>1082</v>
      </c>
      <c r="M275" s="155">
        <v>179.96243923008822</v>
      </c>
      <c r="N275" s="138">
        <f t="shared" si="4"/>
        <v>275</v>
      </c>
      <c r="AB275" s="167" t="str">
        <f>IFERROR(VALUE(RIGHT(AA275,LEN(AA275)-MIN(FIND({0;1;2;3;4;5;6;7;8;9},AA275&amp;"0123456789"))+1)),"")</f>
        <v/>
      </c>
    </row>
    <row r="276" spans="2:28" x14ac:dyDescent="0.2">
      <c r="B276" s="125">
        <v>1088</v>
      </c>
      <c r="C276" s="155">
        <v>25.516787798113874</v>
      </c>
      <c r="D276">
        <v>1088</v>
      </c>
      <c r="E276" s="155">
        <v>-1093.554203225164</v>
      </c>
      <c r="F276">
        <v>1088</v>
      </c>
      <c r="G276" s="155">
        <v>1207.3185967748361</v>
      </c>
      <c r="I276" s="155"/>
      <c r="K276" s="155"/>
      <c r="L276">
        <v>1086</v>
      </c>
      <c r="M276" s="155">
        <v>179.96231479274778</v>
      </c>
      <c r="N276" s="138">
        <f t="shared" si="4"/>
        <v>276</v>
      </c>
      <c r="AB276" s="167" t="str">
        <f>IFERROR(VALUE(RIGHT(AA276,LEN(AA276)-MIN(FIND({0;1;2;3;4;5;6;7;8;9},AA276&amp;"0123456789"))+1)),"")</f>
        <v/>
      </c>
    </row>
    <row r="277" spans="2:28" x14ac:dyDescent="0.2">
      <c r="B277" s="125">
        <v>1092</v>
      </c>
      <c r="C277" s="155">
        <v>25.51943663706977</v>
      </c>
      <c r="D277">
        <v>1092</v>
      </c>
      <c r="E277" s="155">
        <v>-1097.5680984066853</v>
      </c>
      <c r="F277">
        <v>1092</v>
      </c>
      <c r="G277" s="155">
        <v>1203.3047015933148</v>
      </c>
      <c r="I277" s="155"/>
      <c r="K277" s="155"/>
      <c r="L277">
        <v>1090</v>
      </c>
      <c r="M277" s="155">
        <v>179.96218952815454</v>
      </c>
      <c r="N277" s="138">
        <f t="shared" si="4"/>
        <v>277</v>
      </c>
      <c r="AB277" s="167" t="str">
        <f>IFERROR(VALUE(RIGHT(AA277,LEN(AA277)-MIN(FIND({0;1;2;3;4;5;6;7;8;9},AA277&amp;"0123456789"))+1)),"")</f>
        <v/>
      </c>
    </row>
    <row r="278" spans="2:28" x14ac:dyDescent="0.2">
      <c r="B278" s="125">
        <v>1096</v>
      </c>
      <c r="C278" s="155">
        <v>25.522094279473059</v>
      </c>
      <c r="D278">
        <v>1096</v>
      </c>
      <c r="E278" s="155">
        <v>-1101.5819473922895</v>
      </c>
      <c r="F278">
        <v>1096</v>
      </c>
      <c r="G278" s="155">
        <v>1199.2908526077106</v>
      </c>
      <c r="I278" s="155"/>
      <c r="K278" s="155"/>
      <c r="L278">
        <v>1094</v>
      </c>
      <c r="M278" s="155">
        <v>179.96206342803191</v>
      </c>
      <c r="N278" s="138">
        <f t="shared" si="4"/>
        <v>278</v>
      </c>
      <c r="AB278" s="167" t="str">
        <f>IFERROR(VALUE(RIGHT(AA278,LEN(AA278)-MIN(FIND({0;1;2;3;4;5;6;7;8;9},AA278&amp;"0123456789"))+1)),"")</f>
        <v/>
      </c>
    </row>
    <row r="279" spans="2:28" x14ac:dyDescent="0.2">
      <c r="B279" s="125">
        <v>1100</v>
      </c>
      <c r="C279" s="155">
        <v>25.52476078424025</v>
      </c>
      <c r="D279">
        <v>1100</v>
      </c>
      <c r="E279" s="155">
        <v>-1105.5957501819184</v>
      </c>
      <c r="F279">
        <v>1100</v>
      </c>
      <c r="G279" s="155">
        <v>1195.2770498180817</v>
      </c>
      <c r="I279" s="155"/>
      <c r="K279" s="155"/>
      <c r="L279">
        <v>1098</v>
      </c>
      <c r="M279" s="155">
        <v>179.96193648399208</v>
      </c>
      <c r="N279" s="138">
        <f t="shared" si="4"/>
        <v>279</v>
      </c>
      <c r="AB279" s="167" t="str">
        <f>IFERROR(VALUE(RIGHT(AA279,LEN(AA279)-MIN(FIND({0;1;2;3;4;5;6;7;8;9},AA279&amp;"0123456789"))+1)),"")</f>
        <v/>
      </c>
    </row>
    <row r="280" spans="2:28" x14ac:dyDescent="0.2">
      <c r="B280" s="125">
        <v>1104</v>
      </c>
      <c r="C280" s="155">
        <v>25.527436210881277</v>
      </c>
      <c r="D280">
        <v>1104</v>
      </c>
      <c r="E280" s="155">
        <v>-1109.609506775513</v>
      </c>
      <c r="F280">
        <v>1104</v>
      </c>
      <c r="G280" s="155">
        <v>1191.2632932244871</v>
      </c>
      <c r="I280" s="155"/>
      <c r="K280" s="155"/>
      <c r="L280">
        <v>1102</v>
      </c>
      <c r="M280" s="155">
        <v>179.96180868753487</v>
      </c>
      <c r="N280" s="138">
        <f t="shared" si="4"/>
        <v>280</v>
      </c>
      <c r="AB280" s="167" t="str">
        <f>IFERROR(VALUE(RIGHT(AA280,LEN(AA280)-MIN(FIND({0;1;2;3;4;5;6;7;8;9},AA280&amp;"0123456789"))+1)),"")</f>
        <v/>
      </c>
    </row>
    <row r="281" spans="2:28" x14ac:dyDescent="0.2">
      <c r="B281" s="125">
        <v>1108</v>
      </c>
      <c r="C281" s="155">
        <v>25.530120619507493</v>
      </c>
      <c r="D281">
        <v>1108</v>
      </c>
      <c r="E281" s="155">
        <v>-1113.6232171730121</v>
      </c>
      <c r="F281">
        <v>1108</v>
      </c>
      <c r="G281" s="155">
        <v>1187.249582826988</v>
      </c>
      <c r="I281" s="155"/>
      <c r="K281" s="155"/>
      <c r="L281">
        <v>1106</v>
      </c>
      <c r="M281" s="155">
        <v>179.96168003004556</v>
      </c>
      <c r="N281" s="138">
        <f t="shared" si="4"/>
        <v>281</v>
      </c>
      <c r="AB281" s="167" t="str">
        <f>IFERROR(VALUE(RIGHT(AA281,LEN(AA281)-MIN(FIND({0;1;2;3;4;5;6;7;8;9},AA281&amp;"0123456789"))+1)),"")</f>
        <v/>
      </c>
    </row>
    <row r="282" spans="2:28" x14ac:dyDescent="0.2">
      <c r="B282" s="125">
        <v>1112</v>
      </c>
      <c r="C282" s="155">
        <v>25.532814070839805</v>
      </c>
      <c r="D282">
        <v>1112</v>
      </c>
      <c r="E282" s="155">
        <v>-1117.6368813743561</v>
      </c>
      <c r="F282">
        <v>1112</v>
      </c>
      <c r="G282" s="155">
        <v>1183.235918625644</v>
      </c>
      <c r="I282" s="155"/>
      <c r="K282" s="155"/>
      <c r="L282">
        <v>1110</v>
      </c>
      <c r="M282" s="155">
        <v>179.96155050279293</v>
      </c>
      <c r="N282" s="138">
        <f t="shared" si="4"/>
        <v>282</v>
      </c>
      <c r="AB282" s="167" t="str">
        <f>IFERROR(VALUE(RIGHT(AA282,LEN(AA282)-MIN(FIND({0;1;2;3;4;5;6;7;8;9},AA282&amp;"0123456789"))+1)),"")</f>
        <v/>
      </c>
    </row>
    <row r="283" spans="2:28" x14ac:dyDescent="0.2">
      <c r="B283" s="125">
        <v>1116</v>
      </c>
      <c r="C283" s="155">
        <v>25.535516626216957</v>
      </c>
      <c r="D283">
        <v>1116</v>
      </c>
      <c r="E283" s="155">
        <v>-1121.6504993794827</v>
      </c>
      <c r="F283">
        <v>1116</v>
      </c>
      <c r="G283" s="155">
        <v>1179.2223006205174</v>
      </c>
      <c r="I283" s="155"/>
      <c r="K283" s="155"/>
      <c r="L283">
        <v>1114</v>
      </c>
      <c r="M283" s="155">
        <v>179.96142009692716</v>
      </c>
      <c r="N283" s="138">
        <f t="shared" si="4"/>
        <v>283</v>
      </c>
      <c r="AB283" s="167" t="str">
        <f>IFERROR(VALUE(RIGHT(AA283,LEN(AA283)-MIN(FIND({0;1;2;3;4;5;6;7;8;9},AA283&amp;"0123456789"))+1)),"")</f>
        <v/>
      </c>
    </row>
    <row r="284" spans="2:28" x14ac:dyDescent="0.2">
      <c r="B284" s="125">
        <v>1120</v>
      </c>
      <c r="C284" s="155">
        <v>25.538228347603919</v>
      </c>
      <c r="D284">
        <v>1120</v>
      </c>
      <c r="E284" s="155">
        <v>-1125.6640711883288</v>
      </c>
      <c r="F284">
        <v>1120</v>
      </c>
      <c r="G284" s="155">
        <v>1175.2087288116713</v>
      </c>
      <c r="I284" s="155"/>
      <c r="K284" s="155"/>
      <c r="L284">
        <v>1118</v>
      </c>
      <c r="M284" s="155">
        <v>179.96128880347814</v>
      </c>
      <c r="N284" s="138">
        <f t="shared" si="4"/>
        <v>284</v>
      </c>
      <c r="AB284" s="167" t="str">
        <f>IFERROR(VALUE(RIGHT(AA284,LEN(AA284)-MIN(FIND({0;1;2;3;4;5;6;7;8;9},AA284&amp;"0123456789"))+1)),"")</f>
        <v/>
      </c>
    </row>
    <row r="285" spans="2:28" x14ac:dyDescent="0.2">
      <c r="B285" s="125">
        <v>1124</v>
      </c>
      <c r="C285" s="155">
        <v>25.540949297600452</v>
      </c>
      <c r="D285">
        <v>1124</v>
      </c>
      <c r="E285" s="155">
        <v>-1129.6775968008317</v>
      </c>
      <c r="F285">
        <v>1124</v>
      </c>
      <c r="G285" s="155">
        <v>1171.1952031991684</v>
      </c>
      <c r="I285" s="155"/>
      <c r="K285" s="155"/>
      <c r="L285">
        <v>1122</v>
      </c>
      <c r="M285" s="155">
        <v>179.96115661335321</v>
      </c>
      <c r="N285" s="138">
        <f t="shared" si="4"/>
        <v>285</v>
      </c>
      <c r="AB285" s="167" t="str">
        <f>IFERROR(VALUE(RIGHT(AA285,LEN(AA285)-MIN(FIND({0;1;2;3;4;5;6;7;8;9},AA285&amp;"0123456789"))+1)),"")</f>
        <v/>
      </c>
    </row>
    <row r="286" spans="2:28" x14ac:dyDescent="0.2">
      <c r="B286" s="125">
        <v>1128</v>
      </c>
      <c r="C286" s="155">
        <v>25.543679539449812</v>
      </c>
      <c r="D286">
        <v>1128</v>
      </c>
      <c r="E286" s="155">
        <v>-1133.6910762169271</v>
      </c>
      <c r="F286">
        <v>1128</v>
      </c>
      <c r="G286" s="155">
        <v>1167.181723783073</v>
      </c>
      <c r="I286" s="155"/>
      <c r="K286" s="155"/>
      <c r="L286">
        <v>1126</v>
      </c>
      <c r="M286" s="155">
        <v>179.96102351733495</v>
      </c>
      <c r="N286" s="138">
        <f t="shared" si="4"/>
        <v>286</v>
      </c>
      <c r="AB286" s="167" t="str">
        <f>IFERROR(VALUE(RIGHT(AA286,LEN(AA286)-MIN(FIND({0;1;2;3;4;5;6;7;8;9},AA286&amp;"0123456789"))+1)),"")</f>
        <v/>
      </c>
    </row>
    <row r="287" spans="2:28" x14ac:dyDescent="0.2">
      <c r="B287" s="125">
        <v>1132</v>
      </c>
      <c r="C287" s="155">
        <v>25.5464191370476</v>
      </c>
      <c r="D287">
        <v>1132</v>
      </c>
      <c r="E287" s="155">
        <v>-1137.704509436549</v>
      </c>
      <c r="F287">
        <v>1132</v>
      </c>
      <c r="G287" s="155">
        <v>1163.1682905634511</v>
      </c>
      <c r="I287" s="155"/>
      <c r="K287" s="155"/>
      <c r="L287">
        <v>1130</v>
      </c>
      <c r="M287" s="155">
        <v>179.96088950607918</v>
      </c>
      <c r="N287" s="138">
        <f t="shared" si="4"/>
        <v>287</v>
      </c>
      <c r="AB287" s="167" t="str">
        <f>IFERROR(VALUE(RIGHT(AA287,LEN(AA287)-MIN(FIND({0;1;2;3;4;5;6;7;8;9},AA287&amp;"0123456789"))+1)),"")</f>
        <v/>
      </c>
    </row>
    <row r="288" spans="2:28" x14ac:dyDescent="0.2">
      <c r="B288" s="125">
        <v>1136</v>
      </c>
      <c r="C288" s="155">
        <v>25.549168154950742</v>
      </c>
      <c r="D288">
        <v>1136</v>
      </c>
      <c r="E288" s="155">
        <v>-1141.7178964596324</v>
      </c>
      <c r="F288">
        <v>1136</v>
      </c>
      <c r="G288" s="155">
        <v>1159.1549035403677</v>
      </c>
      <c r="I288" s="155"/>
      <c r="K288" s="155"/>
      <c r="L288">
        <v>1134</v>
      </c>
      <c r="M288" s="155">
        <v>179.96075457011315</v>
      </c>
      <c r="N288" s="138">
        <f t="shared" si="4"/>
        <v>288</v>
      </c>
      <c r="AB288" s="167" t="str">
        <f>IFERROR(VALUE(RIGHT(AA288,LEN(AA288)-MIN(FIND({0;1;2;3;4;5;6;7;8;9},AA288&amp;"0123456789"))+1)),"")</f>
        <v/>
      </c>
    </row>
    <row r="289" spans="2:28" x14ac:dyDescent="0.2">
      <c r="B289" s="125">
        <v>1140</v>
      </c>
      <c r="C289" s="155">
        <v>25.55192665838668</v>
      </c>
      <c r="D289">
        <v>1140</v>
      </c>
      <c r="E289" s="155">
        <v>-1145.7312372861093</v>
      </c>
      <c r="F289">
        <v>1140</v>
      </c>
      <c r="G289" s="155">
        <v>1155.1415627138908</v>
      </c>
      <c r="I289" s="155"/>
      <c r="K289" s="155"/>
      <c r="L289">
        <v>1138</v>
      </c>
      <c r="M289" s="155">
        <v>179.96061869983237</v>
      </c>
      <c r="N289" s="138">
        <f t="shared" si="4"/>
        <v>289</v>
      </c>
      <c r="AB289" s="167" t="str">
        <f>IFERROR(VALUE(RIGHT(AA289,LEN(AA289)-MIN(FIND({0;1;2;3;4;5;6;7;8;9},AA289&amp;"0123456789"))+1)),"")</f>
        <v/>
      </c>
    </row>
    <row r="290" spans="2:28" x14ac:dyDescent="0.2">
      <c r="B290" s="125">
        <v>1144</v>
      </c>
      <c r="C290" s="155">
        <v>25.55469471326267</v>
      </c>
      <c r="D290">
        <v>1144</v>
      </c>
      <c r="E290" s="155">
        <v>-1149.7445319159121</v>
      </c>
      <c r="F290">
        <v>1144</v>
      </c>
      <c r="G290" s="155">
        <v>1151.1282680840879</v>
      </c>
      <c r="I290" s="155"/>
      <c r="K290" s="155"/>
      <c r="L290">
        <v>1142</v>
      </c>
      <c r="M290" s="155">
        <v>179.96048188549929</v>
      </c>
      <c r="N290" s="138">
        <f t="shared" si="4"/>
        <v>290</v>
      </c>
      <c r="AB290" s="167" t="str">
        <f>IFERROR(VALUE(RIGHT(AA290,LEN(AA290)-MIN(FIND({0;1;2;3;4;5;6;7;8;9},AA290&amp;"0123456789"))+1)),"")</f>
        <v/>
      </c>
    </row>
    <row r="291" spans="2:28" x14ac:dyDescent="0.2">
      <c r="B291" s="125">
        <v>1148</v>
      </c>
      <c r="C291" s="155">
        <v>25.55747238617527</v>
      </c>
      <c r="D291">
        <v>1148</v>
      </c>
      <c r="E291" s="155">
        <v>-1153.7577803489721</v>
      </c>
      <c r="F291">
        <v>1148</v>
      </c>
      <c r="G291" s="155">
        <v>1147.115019651028</v>
      </c>
      <c r="I291" s="155"/>
      <c r="K291" s="155"/>
      <c r="L291">
        <v>1146</v>
      </c>
      <c r="M291" s="155">
        <v>179.96034411724028</v>
      </c>
      <c r="N291" s="138">
        <f t="shared" si="4"/>
        <v>291</v>
      </c>
      <c r="AB291" s="167" t="str">
        <f>IFERROR(VALUE(RIGHT(AA291,LEN(AA291)-MIN(FIND({0;1;2;3;4;5;6;7;8;9},AA291&amp;"0123456789"))+1)),"")</f>
        <v/>
      </c>
    </row>
    <row r="292" spans="2:28" x14ac:dyDescent="0.2">
      <c r="B292" s="125">
        <v>1152</v>
      </c>
      <c r="C292" s="155">
        <v>25.56025974441998</v>
      </c>
      <c r="D292">
        <v>1152</v>
      </c>
      <c r="E292" s="155">
        <v>-1157.7709825852194</v>
      </c>
      <c r="F292">
        <v>1152</v>
      </c>
      <c r="G292" s="155">
        <v>1143.1018174147807</v>
      </c>
      <c r="I292" s="155"/>
      <c r="K292" s="155"/>
      <c r="L292">
        <v>1150</v>
      </c>
      <c r="M292" s="155">
        <v>179.96020538504382</v>
      </c>
      <c r="N292" s="138">
        <f t="shared" si="4"/>
        <v>292</v>
      </c>
      <c r="AB292" s="167" t="str">
        <f>IFERROR(VALUE(RIGHT(AA292,LEN(AA292)-MIN(FIND({0;1;2;3;4;5;6;7;8;9},AA292&amp;"0123456789"))+1)),"")</f>
        <v/>
      </c>
    </row>
    <row r="293" spans="2:28" x14ac:dyDescent="0.2">
      <c r="B293" s="125">
        <v>1156</v>
      </c>
      <c r="C293" s="155">
        <v>25.563056856001054</v>
      </c>
      <c r="D293">
        <v>1156</v>
      </c>
      <c r="E293" s="155">
        <v>-1161.784138624583</v>
      </c>
      <c r="F293">
        <v>1156</v>
      </c>
      <c r="G293" s="155">
        <v>1139.0886613754171</v>
      </c>
      <c r="I293" s="155"/>
      <c r="K293" s="155"/>
      <c r="L293">
        <v>1154</v>
      </c>
      <c r="M293" s="155">
        <v>179.9600656787577</v>
      </c>
      <c r="N293" s="138">
        <f t="shared" si="4"/>
        <v>293</v>
      </c>
      <c r="AB293" s="167" t="str">
        <f>IFERROR(VALUE(RIGHT(AA293,LEN(AA293)-MIN(FIND({0;1;2;3;4;5;6;7;8;9},AA293&amp;"0123456789"))+1)),"")</f>
        <v/>
      </c>
    </row>
    <row r="294" spans="2:28" x14ac:dyDescent="0.2">
      <c r="B294" s="125">
        <v>1160</v>
      </c>
      <c r="C294" s="155">
        <v>25.565863789641508</v>
      </c>
      <c r="D294">
        <v>1160</v>
      </c>
      <c r="E294" s="155">
        <v>-1165.7972484669908</v>
      </c>
      <c r="F294">
        <v>1160</v>
      </c>
      <c r="G294" s="155">
        <v>1135.0755515330093</v>
      </c>
      <c r="I294" s="155"/>
      <c r="K294" s="155"/>
      <c r="L294">
        <v>1158</v>
      </c>
      <c r="M294" s="155">
        <v>179.95992498808641</v>
      </c>
      <c r="N294" s="138">
        <f t="shared" si="4"/>
        <v>294</v>
      </c>
      <c r="AB294" s="167" t="str">
        <f>IFERROR(VALUE(RIGHT(AA294,LEN(AA294)-MIN(FIND({0;1;2;3;4;5;6;7;8;9},AA294&amp;"0123456789"))+1)),"")</f>
        <v/>
      </c>
    </row>
    <row r="295" spans="2:28" x14ac:dyDescent="0.2">
      <c r="B295" s="125">
        <v>1164</v>
      </c>
      <c r="C295" s="155">
        <v>25.568680614793248</v>
      </c>
      <c r="D295">
        <v>1164</v>
      </c>
      <c r="E295" s="155">
        <v>-1169.8103121123706</v>
      </c>
      <c r="F295">
        <v>1164</v>
      </c>
      <c r="G295" s="155">
        <v>1131.0624878876295</v>
      </c>
      <c r="I295" s="155"/>
      <c r="K295" s="155"/>
      <c r="L295">
        <v>1162</v>
      </c>
      <c r="M295" s="155">
        <v>179.95978330258936</v>
      </c>
      <c r="N295" s="138">
        <f t="shared" si="4"/>
        <v>295</v>
      </c>
      <c r="AB295" s="167" t="str">
        <f>IFERROR(VALUE(RIGHT(AA295,LEN(AA295)-MIN(FIND({0;1;2;3;4;5;6;7;8;9},AA295&amp;"0123456789"))+1)),"")</f>
        <v/>
      </c>
    </row>
    <row r="296" spans="2:28" x14ac:dyDescent="0.2">
      <c r="B296" s="125">
        <v>1168</v>
      </c>
      <c r="C296" s="155">
        <v>25.571507401647466</v>
      </c>
      <c r="D296">
        <v>1168</v>
      </c>
      <c r="E296" s="155">
        <v>-1173.8233295606478</v>
      </c>
      <c r="F296">
        <v>1168</v>
      </c>
      <c r="G296" s="155">
        <v>1127.0494704393523</v>
      </c>
      <c r="I296" s="155"/>
      <c r="K296" s="155"/>
      <c r="L296">
        <v>1166</v>
      </c>
      <c r="M296" s="155">
        <v>179.95964061167703</v>
      </c>
      <c r="N296" s="138">
        <f t="shared" si="4"/>
        <v>296</v>
      </c>
      <c r="AB296" s="167" t="str">
        <f>IFERROR(VALUE(RIGHT(AA296,LEN(AA296)-MIN(FIND({0;1;2;3;4;5;6;7;8;9},AA296&amp;"0123456789"))+1)),"")</f>
        <v/>
      </c>
    </row>
    <row r="297" spans="2:28" x14ac:dyDescent="0.2">
      <c r="B297" s="125">
        <v>1172</v>
      </c>
      <c r="C297" s="155">
        <v>25.574344221145111</v>
      </c>
      <c r="D297">
        <v>1172</v>
      </c>
      <c r="E297" s="155">
        <v>-1177.8363008117481</v>
      </c>
      <c r="F297">
        <v>1172</v>
      </c>
      <c r="G297" s="155">
        <v>1123.036499188252</v>
      </c>
      <c r="I297" s="155"/>
      <c r="K297" s="155"/>
      <c r="L297">
        <v>1170</v>
      </c>
      <c r="M297" s="155">
        <v>179.95949690460998</v>
      </c>
      <c r="N297" s="138">
        <f t="shared" si="4"/>
        <v>297</v>
      </c>
      <c r="AB297" s="167" t="str">
        <f>IFERROR(VALUE(RIGHT(AA297,LEN(AA297)-MIN(FIND({0;1;2;3;4;5;6;7;8;9},AA297&amp;"0123456789"))+1)),"")</f>
        <v/>
      </c>
    </row>
    <row r="298" spans="2:28" x14ac:dyDescent="0.2">
      <c r="B298" s="125">
        <v>1176</v>
      </c>
      <c r="C298" s="155">
        <v>25.577191144987655</v>
      </c>
      <c r="D298">
        <v>1176</v>
      </c>
      <c r="E298" s="155">
        <v>-1181.8492258655949</v>
      </c>
      <c r="F298">
        <v>1176</v>
      </c>
      <c r="G298" s="155">
        <v>1119.0235741344052</v>
      </c>
      <c r="I298" s="155"/>
      <c r="K298" s="155"/>
      <c r="L298">
        <v>1174</v>
      </c>
      <c r="M298" s="155">
        <v>179.95935217049447</v>
      </c>
      <c r="N298" s="138">
        <f t="shared" si="4"/>
        <v>298</v>
      </c>
      <c r="AB298" s="167" t="str">
        <f>IFERROR(VALUE(RIGHT(AA298,LEN(AA298)-MIN(FIND({0;1;2;3;4;5;6;7;8;9},AA298&amp;"0123456789"))+1)),"")</f>
        <v/>
      </c>
    </row>
    <row r="299" spans="2:28" x14ac:dyDescent="0.2">
      <c r="B299" s="125">
        <v>1180</v>
      </c>
      <c r="C299" s="155">
        <v>25.580048245647976</v>
      </c>
      <c r="D299">
        <v>1180</v>
      </c>
      <c r="E299" s="155">
        <v>-1185.8621047221113</v>
      </c>
      <c r="F299">
        <v>1180</v>
      </c>
      <c r="G299" s="155">
        <v>1115.0106952778888</v>
      </c>
      <c r="I299" s="155"/>
      <c r="K299" s="155"/>
      <c r="L299">
        <v>1178</v>
      </c>
      <c r="M299" s="155">
        <v>179.95920639828091</v>
      </c>
      <c r="N299" s="138">
        <f t="shared" si="4"/>
        <v>299</v>
      </c>
      <c r="AB299" s="167" t="str">
        <f>IFERROR(VALUE(RIGHT(AA299,LEN(AA299)-MIN(FIND({0;1;2;3;4;5;6;7;8;9},AA299&amp;"0123456789"))+1)),"")</f>
        <v/>
      </c>
    </row>
    <row r="300" spans="2:28" x14ac:dyDescent="0.2">
      <c r="B300" s="125">
        <v>1184</v>
      </c>
      <c r="C300" s="155">
        <v>25.582915596381472</v>
      </c>
      <c r="D300">
        <v>1184</v>
      </c>
      <c r="E300" s="155">
        <v>-1189.8749373812193</v>
      </c>
      <c r="F300">
        <v>1184</v>
      </c>
      <c r="G300" s="155">
        <v>1110.9978626187808</v>
      </c>
      <c r="I300" s="155"/>
      <c r="K300" s="155"/>
      <c r="L300">
        <v>1182</v>
      </c>
      <c r="M300" s="155">
        <v>179.95905957676061</v>
      </c>
      <c r="N300" s="138">
        <f t="shared" si="4"/>
        <v>300</v>
      </c>
      <c r="AB300" s="167" t="str">
        <f>IFERROR(VALUE(RIGHT(AA300,LEN(AA300)-MIN(FIND({0;1;2;3;4;5;6;7;8;9},AA300&amp;"0123456789"))+1)),"")</f>
        <v/>
      </c>
    </row>
    <row r="301" spans="2:28" x14ac:dyDescent="0.2">
      <c r="B301" s="125">
        <v>1188</v>
      </c>
      <c r="C301" s="155">
        <v>25.585793271237357</v>
      </c>
      <c r="D301">
        <v>1188</v>
      </c>
      <c r="E301" s="155">
        <v>-1193.8877238428393</v>
      </c>
      <c r="F301">
        <v>1188</v>
      </c>
      <c r="G301" s="155">
        <v>1106.9850761571608</v>
      </c>
      <c r="I301" s="155"/>
      <c r="K301" s="155"/>
      <c r="L301">
        <v>1186</v>
      </c>
      <c r="M301" s="155">
        <v>179.95891169456286</v>
      </c>
      <c r="N301" s="138">
        <f t="shared" si="4"/>
        <v>301</v>
      </c>
      <c r="AB301" s="167" t="str">
        <f>IFERROR(VALUE(RIGHT(AA301,LEN(AA301)-MIN(FIND({0;1;2;3;4;5;6;7;8;9},AA301&amp;"0123456789"))+1)),"")</f>
        <v/>
      </c>
    </row>
    <row r="302" spans="2:28" x14ac:dyDescent="0.2">
      <c r="B302" s="125">
        <v>1192</v>
      </c>
      <c r="C302" s="155">
        <v>25.588681345070189</v>
      </c>
      <c r="D302">
        <v>1192</v>
      </c>
      <c r="E302" s="155">
        <v>-1197.9004641068905</v>
      </c>
      <c r="F302">
        <v>1192</v>
      </c>
      <c r="G302" s="155">
        <v>1102.9723358931096</v>
      </c>
      <c r="I302" s="155"/>
      <c r="K302" s="155"/>
      <c r="L302">
        <v>1190</v>
      </c>
      <c r="M302" s="155">
        <v>179.958762740152</v>
      </c>
      <c r="N302" s="138">
        <f t="shared" si="4"/>
        <v>302</v>
      </c>
      <c r="AB302" s="167" t="str">
        <f>IFERROR(VALUE(RIGHT(AA302,LEN(AA302)-MIN(FIND({0;1;2;3;4;5;6;7;8;9},AA302&amp;"0123456789"))+1)),"")</f>
        <v/>
      </c>
    </row>
    <row r="303" spans="2:28" x14ac:dyDescent="0.2">
      <c r="B303" s="125">
        <v>1196</v>
      </c>
      <c r="C303" s="155">
        <v>25.591579893551593</v>
      </c>
      <c r="D303">
        <v>1196</v>
      </c>
      <c r="E303" s="155">
        <v>-1201.913158173292</v>
      </c>
      <c r="F303">
        <v>1196</v>
      </c>
      <c r="G303" s="155">
        <v>1098.9596418267081</v>
      </c>
      <c r="I303" s="155"/>
      <c r="K303" s="155"/>
      <c r="L303">
        <v>1194</v>
      </c>
      <c r="M303" s="155">
        <v>179.95861270182439</v>
      </c>
      <c r="N303" s="138">
        <f t="shared" si="4"/>
        <v>303</v>
      </c>
      <c r="AB303" s="167" t="str">
        <f>IFERROR(VALUE(RIGHT(AA303,LEN(AA303)-MIN(FIND({0;1;2;3;4;5;6;7;8;9},AA303&amp;"0123456789"))+1)),"")</f>
        <v/>
      </c>
    </row>
    <row r="304" spans="2:28" x14ac:dyDescent="0.2">
      <c r="B304" s="125">
        <v>1200</v>
      </c>
      <c r="C304" s="155">
        <v>25.594488993182157</v>
      </c>
      <c r="D304">
        <v>1200</v>
      </c>
      <c r="E304" s="155">
        <v>-1205.92580604196</v>
      </c>
      <c r="F304">
        <v>1200</v>
      </c>
      <c r="G304" s="155">
        <v>1094.9469939580401</v>
      </c>
      <c r="I304" s="155"/>
      <c r="K304" s="155"/>
      <c r="L304">
        <v>1198</v>
      </c>
      <c r="M304" s="155">
        <v>179.95846156770602</v>
      </c>
      <c r="N304" s="138">
        <f t="shared" si="4"/>
        <v>304</v>
      </c>
      <c r="AB304" s="167" t="str">
        <f>IFERROR(VALUE(RIGHT(AA304,LEN(AA304)-MIN(FIND({0;1;2;3;4;5;6;7;8;9},AA304&amp;"0123456789"))+1)),"")</f>
        <v/>
      </c>
    </row>
    <row r="305" spans="2:28" x14ac:dyDescent="0.2">
      <c r="B305" s="125">
        <v>1204</v>
      </c>
      <c r="C305" s="155">
        <v>25.597408721303641</v>
      </c>
      <c r="D305">
        <v>1204</v>
      </c>
      <c r="E305" s="155">
        <v>-1209.9384077128107</v>
      </c>
      <c r="F305">
        <v>1204</v>
      </c>
      <c r="G305" s="155">
        <v>1090.9343922871894</v>
      </c>
      <c r="I305" s="155"/>
      <c r="K305" s="155"/>
      <c r="L305">
        <v>1202</v>
      </c>
      <c r="M305" s="155">
        <v>179.95830932574799</v>
      </c>
      <c r="N305" s="138">
        <f t="shared" si="4"/>
        <v>305</v>
      </c>
      <c r="AB305" s="167" t="str">
        <f>IFERROR(VALUE(RIGHT(AA305,LEN(AA305)-MIN(FIND({0;1;2;3;4;5;6;7;8;9},AA305&amp;"0123456789"))+1)),"")</f>
        <v/>
      </c>
    </row>
    <row r="306" spans="2:28" x14ac:dyDescent="0.2">
      <c r="B306" s="125">
        <v>1208</v>
      </c>
      <c r="C306" s="155">
        <v>25.600339156111307</v>
      </c>
      <c r="D306">
        <v>1208</v>
      </c>
      <c r="E306" s="155">
        <v>-1213.9509631857588</v>
      </c>
      <c r="F306">
        <v>1208</v>
      </c>
      <c r="G306" s="155">
        <v>1086.9218368142413</v>
      </c>
      <c r="I306" s="155"/>
      <c r="K306" s="155"/>
      <c r="L306">
        <v>1206</v>
      </c>
      <c r="M306" s="155">
        <v>179.95815596372469</v>
      </c>
      <c r="N306" s="138">
        <f t="shared" si="4"/>
        <v>306</v>
      </c>
      <c r="AB306" s="167" t="str">
        <f>IFERROR(VALUE(RIGHT(AA306,LEN(AA306)-MIN(FIND({0;1;2;3;4;5;6;7;8;9},AA306&amp;"0123456789"))+1)),"")</f>
        <v/>
      </c>
    </row>
    <row r="307" spans="2:28" x14ac:dyDescent="0.2">
      <c r="B307" s="125">
        <v>1212</v>
      </c>
      <c r="C307" s="155">
        <v>25.603280376666543</v>
      </c>
      <c r="D307">
        <v>1212</v>
      </c>
      <c r="E307" s="155">
        <v>-1217.9634724607183</v>
      </c>
      <c r="F307">
        <v>1212</v>
      </c>
      <c r="G307" s="155">
        <v>1082.9093275392818</v>
      </c>
      <c r="I307" s="155"/>
      <c r="K307" s="155"/>
      <c r="L307">
        <v>1210</v>
      </c>
      <c r="M307" s="155">
        <v>179.95800146922986</v>
      </c>
      <c r="N307" s="138">
        <f t="shared" si="4"/>
        <v>307</v>
      </c>
      <c r="AB307" s="167" t="str">
        <f>IFERROR(VALUE(RIGHT(AA307,LEN(AA307)-MIN(FIND({0;1;2;3;4;5;6;7;8;9},AA307&amp;"0123456789"))+1)),"")</f>
        <v/>
      </c>
    </row>
    <row r="308" spans="2:28" x14ac:dyDescent="0.2">
      <c r="B308" s="125">
        <v>1216</v>
      </c>
      <c r="C308" s="155">
        <v>25.60623246290973</v>
      </c>
      <c r="D308">
        <v>1216</v>
      </c>
      <c r="E308" s="155">
        <v>-1221.9759355376002</v>
      </c>
      <c r="F308">
        <v>1216</v>
      </c>
      <c r="G308" s="155">
        <v>1078.8968644623999</v>
      </c>
      <c r="I308" s="155"/>
      <c r="K308" s="155"/>
      <c r="L308">
        <v>1214</v>
      </c>
      <c r="M308" s="155">
        <v>179.95784582967278</v>
      </c>
      <c r="N308" s="138">
        <f t="shared" si="4"/>
        <v>308</v>
      </c>
      <c r="AB308" s="167" t="str">
        <f>IFERROR(VALUE(RIGHT(AA308,LEN(AA308)-MIN(FIND({0;1;2;3;4;5;6;7;8;9},AA308&amp;"0123456789"))+1)),"")</f>
        <v/>
      </c>
    </row>
    <row r="309" spans="2:28" x14ac:dyDescent="0.2">
      <c r="B309" s="125">
        <v>1220</v>
      </c>
      <c r="C309" s="155">
        <v>25.609195495673255</v>
      </c>
      <c r="D309">
        <v>1220</v>
      </c>
      <c r="E309" s="155">
        <v>-1225.988352416316</v>
      </c>
      <c r="F309">
        <v>1220</v>
      </c>
      <c r="G309" s="155">
        <v>1074.8844475836841</v>
      </c>
      <c r="I309" s="155"/>
      <c r="K309" s="155"/>
      <c r="L309">
        <v>1218</v>
      </c>
      <c r="M309" s="155">
        <v>179.95768903227648</v>
      </c>
      <c r="N309" s="138">
        <f t="shared" si="4"/>
        <v>309</v>
      </c>
      <c r="AB309" s="167" t="str">
        <f>IFERROR(VALUE(RIGHT(AA309,LEN(AA309)-MIN(FIND({0;1;2;3;4;5;6;7;8;9},AA309&amp;"0123456789"))+1)),"")</f>
        <v/>
      </c>
    </row>
    <row r="310" spans="2:28" x14ac:dyDescent="0.2">
      <c r="B310" s="125">
        <v>1224</v>
      </c>
      <c r="C310" s="155">
        <v>25.612169556694887</v>
      </c>
      <c r="D310">
        <v>1224</v>
      </c>
      <c r="E310" s="155">
        <v>-1230.0007230967749</v>
      </c>
      <c r="F310">
        <v>1224</v>
      </c>
      <c r="G310" s="155">
        <v>1070.8720769032252</v>
      </c>
      <c r="I310" s="155"/>
      <c r="K310" s="155"/>
      <c r="L310">
        <v>1222</v>
      </c>
      <c r="M310" s="155">
        <v>179.95753106407219</v>
      </c>
      <c r="N310" s="138">
        <f t="shared" si="4"/>
        <v>310</v>
      </c>
      <c r="AB310" s="167" t="str">
        <f>IFERROR(VALUE(RIGHT(AA310,LEN(AA310)-MIN(FIND({0;1;2;3;4;5;6;7;8;9},AA310&amp;"0123456789"))+1)),"")</f>
        <v/>
      </c>
    </row>
    <row r="311" spans="2:28" x14ac:dyDescent="0.2">
      <c r="B311" s="125">
        <v>1228</v>
      </c>
      <c r="C311" s="155">
        <v>25.615154728631339</v>
      </c>
      <c r="D311">
        <v>1228</v>
      </c>
      <c r="E311" s="155">
        <v>-1234.0130475788853</v>
      </c>
      <c r="F311">
        <v>1228</v>
      </c>
      <c r="G311" s="155">
        <v>1066.8597524211148</v>
      </c>
      <c r="I311" s="155"/>
      <c r="K311" s="155"/>
      <c r="L311">
        <v>1226</v>
      </c>
      <c r="M311" s="155">
        <v>179.95737191189704</v>
      </c>
      <c r="N311" s="138">
        <f t="shared" si="4"/>
        <v>311</v>
      </c>
      <c r="AB311" s="167" t="str">
        <f>IFERROR(VALUE(RIGHT(AA311,LEN(AA311)-MIN(FIND({0;1;2;3;4;5;6;7;8;9},AA311&amp;"0123456789"))+1)),"")</f>
        <v/>
      </c>
    </row>
    <row r="312" spans="2:28" x14ac:dyDescent="0.2">
      <c r="B312" s="125">
        <v>1232</v>
      </c>
      <c r="C312" s="155">
        <v>25.618151095072069</v>
      </c>
      <c r="D312">
        <v>1232</v>
      </c>
      <c r="E312" s="155">
        <v>-1238.0253258625537</v>
      </c>
      <c r="F312">
        <v>1232</v>
      </c>
      <c r="G312" s="155">
        <v>1062.8474741374464</v>
      </c>
      <c r="I312" s="155"/>
      <c r="K312" s="155"/>
      <c r="L312">
        <v>1230</v>
      </c>
      <c r="M312" s="155">
        <v>179.95721156239048</v>
      </c>
      <c r="N312" s="138">
        <f t="shared" si="4"/>
        <v>312</v>
      </c>
      <c r="AB312" s="167" t="str">
        <f>IFERROR(VALUE(RIGHT(AA312,LEN(AA312)-MIN(FIND({0;1;2;3;4;5;6;7;8;9},AA312&amp;"0123456789"))+1)),"")</f>
        <v/>
      </c>
    </row>
    <row r="313" spans="2:28" x14ac:dyDescent="0.2">
      <c r="B313" s="125">
        <v>1236</v>
      </c>
      <c r="C313" s="155">
        <v>25.621158740553394</v>
      </c>
      <c r="D313">
        <v>1236</v>
      </c>
      <c r="E313" s="155">
        <v>-1242.0375579476849</v>
      </c>
      <c r="F313">
        <v>1236</v>
      </c>
      <c r="G313" s="155">
        <v>1058.8352420523152</v>
      </c>
      <c r="I313" s="155"/>
      <c r="K313" s="155"/>
      <c r="L313">
        <v>1234</v>
      </c>
      <c r="M313" s="155">
        <v>179.95705000198967</v>
      </c>
      <c r="N313" s="138">
        <f t="shared" si="4"/>
        <v>313</v>
      </c>
      <c r="AB313" s="167" t="str">
        <f>IFERROR(VALUE(RIGHT(AA313,LEN(AA313)-MIN(FIND({0;1;2;3;4;5;6;7;8;9},AA313&amp;"0123456789"))+1)),"")</f>
        <v/>
      </c>
    </row>
    <row r="314" spans="2:28" x14ac:dyDescent="0.2">
      <c r="B314" s="125">
        <v>1240</v>
      </c>
      <c r="C314" s="155">
        <v>25.624177750572841</v>
      </c>
      <c r="D314">
        <v>1240</v>
      </c>
      <c r="E314" s="155">
        <v>-1246.049743834184</v>
      </c>
      <c r="F314">
        <v>1240</v>
      </c>
      <c r="G314" s="155">
        <v>1054.8230561658161</v>
      </c>
      <c r="I314" s="155"/>
      <c r="K314" s="155"/>
      <c r="L314">
        <v>1238</v>
      </c>
      <c r="M314" s="155">
        <v>179.95688721692636</v>
      </c>
      <c r="N314" s="138">
        <f t="shared" si="4"/>
        <v>314</v>
      </c>
      <c r="AB314" s="167" t="str">
        <f>IFERROR(VALUE(RIGHT(AA314,LEN(AA314)-MIN(FIND({0;1;2;3;4;5;6;7;8;9},AA314&amp;"0123456789"))+1)),"")</f>
        <v/>
      </c>
    </row>
    <row r="315" spans="2:28" x14ac:dyDescent="0.2">
      <c r="B315" s="125">
        <v>1244</v>
      </c>
      <c r="C315" s="155">
        <v>25.627208211603762</v>
      </c>
      <c r="D315">
        <v>1244</v>
      </c>
      <c r="E315" s="155">
        <v>-1250.0618835219523</v>
      </c>
      <c r="F315">
        <v>1244</v>
      </c>
      <c r="G315" s="155">
        <v>1050.8109164780478</v>
      </c>
      <c r="I315" s="155"/>
      <c r="K315" s="155"/>
      <c r="L315">
        <v>1242</v>
      </c>
      <c r="M315" s="155">
        <v>179.95672319322279</v>
      </c>
      <c r="N315" s="138">
        <f t="shared" si="4"/>
        <v>315</v>
      </c>
      <c r="AB315" s="167" t="str">
        <f>IFERROR(VALUE(RIGHT(AA315,LEN(AA315)-MIN(FIND({0;1;2;3;4;5;6;7;8;9},AA315&amp;"0123456789"))+1)),"")</f>
        <v/>
      </c>
    </row>
    <row r="316" spans="2:28" x14ac:dyDescent="0.2">
      <c r="B316" s="125">
        <v>1248</v>
      </c>
      <c r="C316" s="155">
        <v>25.630250211110255</v>
      </c>
      <c r="D316">
        <v>1248</v>
      </c>
      <c r="E316" s="155">
        <v>-1254.073977010891</v>
      </c>
      <c r="F316">
        <v>1248</v>
      </c>
      <c r="G316" s="155">
        <v>1046.7988229891091</v>
      </c>
      <c r="I316" s="155"/>
      <c r="K316" s="155"/>
      <c r="L316">
        <v>1246</v>
      </c>
      <c r="M316" s="155">
        <v>179.95655791668759</v>
      </c>
      <c r="N316" s="138">
        <f t="shared" si="4"/>
        <v>316</v>
      </c>
      <c r="AB316" s="167" t="str">
        <f>IFERROR(VALUE(RIGHT(AA316,LEN(AA316)-MIN(FIND({0;1;2;3;4;5;6;7;8;9},AA316&amp;"0123456789"))+1)),"")</f>
        <v/>
      </c>
    </row>
    <row r="317" spans="2:28" x14ac:dyDescent="0.2">
      <c r="B317" s="125">
        <v>1252</v>
      </c>
      <c r="C317" s="155">
        <v>25.633303837562345</v>
      </c>
      <c r="D317">
        <v>1252</v>
      </c>
      <c r="E317" s="155">
        <v>-1258.0860243008997</v>
      </c>
      <c r="F317">
        <v>1252</v>
      </c>
      <c r="G317" s="155">
        <v>1042.7867756991004</v>
      </c>
      <c r="I317" s="155"/>
      <c r="K317" s="155"/>
      <c r="L317">
        <v>1250</v>
      </c>
      <c r="M317" s="155">
        <v>179.9563913729119</v>
      </c>
      <c r="N317" s="138">
        <f t="shared" si="4"/>
        <v>317</v>
      </c>
      <c r="AB317" s="167" t="str">
        <f>IFERROR(VALUE(RIGHT(AA317,LEN(AA317)-MIN(FIND({0;1;2;3;4;5;6;7;8;9},AA317&amp;"0123456789"))+1)),"")</f>
        <v/>
      </c>
    </row>
    <row r="318" spans="2:28" x14ac:dyDescent="0.2">
      <c r="B318" s="125">
        <v>1256</v>
      </c>
      <c r="C318" s="155">
        <v>25.636369180451478</v>
      </c>
      <c r="D318">
        <v>1256</v>
      </c>
      <c r="E318" s="155">
        <v>-1262.098025391876</v>
      </c>
      <c r="F318">
        <v>1256</v>
      </c>
      <c r="G318" s="155">
        <v>1038.7747746081241</v>
      </c>
      <c r="I318" s="155"/>
      <c r="K318" s="155"/>
      <c r="L318">
        <v>1254</v>
      </c>
      <c r="M318" s="155">
        <v>179.95622354726493</v>
      </c>
      <c r="N318" s="138">
        <f t="shared" si="4"/>
        <v>318</v>
      </c>
      <c r="AB318" s="167" t="str">
        <f>IFERROR(VALUE(RIGHT(AA318,LEN(AA318)-MIN(FIND({0;1;2;3;4;5;6;7;8;9},AA318&amp;"0123456789"))+1)),"")</f>
        <v/>
      </c>
    </row>
    <row r="319" spans="2:28" x14ac:dyDescent="0.2">
      <c r="B319" s="125">
        <v>1260</v>
      </c>
      <c r="C319" s="155">
        <v>25.639446330306303</v>
      </c>
      <c r="D319">
        <v>1260</v>
      </c>
      <c r="E319" s="155">
        <v>-1266.1099802837161</v>
      </c>
      <c r="F319">
        <v>1260</v>
      </c>
      <c r="G319" s="155">
        <v>1034.762819716284</v>
      </c>
      <c r="I319" s="155"/>
      <c r="K319" s="155"/>
      <c r="L319">
        <v>1258</v>
      </c>
      <c r="M319" s="155">
        <v>179.95605442488986</v>
      </c>
      <c r="N319" s="138">
        <f t="shared" si="4"/>
        <v>319</v>
      </c>
      <c r="AB319" s="167" t="str">
        <f>IFERROR(VALUE(RIGHT(AA319,LEN(AA319)-MIN(FIND({0;1;2;3;4;5;6;7;8;9},AA319&amp;"0123456789"))+1)),"")</f>
        <v/>
      </c>
    </row>
    <row r="320" spans="2:28" x14ac:dyDescent="0.2">
      <c r="B320" s="125">
        <v>1264</v>
      </c>
      <c r="C320" s="155">
        <v>25.64253537870875</v>
      </c>
      <c r="D320">
        <v>1264</v>
      </c>
      <c r="E320" s="155">
        <v>-1270.1218889763149</v>
      </c>
      <c r="F320">
        <v>1264</v>
      </c>
      <c r="G320" s="155">
        <v>1030.7509110236851</v>
      </c>
      <c r="I320" s="155"/>
      <c r="K320" s="155"/>
      <c r="L320">
        <v>1262</v>
      </c>
      <c r="M320" s="155">
        <v>179.95588399069945</v>
      </c>
      <c r="N320" s="138">
        <f t="shared" si="4"/>
        <v>320</v>
      </c>
      <c r="AB320" s="167" t="str">
        <f>IFERROR(VALUE(RIGHT(AA320,LEN(AA320)-MIN(FIND({0;1;2;3;4;5;6;7;8;9},AA320&amp;"0123456789"))+1)),"")</f>
        <v/>
      </c>
    </row>
    <row r="321" spans="2:28" x14ac:dyDescent="0.2">
      <c r="B321" s="125">
        <v>1268</v>
      </c>
      <c r="C321" s="155">
        <v>25.64563641831047</v>
      </c>
      <c r="D321">
        <v>1268</v>
      </c>
      <c r="E321" s="155">
        <v>-1274.1337514695651</v>
      </c>
      <c r="F321">
        <v>1268</v>
      </c>
      <c r="G321" s="155">
        <v>1026.739048530435</v>
      </c>
      <c r="I321" s="155"/>
      <c r="K321" s="155"/>
      <c r="L321">
        <v>1266</v>
      </c>
      <c r="M321" s="155">
        <v>179.95571222937116</v>
      </c>
      <c r="N321" s="138">
        <f t="shared" si="4"/>
        <v>321</v>
      </c>
      <c r="AB321" s="167" t="str">
        <f>IFERROR(VALUE(RIGHT(AA321,LEN(AA321)-MIN(FIND({0;1;2;3;4;5;6;7;8;9},AA321&amp;"0123456789"))+1)),"")</f>
        <v/>
      </c>
    </row>
    <row r="322" spans="2:28" x14ac:dyDescent="0.2">
      <c r="B322" s="125">
        <v>1272</v>
      </c>
      <c r="C322" s="155">
        <v>25.648749542849508</v>
      </c>
      <c r="D322">
        <v>1272</v>
      </c>
      <c r="E322" s="155">
        <v>-1278.1455677633583</v>
      </c>
      <c r="F322">
        <v>1272</v>
      </c>
      <c r="G322" s="155">
        <v>1022.7272322366418</v>
      </c>
      <c r="I322" s="155"/>
      <c r="K322" s="155"/>
      <c r="L322">
        <v>1270</v>
      </c>
      <c r="M322" s="155">
        <v>179.95553912534345</v>
      </c>
      <c r="N322" s="138">
        <f t="shared" si="4"/>
        <v>322</v>
      </c>
      <c r="AB322" s="167" t="str">
        <f>IFERROR(VALUE(RIGHT(AA322,LEN(AA322)-MIN(FIND({0;1;2;3;4;5;6;7;8;9},AA322&amp;"0123456789"))+1)),"")</f>
        <v/>
      </c>
    </row>
    <row r="323" spans="2:28" x14ac:dyDescent="0.2">
      <c r="B323" s="125">
        <v>1276</v>
      </c>
      <c r="C323" s="155">
        <v>25.651874847167395</v>
      </c>
      <c r="D323">
        <v>1276</v>
      </c>
      <c r="E323" s="155">
        <v>-1282.157337857584</v>
      </c>
      <c r="F323">
        <v>1276</v>
      </c>
      <c r="G323" s="155">
        <v>1018.7154621424161</v>
      </c>
      <c r="I323" s="155"/>
      <c r="K323" s="155"/>
      <c r="L323">
        <v>1274</v>
      </c>
      <c r="M323" s="155">
        <v>179.9553646628101</v>
      </c>
      <c r="N323" s="138">
        <f t="shared" si="4"/>
        <v>323</v>
      </c>
      <c r="AB323" s="167" t="str">
        <f>IFERROR(VALUE(RIGHT(AA323,LEN(AA323)-MIN(FIND({0;1;2;3;4;5;6;7;8;9},AA323&amp;"0123456789"))+1)),"")</f>
        <v/>
      </c>
    </row>
    <row r="324" spans="2:28" x14ac:dyDescent="0.2">
      <c r="B324" s="125">
        <v>1280</v>
      </c>
      <c r="C324" s="155">
        <v>25.655012427226524</v>
      </c>
      <c r="D324">
        <v>1280</v>
      </c>
      <c r="E324" s="155">
        <v>-1286.1690617521301</v>
      </c>
      <c r="F324">
        <v>1280</v>
      </c>
      <c r="G324" s="155">
        <v>1014.70373824787</v>
      </c>
      <c r="I324" s="155"/>
      <c r="K324" s="155"/>
      <c r="L324">
        <v>1278</v>
      </c>
      <c r="M324" s="155">
        <v>179.95518882571588</v>
      </c>
      <c r="N324" s="138">
        <f t="shared" si="4"/>
        <v>324</v>
      </c>
      <c r="AB324" s="167" t="str">
        <f>IFERROR(VALUE(RIGHT(AA324,LEN(AA324)-MIN(FIND({0;1;2;3;4;5;6;7;8;9},AA324&amp;"0123456789"))+1)),"")</f>
        <v/>
      </c>
    </row>
    <row r="325" spans="2:28" x14ac:dyDescent="0.2">
      <c r="B325" s="125">
        <v>1284</v>
      </c>
      <c r="C325" s="155">
        <v>25.65816238012787</v>
      </c>
      <c r="D325">
        <v>1284</v>
      </c>
      <c r="E325" s="155">
        <v>-1290.1807394468826</v>
      </c>
      <c r="F325">
        <v>1284</v>
      </c>
      <c r="G325" s="155">
        <v>1010.6920605531175</v>
      </c>
      <c r="I325" s="155"/>
      <c r="K325" s="155"/>
      <c r="L325">
        <v>1282</v>
      </c>
      <c r="M325" s="155">
        <v>179.95501159775179</v>
      </c>
      <c r="N325" s="138">
        <f t="shared" si="4"/>
        <v>325</v>
      </c>
      <c r="AB325" s="167" t="str">
        <f>IFERROR(VALUE(RIGHT(AA325,LEN(AA325)-MIN(FIND({0;1;2;3;4;5;6;7;8;9},AA325&amp;"0123456789"))+1)),"")</f>
        <v/>
      </c>
    </row>
    <row r="326" spans="2:28" x14ac:dyDescent="0.2">
      <c r="B326" s="125">
        <v>1288</v>
      </c>
      <c r="C326" s="155">
        <v>25.661324804129094</v>
      </c>
      <c r="D326">
        <v>1288</v>
      </c>
      <c r="E326" s="155">
        <v>-1294.1923709417258</v>
      </c>
      <c r="F326">
        <v>1288</v>
      </c>
      <c r="G326" s="155">
        <v>1006.6804290582743</v>
      </c>
      <c r="I326" s="155"/>
      <c r="K326" s="155"/>
      <c r="L326">
        <v>1286</v>
      </c>
      <c r="M326" s="155">
        <v>179.95483296234951</v>
      </c>
      <c r="N326" s="138">
        <f t="shared" ref="N326:N389" si="5">N325+1</f>
        <v>326</v>
      </c>
      <c r="AB326" s="167" t="str">
        <f>IFERROR(VALUE(RIGHT(AA326,LEN(AA326)-MIN(FIND({0;1;2;3;4;5;6;7;8;9},AA326&amp;"0123456789"))+1)),"")</f>
        <v/>
      </c>
    </row>
    <row r="327" spans="2:28" x14ac:dyDescent="0.2">
      <c r="B327" s="125">
        <v>1292</v>
      </c>
      <c r="C327" s="155">
        <v>25.66449979866297</v>
      </c>
      <c r="D327">
        <v>1292</v>
      </c>
      <c r="E327" s="155">
        <v>-1298.2039562365419</v>
      </c>
      <c r="F327">
        <v>1292</v>
      </c>
      <c r="G327" s="155">
        <v>1002.6688437634582</v>
      </c>
      <c r="I327" s="155"/>
      <c r="K327" s="155"/>
      <c r="L327">
        <v>1290</v>
      </c>
      <c r="M327" s="155">
        <v>179.95465290267677</v>
      </c>
      <c r="N327" s="138">
        <f t="shared" si="5"/>
        <v>327</v>
      </c>
      <c r="AB327" s="167" t="str">
        <f>IFERROR(VALUE(RIGHT(AA327,LEN(AA327)-MIN(FIND({0;1;2;3;4;5;6;7;8;9},AA327&amp;"0123456789"))+1)),"")</f>
        <v/>
      </c>
    </row>
    <row r="328" spans="2:28" x14ac:dyDescent="0.2">
      <c r="B328" s="125">
        <v>1296</v>
      </c>
      <c r="C328" s="155">
        <v>25.667687464356213</v>
      </c>
      <c r="D328">
        <v>1296</v>
      </c>
      <c r="E328" s="155">
        <v>-1302.2154953312117</v>
      </c>
      <c r="F328">
        <v>1296</v>
      </c>
      <c r="G328" s="155">
        <v>998.65730466878836</v>
      </c>
      <c r="I328" s="155"/>
      <c r="K328" s="155"/>
      <c r="L328">
        <v>1294</v>
      </c>
      <c r="M328" s="155">
        <v>179.95447140163162</v>
      </c>
      <c r="N328" s="138">
        <f t="shared" si="5"/>
        <v>328</v>
      </c>
      <c r="AB328" s="167" t="str">
        <f>IFERROR(VALUE(RIGHT(AA328,LEN(AA328)-MIN(FIND({0;1;2;3;4;5;6;7;8;9},AA328&amp;"0123456789"))+1)),"")</f>
        <v/>
      </c>
    </row>
    <row r="329" spans="2:28" x14ac:dyDescent="0.2">
      <c r="B329" s="125">
        <v>1300</v>
      </c>
      <c r="C329" s="155">
        <v>25.670887903048669</v>
      </c>
      <c r="D329">
        <v>1300</v>
      </c>
      <c r="E329" s="155">
        <v>-1306.2269882256141</v>
      </c>
      <c r="F329">
        <v>1300</v>
      </c>
      <c r="G329" s="155">
        <v>994.64581177438595</v>
      </c>
      <c r="I329" s="155"/>
      <c r="K329" s="155"/>
      <c r="L329">
        <v>1298</v>
      </c>
      <c r="M329" s="155">
        <v>179.95428844183724</v>
      </c>
      <c r="N329" s="138">
        <f t="shared" si="5"/>
        <v>329</v>
      </c>
      <c r="AB329" s="167" t="str">
        <f>IFERROR(VALUE(RIGHT(AA329,LEN(AA329)-MIN(FIND({0;1;2;3;4;5;6;7;8;9},AA329&amp;"0123456789"))+1)),"")</f>
        <v/>
      </c>
    </row>
    <row r="330" spans="2:28" x14ac:dyDescent="0.2">
      <c r="B330" s="125">
        <v>1304</v>
      </c>
      <c r="C330" s="155">
        <v>25.674101217812883</v>
      </c>
      <c r="D330">
        <v>1304</v>
      </c>
      <c r="E330" s="155">
        <v>-1310.238434919625</v>
      </c>
      <c r="F330">
        <v>1304</v>
      </c>
      <c r="G330" s="155">
        <v>990.63436508037512</v>
      </c>
      <c r="I330" s="155"/>
      <c r="K330" s="155"/>
      <c r="L330">
        <v>1302</v>
      </c>
      <c r="M330" s="155">
        <v>179.95410400563645</v>
      </c>
      <c r="N330" s="138">
        <f t="shared" si="5"/>
        <v>330</v>
      </c>
      <c r="AB330" s="167" t="str">
        <f>IFERROR(VALUE(RIGHT(AA330,LEN(AA330)-MIN(FIND({0;1;2;3;4;5;6;7;8;9},AA330&amp;"0123456789"))+1)),"")</f>
        <v/>
      </c>
    </row>
    <row r="331" spans="2:28" x14ac:dyDescent="0.2">
      <c r="B331" s="125">
        <v>1308</v>
      </c>
      <c r="C331" s="155">
        <v>25.67732751297407</v>
      </c>
      <c r="D331">
        <v>1308</v>
      </c>
      <c r="E331" s="155">
        <v>-1314.2498354131194</v>
      </c>
      <c r="F331">
        <v>1308</v>
      </c>
      <c r="G331" s="155">
        <v>986.6229645868807</v>
      </c>
      <c r="I331" s="155"/>
      <c r="K331" s="155"/>
      <c r="L331">
        <v>1306</v>
      </c>
      <c r="M331" s="155">
        <v>179.95391807508605</v>
      </c>
      <c r="N331" s="138">
        <f t="shared" si="5"/>
        <v>331</v>
      </c>
      <c r="AB331" s="167" t="str">
        <f>IFERROR(VALUE(RIGHT(AA331,LEN(AA331)-MIN(FIND({0;1;2;3;4;5;6;7;8;9},AA331&amp;"0123456789"))+1)),"")</f>
        <v/>
      </c>
    </row>
    <row r="332" spans="2:28" x14ac:dyDescent="0.2">
      <c r="B332" s="125">
        <v>1312</v>
      </c>
      <c r="C332" s="155">
        <v>25.680566894130529</v>
      </c>
      <c r="D332">
        <v>1312</v>
      </c>
      <c r="E332" s="155">
        <v>-1318.2611897059703</v>
      </c>
      <c r="F332">
        <v>1312</v>
      </c>
      <c r="G332" s="155">
        <v>982.61161029402979</v>
      </c>
      <c r="I332" s="155"/>
      <c r="K332" s="155"/>
      <c r="L332">
        <v>1310</v>
      </c>
      <c r="M332" s="155">
        <v>179.95373063195049</v>
      </c>
      <c r="N332" s="138">
        <f t="shared" si="5"/>
        <v>332</v>
      </c>
      <c r="AB332" s="167" t="str">
        <f>IFERROR(VALUE(RIGHT(AA332,LEN(AA332)-MIN(FIND({0;1;2;3;4;5;6;7;8;9},AA332&amp;"0123456789"))+1)),"")</f>
        <v/>
      </c>
    </row>
    <row r="333" spans="2:28" x14ac:dyDescent="0.2">
      <c r="B333" s="125">
        <v>1316</v>
      </c>
      <c r="C333" s="155">
        <v>25.683819468174402</v>
      </c>
      <c r="D333">
        <v>1316</v>
      </c>
      <c r="E333" s="155">
        <v>-1322.2724977980479</v>
      </c>
      <c r="F333">
        <v>1316</v>
      </c>
      <c r="G333" s="155">
        <v>978.60030220195222</v>
      </c>
      <c r="I333" s="155"/>
      <c r="K333" s="155"/>
      <c r="L333">
        <v>1314</v>
      </c>
      <c r="M333" s="155">
        <v>179.95354165769677</v>
      </c>
      <c r="N333" s="138">
        <f t="shared" si="5"/>
        <v>333</v>
      </c>
      <c r="AB333" s="167" t="str">
        <f>IFERROR(VALUE(RIGHT(AA333,LEN(AA333)-MIN(FIND({0;1;2;3;4;5;6;7;8;9},AA333&amp;"0123456789"))+1)),"")</f>
        <v/>
      </c>
    </row>
    <row r="334" spans="2:28" x14ac:dyDescent="0.2">
      <c r="B334" s="125">
        <v>1320</v>
      </c>
      <c r="C334" s="155">
        <v>25.687085343312923</v>
      </c>
      <c r="D334">
        <v>1320</v>
      </c>
      <c r="E334" s="155">
        <v>-1326.2837596892202</v>
      </c>
      <c r="F334">
        <v>1320</v>
      </c>
      <c r="G334" s="155">
        <v>974.58904031077986</v>
      </c>
      <c r="I334" s="155"/>
      <c r="K334" s="155"/>
      <c r="L334">
        <v>1318</v>
      </c>
      <c r="M334" s="155">
        <v>179.95335113348762</v>
      </c>
      <c r="N334" s="138">
        <f t="shared" si="5"/>
        <v>334</v>
      </c>
      <c r="AB334" s="167" t="str">
        <f>IFERROR(VALUE(RIGHT(AA334,LEN(AA334)-MIN(FIND({0;1;2;3;4;5;6;7;8;9},AA334&amp;"0123456789"))+1)),"")</f>
        <v/>
      </c>
    </row>
    <row r="335" spans="2:28" x14ac:dyDescent="0.2">
      <c r="B335" s="125">
        <v>1324</v>
      </c>
      <c r="C335" s="155">
        <v>25.69036462909007</v>
      </c>
      <c r="D335">
        <v>1324</v>
      </c>
      <c r="E335" s="155">
        <v>-1330.2949753793539</v>
      </c>
      <c r="F335">
        <v>1324</v>
      </c>
      <c r="G335" s="155">
        <v>970.5778246206462</v>
      </c>
      <c r="I335" s="155"/>
      <c r="K335" s="155"/>
      <c r="L335">
        <v>1322</v>
      </c>
      <c r="M335" s="155">
        <v>179.95315904017548</v>
      </c>
      <c r="N335" s="138">
        <f t="shared" si="5"/>
        <v>335</v>
      </c>
      <c r="AB335" s="167" t="str">
        <f>IFERROR(VALUE(RIGHT(AA335,LEN(AA335)-MIN(FIND({0;1;2;3;4;5;6;7;8;9},AA335&amp;"0123456789"))+1)),"")</f>
        <v/>
      </c>
    </row>
    <row r="336" spans="2:28" x14ac:dyDescent="0.2">
      <c r="B336" s="125">
        <v>1328</v>
      </c>
      <c r="C336" s="155">
        <v>25.693657436408678</v>
      </c>
      <c r="D336">
        <v>1328</v>
      </c>
      <c r="E336" s="155">
        <v>-1334.3061448683129</v>
      </c>
      <c r="F336">
        <v>1328</v>
      </c>
      <c r="G336" s="155">
        <v>966.56665513168718</v>
      </c>
      <c r="I336" s="155"/>
      <c r="K336" s="155"/>
      <c r="L336">
        <v>1326</v>
      </c>
      <c r="M336" s="155">
        <v>179.95296535829621</v>
      </c>
      <c r="N336" s="138">
        <f t="shared" si="5"/>
        <v>336</v>
      </c>
      <c r="AB336" s="167" t="str">
        <f>IFERROR(VALUE(RIGHT(AA336,LEN(AA336)-MIN(FIND({0;1;2;3;4;5;6;7;8;9},AA336&amp;"0123456789"))+1)),"")</f>
        <v/>
      </c>
    </row>
    <row r="337" spans="2:28" x14ac:dyDescent="0.2">
      <c r="B337" s="125">
        <v>1332</v>
      </c>
      <c r="C337" s="155">
        <v>25.696963877552999</v>
      </c>
      <c r="D337">
        <v>1332</v>
      </c>
      <c r="E337" s="155">
        <v>-1338.317268155959</v>
      </c>
      <c r="F337">
        <v>1332</v>
      </c>
      <c r="G337" s="155">
        <v>962.55553184404107</v>
      </c>
      <c r="I337" s="155"/>
      <c r="K337" s="155"/>
      <c r="L337">
        <v>1330</v>
      </c>
      <c r="M337" s="155">
        <v>179.95277006806242</v>
      </c>
      <c r="N337" s="138">
        <f t="shared" si="5"/>
        <v>337</v>
      </c>
      <c r="AB337" s="167" t="str">
        <f>IFERROR(VALUE(RIGHT(AA337,LEN(AA337)-MIN(FIND({0;1;2;3;4;5;6;7;8;9},AA337&amp;"0123456789"))+1)),"")</f>
        <v/>
      </c>
    </row>
    <row r="338" spans="2:28" x14ac:dyDescent="0.2">
      <c r="B338" s="125">
        <v>1336</v>
      </c>
      <c r="C338" s="155">
        <v>25.700284066211758</v>
      </c>
      <c r="D338">
        <v>1336</v>
      </c>
      <c r="E338" s="155">
        <v>-1342.3283452421515</v>
      </c>
      <c r="F338">
        <v>1336</v>
      </c>
      <c r="G338" s="155">
        <v>958.5444547578486</v>
      </c>
      <c r="I338" s="155"/>
      <c r="K338" s="155"/>
      <c r="L338">
        <v>1334</v>
      </c>
      <c r="M338" s="155">
        <v>179.95257314935651</v>
      </c>
      <c r="N338" s="138">
        <f t="shared" si="5"/>
        <v>338</v>
      </c>
      <c r="AB338" s="167" t="str">
        <f>IFERROR(VALUE(RIGHT(AA338,LEN(AA338)-MIN(FIND({0;1;2;3;4;5;6;7;8;9},AA338&amp;"0123456789"))+1)),"")</f>
        <v/>
      </c>
    </row>
    <row r="339" spans="2:28" x14ac:dyDescent="0.2">
      <c r="B339" s="125">
        <v>1340</v>
      </c>
      <c r="C339" s="155">
        <v>25.703618117501648</v>
      </c>
      <c r="D339">
        <v>1340</v>
      </c>
      <c r="E339" s="155">
        <v>-1346.3393761267475</v>
      </c>
      <c r="F339">
        <v>1340</v>
      </c>
      <c r="G339" s="155">
        <v>954.53342387325256</v>
      </c>
      <c r="I339" s="155"/>
      <c r="K339" s="155"/>
      <c r="L339">
        <v>1338</v>
      </c>
      <c r="M339" s="155">
        <v>179.95237458172431</v>
      </c>
      <c r="N339" s="138">
        <f t="shared" si="5"/>
        <v>339</v>
      </c>
      <c r="AB339" s="167" t="str">
        <f>IFERROR(VALUE(RIGHT(AA339,LEN(AA339)-MIN(FIND({0;1;2;3;4;5;6;7;8;9},AA339&amp;"0123456789"))+1)),"")</f>
        <v/>
      </c>
    </row>
    <row r="340" spans="2:28" x14ac:dyDescent="0.2">
      <c r="B340" s="125">
        <v>1344</v>
      </c>
      <c r="C340" s="155">
        <v>25.70696614799137</v>
      </c>
      <c r="D340">
        <v>1344</v>
      </c>
      <c r="E340" s="155">
        <v>-1350.3503608096016</v>
      </c>
      <c r="F340">
        <v>1344</v>
      </c>
      <c r="G340" s="155">
        <v>950.52243919039847</v>
      </c>
      <c r="I340" s="155"/>
      <c r="K340" s="155"/>
      <c r="L340">
        <v>1342</v>
      </c>
      <c r="M340" s="155">
        <v>179.95217434436734</v>
      </c>
      <c r="N340" s="138">
        <f t="shared" si="5"/>
        <v>340</v>
      </c>
      <c r="AB340" s="167" t="str">
        <f>IFERROR(VALUE(RIGHT(AA340,LEN(AA340)-MIN(FIND({0;1;2;3;4;5;6;7;8;9},AA340&amp;"0123456789"))+1)),"")</f>
        <v/>
      </c>
    </row>
    <row r="341" spans="2:28" x14ac:dyDescent="0.2">
      <c r="B341" s="125">
        <v>1348</v>
      </c>
      <c r="C341" s="155">
        <v>25.710328275726145</v>
      </c>
      <c r="D341">
        <v>1348</v>
      </c>
      <c r="E341" s="155">
        <v>-1354.3612992905657</v>
      </c>
      <c r="F341">
        <v>1348</v>
      </c>
      <c r="G341" s="155">
        <v>946.51150070943436</v>
      </c>
      <c r="I341" s="155"/>
      <c r="K341" s="155"/>
      <c r="L341">
        <v>1346</v>
      </c>
      <c r="M341" s="155">
        <v>179.9519724161359</v>
      </c>
      <c r="N341" s="138">
        <f t="shared" si="5"/>
        <v>341</v>
      </c>
      <c r="AB341" s="167" t="str">
        <f>IFERROR(VALUE(RIGHT(AA341,LEN(AA341)-MIN(FIND({0;1;2;3;4;5;6;7;8;9},AA341&amp;"0123456789"))+1)),"")</f>
        <v/>
      </c>
    </row>
    <row r="342" spans="2:28" x14ac:dyDescent="0.2">
      <c r="B342" s="125">
        <v>1352</v>
      </c>
      <c r="C342" s="155">
        <v>25.713704620252756</v>
      </c>
      <c r="D342">
        <v>1352</v>
      </c>
      <c r="E342" s="155">
        <v>-1358.3721915694905</v>
      </c>
      <c r="F342">
        <v>1352</v>
      </c>
      <c r="G342" s="155">
        <v>942.5006084305096</v>
      </c>
      <c r="I342" s="155"/>
      <c r="K342" s="155"/>
      <c r="L342">
        <v>1350</v>
      </c>
      <c r="M342" s="155">
        <v>179.95176877552177</v>
      </c>
      <c r="N342" s="138">
        <f t="shared" si="5"/>
        <v>342</v>
      </c>
      <c r="AB342" s="167" t="str">
        <f>IFERROR(VALUE(RIGHT(AA342,LEN(AA342)-MIN(FIND({0;1;2;3;4;5;6;7;8;9},AA342&amp;"0123456789"))+1)),"")</f>
        <v/>
      </c>
    </row>
    <row r="343" spans="2:28" x14ac:dyDescent="0.2">
      <c r="B343" s="125">
        <v>1356</v>
      </c>
      <c r="C343" s="155">
        <v>25.71709530264512</v>
      </c>
      <c r="D343">
        <v>1356</v>
      </c>
      <c r="E343" s="155">
        <v>-1362.3830376462222</v>
      </c>
      <c r="F343">
        <v>1356</v>
      </c>
      <c r="G343" s="155">
        <v>938.48976235377791</v>
      </c>
      <c r="I343" s="155"/>
      <c r="K343" s="155"/>
      <c r="L343">
        <v>1354</v>
      </c>
      <c r="M343" s="155">
        <v>179.95156340065026</v>
      </c>
      <c r="N343" s="138">
        <f t="shared" si="5"/>
        <v>343</v>
      </c>
      <c r="AB343" s="167" t="str">
        <f>IFERROR(VALUE(RIGHT(AA343,LEN(AA343)-MIN(FIND({0;1;2;3;4;5;6;7;8;9},AA343&amp;"0123456789"))+1)),"")</f>
        <v/>
      </c>
    </row>
    <row r="344" spans="2:28" x14ac:dyDescent="0.2">
      <c r="B344" s="125">
        <v>1360</v>
      </c>
      <c r="C344" s="155">
        <v>25.720500445530416</v>
      </c>
      <c r="D344">
        <v>1360</v>
      </c>
      <c r="E344" s="155">
        <v>-1366.3938375206055</v>
      </c>
      <c r="F344">
        <v>1360</v>
      </c>
      <c r="G344" s="155">
        <v>934.47896247939457</v>
      </c>
      <c r="I344" s="155"/>
      <c r="K344" s="155"/>
      <c r="L344">
        <v>1358</v>
      </c>
      <c r="M344" s="155">
        <v>179.95135626927259</v>
      </c>
      <c r="N344" s="138">
        <f t="shared" si="5"/>
        <v>344</v>
      </c>
      <c r="AB344" s="167" t="str">
        <f>IFERROR(VALUE(RIGHT(AA344,LEN(AA344)-MIN(FIND({0;1;2;3;4;5;6;7;8;9},AA344&amp;"0123456789"))+1)),"")</f>
        <v/>
      </c>
    </row>
    <row r="345" spans="2:28" x14ac:dyDescent="0.2">
      <c r="B345" s="125">
        <v>1364</v>
      </c>
      <c r="C345" s="155">
        <v>25.723920173115769</v>
      </c>
      <c r="D345">
        <v>1364</v>
      </c>
      <c r="E345" s="155">
        <v>-1370.4045911924823</v>
      </c>
      <c r="F345">
        <v>1364</v>
      </c>
      <c r="G345" s="155">
        <v>930.46820880751784</v>
      </c>
      <c r="I345" s="155"/>
      <c r="K345" s="155"/>
      <c r="L345">
        <v>1362</v>
      </c>
      <c r="M345" s="155">
        <v>179.95114735875762</v>
      </c>
      <c r="N345" s="138">
        <f t="shared" si="5"/>
        <v>345</v>
      </c>
      <c r="AB345" s="167" t="str">
        <f>IFERROR(VALUE(RIGHT(AA345,LEN(AA345)-MIN(FIND({0;1;2;3;4;5;6;7;8;9},AA345&amp;"0123456789"))+1)),"")</f>
        <v/>
      </c>
    </row>
    <row r="346" spans="2:28" x14ac:dyDescent="0.2">
      <c r="B346" s="125">
        <v>1368</v>
      </c>
      <c r="C346" s="155">
        <v>25.72735461121551</v>
      </c>
      <c r="D346">
        <v>1368</v>
      </c>
      <c r="E346" s="155">
        <v>-1374.4152986616916</v>
      </c>
      <c r="F346">
        <v>1368</v>
      </c>
      <c r="G346" s="155">
        <v>926.45750133830848</v>
      </c>
      <c r="I346" s="155"/>
      <c r="K346" s="155"/>
      <c r="L346">
        <v>1366</v>
      </c>
      <c r="M346" s="155">
        <v>179.95093664608379</v>
      </c>
      <c r="N346" s="138">
        <f t="shared" si="5"/>
        <v>346</v>
      </c>
      <c r="AB346" s="167" t="str">
        <f>IFERROR(VALUE(RIGHT(AA346,LEN(AA346)-MIN(FIND({0;1;2;3;4;5;6;7;8;9},AA346&amp;"0123456789"))+1)),"")</f>
        <v/>
      </c>
    </row>
    <row r="347" spans="2:28" x14ac:dyDescent="0.2">
      <c r="B347" s="125">
        <v>1372</v>
      </c>
      <c r="C347" s="155">
        <v>25.730803887279013</v>
      </c>
      <c r="D347">
        <v>1372</v>
      </c>
      <c r="E347" s="155">
        <v>-1378.4259599280699</v>
      </c>
      <c r="F347">
        <v>1372</v>
      </c>
      <c r="G347" s="155">
        <v>922.44684007193018</v>
      </c>
      <c r="I347" s="155"/>
      <c r="K347" s="155"/>
      <c r="L347">
        <v>1370</v>
      </c>
      <c r="M347" s="155">
        <v>179.95072410783084</v>
      </c>
      <c r="N347" s="138">
        <f t="shared" si="5"/>
        <v>347</v>
      </c>
      <c r="AB347" s="167" t="str">
        <f>IFERROR(VALUE(RIGHT(AA347,LEN(AA347)-MIN(FIND({0;1;2;3;4;5;6;7;8;9},AA347&amp;"0123456789"))+1)),"")</f>
        <v/>
      </c>
    </row>
    <row r="348" spans="2:28" x14ac:dyDescent="0.2">
      <c r="B348" s="125">
        <v>1376</v>
      </c>
      <c r="C348" s="155">
        <v>25.73426813041916</v>
      </c>
      <c r="D348">
        <v>1376</v>
      </c>
      <c r="E348" s="155">
        <v>-1382.4365749914507</v>
      </c>
      <c r="F348">
        <v>1376</v>
      </c>
      <c r="G348" s="155">
        <v>918.4362250085494</v>
      </c>
      <c r="I348" s="155"/>
      <c r="K348" s="155"/>
      <c r="L348">
        <v>1374</v>
      </c>
      <c r="M348" s="155">
        <v>179.95050972017071</v>
      </c>
      <c r="N348" s="138">
        <f t="shared" si="5"/>
        <v>348</v>
      </c>
      <c r="AB348" s="167" t="str">
        <f>IFERROR(VALUE(RIGHT(AA348,LEN(AA348)-MIN(FIND({0;1;2;3;4;5;6;7;8;9},AA348&amp;"0123456789"))+1)),"")</f>
        <v/>
      </c>
    </row>
    <row r="349" spans="2:28" x14ac:dyDescent="0.2">
      <c r="B349" s="125">
        <v>1380</v>
      </c>
      <c r="C349" s="155">
        <v>25.73774747144142</v>
      </c>
      <c r="D349">
        <v>1380</v>
      </c>
      <c r="E349" s="155">
        <v>-1386.4471438516639</v>
      </c>
      <c r="F349">
        <v>1380</v>
      </c>
      <c r="G349" s="155">
        <v>914.4256561483362</v>
      </c>
      <c r="I349" s="155"/>
      <c r="K349" s="155"/>
      <c r="L349">
        <v>1378</v>
      </c>
      <c r="M349" s="155">
        <v>179.95029345885885</v>
      </c>
      <c r="N349" s="138">
        <f t="shared" si="5"/>
        <v>349</v>
      </c>
      <c r="AB349" s="167" t="str">
        <f>IFERROR(VALUE(RIGHT(AA349,LEN(AA349)-MIN(FIND({0;1;2;3;4;5;6;7;8;9},AA349&amp;"0123456789"))+1)),"")</f>
        <v/>
      </c>
    </row>
    <row r="350" spans="2:28" x14ac:dyDescent="0.2">
      <c r="B350" s="125">
        <v>1384</v>
      </c>
      <c r="C350" s="155">
        <v>25.741242042873559</v>
      </c>
      <c r="D350">
        <v>1384</v>
      </c>
      <c r="E350" s="155">
        <v>-1390.4576665085376</v>
      </c>
      <c r="F350">
        <v>1384</v>
      </c>
      <c r="G350" s="155">
        <v>910.41513349146248</v>
      </c>
      <c r="I350" s="155"/>
      <c r="K350" s="155"/>
      <c r="L350">
        <v>1382</v>
      </c>
      <c r="M350" s="155">
        <v>179.9500752992252</v>
      </c>
      <c r="N350" s="138">
        <f t="shared" si="5"/>
        <v>350</v>
      </c>
      <c r="AB350" s="167" t="str">
        <f>IFERROR(VALUE(RIGHT(AA350,LEN(AA350)-MIN(FIND({0;1;2;3;4;5;6;7;8;9},AA350&amp;"0123456789"))+1)),"")</f>
        <v/>
      </c>
    </row>
    <row r="351" spans="2:28" x14ac:dyDescent="0.2">
      <c r="B351" s="125">
        <v>1388</v>
      </c>
      <c r="C351" s="155">
        <v>25.744751978996003</v>
      </c>
      <c r="D351">
        <v>1388</v>
      </c>
      <c r="E351" s="155">
        <v>-1394.4681429618963</v>
      </c>
      <c r="F351">
        <v>1388</v>
      </c>
      <c r="G351" s="155">
        <v>906.40465703810378</v>
      </c>
      <c r="I351" s="155"/>
      <c r="K351" s="155"/>
      <c r="L351">
        <v>1386</v>
      </c>
      <c r="M351" s="155">
        <v>179.94985521616462</v>
      </c>
      <c r="N351" s="138">
        <f t="shared" si="5"/>
        <v>351</v>
      </c>
      <c r="AB351" s="167" t="str">
        <f>IFERROR(VALUE(RIGHT(AA351,LEN(AA351)-MIN(FIND({0;1;2;3;4;5;6;7;8;9},AA351&amp;"0123456789"))+1)),"")</f>
        <v/>
      </c>
    </row>
    <row r="352" spans="2:28" x14ac:dyDescent="0.2">
      <c r="B352" s="125">
        <v>1392</v>
      </c>
      <c r="C352" s="155">
        <v>25.748277415872899</v>
      </c>
      <c r="D352">
        <v>1392</v>
      </c>
      <c r="E352" s="155">
        <v>-1398.4785732115611</v>
      </c>
      <c r="F352">
        <v>1392</v>
      </c>
      <c r="G352" s="155">
        <v>902.39422678843903</v>
      </c>
      <c r="I352" s="155"/>
      <c r="K352" s="155"/>
      <c r="L352">
        <v>1390</v>
      </c>
      <c r="M352" s="155">
        <v>179.94963318412724</v>
      </c>
      <c r="N352" s="138">
        <f t="shared" si="5"/>
        <v>352</v>
      </c>
      <c r="AB352" s="167" t="str">
        <f>IFERROR(VALUE(RIGHT(AA352,LEN(AA352)-MIN(FIND({0;1;2;3;4;5;6;7;8;9},AA352&amp;"0123456789"))+1)),"")</f>
        <v/>
      </c>
    </row>
    <row r="353" spans="2:28" x14ac:dyDescent="0.2">
      <c r="B353" s="125">
        <v>1396</v>
      </c>
      <c r="C353" s="155">
        <v>25.751818491383823</v>
      </c>
      <c r="D353">
        <v>1396</v>
      </c>
      <c r="E353" s="155">
        <v>-1402.4889572573502</v>
      </c>
      <c r="F353">
        <v>1396</v>
      </c>
      <c r="G353" s="155">
        <v>898.3838427426499</v>
      </c>
      <c r="I353" s="155"/>
      <c r="K353" s="155"/>
      <c r="L353">
        <v>1394</v>
      </c>
      <c r="M353" s="155">
        <v>179.94940917710889</v>
      </c>
      <c r="N353" s="138">
        <f t="shared" si="5"/>
        <v>353</v>
      </c>
      <c r="AB353" s="167" t="str">
        <f>IFERROR(VALUE(RIGHT(AA353,LEN(AA353)-MIN(FIND({0;1;2;3;4;5;6;7;8;9},AA353&amp;"0123456789"))+1)),"")</f>
        <v/>
      </c>
    </row>
    <row r="354" spans="2:28" x14ac:dyDescent="0.2">
      <c r="B354" s="125">
        <v>1400</v>
      </c>
      <c r="C354" s="155">
        <v>25.75537534525624</v>
      </c>
      <c r="D354">
        <v>1400</v>
      </c>
      <c r="E354" s="155">
        <v>-1406.4992950990786</v>
      </c>
      <c r="F354">
        <v>1400</v>
      </c>
      <c r="G354" s="155">
        <v>894.37350490092149</v>
      </c>
      <c r="I354" s="155"/>
      <c r="K354" s="155"/>
      <c r="L354">
        <v>1398</v>
      </c>
      <c r="M354" s="155">
        <v>179.94918316864047</v>
      </c>
      <c r="N354" s="138">
        <f t="shared" si="5"/>
        <v>354</v>
      </c>
      <c r="AB354" s="167" t="str">
        <f>IFERROR(VALUE(RIGHT(AA354,LEN(AA354)-MIN(FIND({0;1;2;3;4;5;6;7;8;9},AA354&amp;"0123456789"))+1)),"")</f>
        <v/>
      </c>
    </row>
    <row r="355" spans="2:28" x14ac:dyDescent="0.2">
      <c r="B355" s="125">
        <v>1404</v>
      </c>
      <c r="C355" s="155">
        <v>25.75894811909868</v>
      </c>
      <c r="D355">
        <v>1404</v>
      </c>
      <c r="E355" s="155">
        <v>-1410.509586736558</v>
      </c>
      <c r="F355">
        <v>1404</v>
      </c>
      <c r="G355" s="155">
        <v>890.36321326344205</v>
      </c>
      <c r="I355" s="155"/>
      <c r="K355" s="155"/>
      <c r="L355">
        <v>1402</v>
      </c>
      <c r="M355" s="155">
        <v>179.94895513177772</v>
      </c>
      <c r="N355" s="138">
        <f t="shared" si="5"/>
        <v>355</v>
      </c>
      <c r="AB355" s="167" t="str">
        <f>IFERROR(VALUE(RIGHT(AA355,LEN(AA355)-MIN(FIND({0;1;2;3;4;5;6;7;8;9},AA355&amp;"0123456789"))+1)),"")</f>
        <v/>
      </c>
    </row>
    <row r="356" spans="2:28" x14ac:dyDescent="0.2">
      <c r="B356" s="125">
        <v>1408</v>
      </c>
      <c r="C356" s="155">
        <v>25.762536956434605</v>
      </c>
      <c r="D356">
        <v>1408</v>
      </c>
      <c r="E356" s="155">
        <v>-1414.5198321695968</v>
      </c>
      <c r="F356">
        <v>1408</v>
      </c>
      <c r="G356" s="155">
        <v>886.35296783040326</v>
      </c>
      <c r="I356" s="155"/>
      <c r="K356" s="155"/>
      <c r="L356">
        <v>1406</v>
      </c>
      <c r="M356" s="155">
        <v>179.94872503909113</v>
      </c>
      <c r="N356" s="138">
        <f t="shared" si="5"/>
        <v>356</v>
      </c>
      <c r="AB356" s="167" t="str">
        <f>IFERROR(VALUE(RIGHT(AA356,LEN(AA356)-MIN(FIND({0;1;2;3;4;5;6;7;8;9},AA356&amp;"0123456789"))+1)),"")</f>
        <v/>
      </c>
    </row>
    <row r="357" spans="2:28" x14ac:dyDescent="0.2">
      <c r="B357" s="125">
        <v>1412</v>
      </c>
      <c r="C357" s="155">
        <v>25.766142002737169</v>
      </c>
      <c r="D357">
        <v>1412</v>
      </c>
      <c r="E357" s="155">
        <v>-1418.5300313979992</v>
      </c>
      <c r="F357">
        <v>1412</v>
      </c>
      <c r="G357" s="155">
        <v>882.34276860200089</v>
      </c>
      <c r="I357" s="155"/>
      <c r="K357" s="155"/>
      <c r="L357">
        <v>1410</v>
      </c>
      <c r="M357" s="155">
        <v>179.94849286265347</v>
      </c>
      <c r="N357" s="138">
        <f t="shared" si="5"/>
        <v>357</v>
      </c>
      <c r="AB357" s="167" t="str">
        <f>IFERROR(VALUE(RIGHT(AA357,LEN(AA357)-MIN(FIND({0;1;2;3;4;5;6;7;8;9},AA357&amp;"0123456789"))+1)),"")</f>
        <v/>
      </c>
    </row>
    <row r="358" spans="2:28" x14ac:dyDescent="0.2">
      <c r="B358" s="125">
        <v>1416</v>
      </c>
      <c r="C358" s="155">
        <v>25.76976340546463</v>
      </c>
      <c r="D358">
        <v>1416</v>
      </c>
      <c r="E358" s="155">
        <v>-1422.5401844215667</v>
      </c>
      <c r="F358">
        <v>1416</v>
      </c>
      <c r="G358" s="155">
        <v>878.33261557843343</v>
      </c>
      <c r="I358" s="155"/>
      <c r="K358" s="155"/>
      <c r="L358">
        <v>1414</v>
      </c>
      <c r="M358" s="155">
        <v>179.94825857403015</v>
      </c>
      <c r="N358" s="138">
        <f t="shared" si="5"/>
        <v>358</v>
      </c>
      <c r="AB358" s="167" t="str">
        <f>IFERROR(VALUE(RIGHT(AA358,LEN(AA358)-MIN(FIND({0;1;2;3;4;5;6;7;8;9},AA358&amp;"0123456789"))+1)),"")</f>
        <v/>
      </c>
    </row>
    <row r="359" spans="2:28" x14ac:dyDescent="0.2">
      <c r="B359" s="125">
        <v>1420</v>
      </c>
      <c r="C359" s="155">
        <v>25.773401314096663</v>
      </c>
      <c r="D359">
        <v>1420</v>
      </c>
      <c r="E359" s="155">
        <v>-1426.5502912400966</v>
      </c>
      <c r="F359">
        <v>1420</v>
      </c>
      <c r="G359" s="155">
        <v>874.32250875990349</v>
      </c>
      <c r="I359" s="155"/>
      <c r="K359" s="155"/>
      <c r="L359">
        <v>1418</v>
      </c>
      <c r="M359" s="155">
        <v>179.94802214426647</v>
      </c>
      <c r="N359" s="138">
        <f t="shared" si="5"/>
        <v>359</v>
      </c>
      <c r="AB359" s="167" t="str">
        <f>IFERROR(VALUE(RIGHT(AA359,LEN(AA359)-MIN(FIND({0;1;2;3;4;5;6;7;8;9},AA359&amp;"0123456789"))+1)),"")</f>
        <v/>
      </c>
    </row>
    <row r="360" spans="2:28" x14ac:dyDescent="0.2">
      <c r="B360" s="125">
        <v>1424</v>
      </c>
      <c r="C360" s="155">
        <v>25.77705588017146</v>
      </c>
      <c r="D360">
        <v>1424</v>
      </c>
      <c r="E360" s="155">
        <v>-1430.5603518533831</v>
      </c>
      <c r="F360">
        <v>1424</v>
      </c>
      <c r="G360" s="155">
        <v>870.31244814661704</v>
      </c>
      <c r="I360" s="155"/>
      <c r="K360" s="155"/>
      <c r="L360">
        <v>1422</v>
      </c>
      <c r="M360" s="155">
        <v>179.94778354387628</v>
      </c>
      <c r="N360" s="138">
        <f t="shared" si="5"/>
        <v>360</v>
      </c>
      <c r="AB360" s="167" t="str">
        <f>IFERROR(VALUE(RIGHT(AA360,LEN(AA360)-MIN(FIND({0;1;2;3;4;5;6;7;8;9},AA360&amp;"0123456789"))+1)),"")</f>
        <v/>
      </c>
    </row>
    <row r="361" spans="2:28" x14ac:dyDescent="0.2">
      <c r="B361" s="125">
        <v>1428</v>
      </c>
      <c r="C361" s="155">
        <v>25.780727257323729</v>
      </c>
      <c r="D361">
        <v>1428</v>
      </c>
      <c r="E361" s="155">
        <v>-1434.5703662612157</v>
      </c>
      <c r="F361">
        <v>1428</v>
      </c>
      <c r="G361" s="155">
        <v>866.30243373878443</v>
      </c>
      <c r="I361" s="155"/>
      <c r="K361" s="155"/>
      <c r="L361">
        <v>1426</v>
      </c>
      <c r="M361" s="155">
        <v>179.9475427428292</v>
      </c>
      <c r="N361" s="138">
        <f t="shared" si="5"/>
        <v>361</v>
      </c>
      <c r="AB361" s="167" t="str">
        <f>IFERROR(VALUE(RIGHT(AA361,LEN(AA361)-MIN(FIND({0;1;2;3;4;5;6;7;8;9},AA361&amp;"0123456789"))+1)),"")</f>
        <v/>
      </c>
    </row>
    <row r="362" spans="2:28" x14ac:dyDescent="0.2">
      <c r="B362" s="125">
        <v>1432</v>
      </c>
      <c r="C362" s="155">
        <v>25.784415601323513</v>
      </c>
      <c r="D362">
        <v>1432</v>
      </c>
      <c r="E362" s="155">
        <v>-1438.5803344633807</v>
      </c>
      <c r="F362">
        <v>1432</v>
      </c>
      <c r="G362" s="155">
        <v>862.29246553661937</v>
      </c>
      <c r="I362" s="155"/>
      <c r="K362" s="155"/>
      <c r="L362">
        <v>1430</v>
      </c>
      <c r="M362" s="155">
        <v>179.94729971053874</v>
      </c>
      <c r="N362" s="138">
        <f t="shared" si="5"/>
        <v>362</v>
      </c>
      <c r="AB362" s="167" t="str">
        <f>IFERROR(VALUE(RIGHT(AA362,LEN(AA362)-MIN(FIND({0;1;2;3;4;5;6;7;8;9},AA362&amp;"0123456789"))+1)),"")</f>
        <v/>
      </c>
    </row>
    <row r="363" spans="2:28" x14ac:dyDescent="0.2">
      <c r="B363" s="125">
        <v>1436</v>
      </c>
      <c r="C363" s="155">
        <v>25.788121070115967</v>
      </c>
      <c r="D363">
        <v>1436</v>
      </c>
      <c r="E363" s="155">
        <v>-1442.5902564596602</v>
      </c>
      <c r="F363">
        <v>1436</v>
      </c>
      <c r="G363" s="155">
        <v>858.28254354033993</v>
      </c>
      <c r="I363" s="155"/>
      <c r="K363" s="155"/>
      <c r="L363">
        <v>1434</v>
      </c>
      <c r="M363" s="155">
        <v>179.9470544158487</v>
      </c>
      <c r="N363" s="138">
        <f t="shared" si="5"/>
        <v>363</v>
      </c>
      <c r="AB363" s="167" t="str">
        <f>IFERROR(VALUE(RIGHT(AA363,LEN(AA363)-MIN(FIND({0;1;2;3;4;5;6;7;8;9},AA363&amp;"0123456789"))+1)),"")</f>
        <v/>
      </c>
    </row>
    <row r="364" spans="2:28" x14ac:dyDescent="0.2">
      <c r="B364" s="125">
        <v>1440</v>
      </c>
      <c r="C364" s="155">
        <v>25.791843823862049</v>
      </c>
      <c r="D364">
        <v>1440</v>
      </c>
      <c r="E364" s="155">
        <v>-1446.6001322498321</v>
      </c>
      <c r="F364">
        <v>1440</v>
      </c>
      <c r="G364" s="155">
        <v>854.27266775016801</v>
      </c>
      <c r="I364" s="155"/>
      <c r="K364" s="155"/>
      <c r="L364">
        <v>1438</v>
      </c>
      <c r="M364" s="155">
        <v>179.94680682701994</v>
      </c>
      <c r="N364" s="138">
        <f t="shared" si="5"/>
        <v>364</v>
      </c>
      <c r="AB364" s="167" t="str">
        <f>IFERROR(VALUE(RIGHT(AA364,LEN(AA364)-MIN(FIND({0;1;2;3;4;5;6;7;8;9},AA364&amp;"0123456789"))+1)),"")</f>
        <v/>
      </c>
    </row>
    <row r="365" spans="2:28" x14ac:dyDescent="0.2">
      <c r="B365" s="125">
        <v>1444</v>
      </c>
      <c r="C365" s="155">
        <v>25.795584024980123</v>
      </c>
      <c r="D365">
        <v>1444</v>
      </c>
      <c r="E365" s="155">
        <v>-1450.6099618336702</v>
      </c>
      <c r="F365">
        <v>1444</v>
      </c>
      <c r="G365" s="155">
        <v>850.26283816632986</v>
      </c>
      <c r="I365" s="155"/>
      <c r="K365" s="155"/>
      <c r="L365">
        <v>1442</v>
      </c>
      <c r="M365" s="155">
        <v>179.94655691171752</v>
      </c>
      <c r="N365" s="138">
        <f t="shared" si="5"/>
        <v>365</v>
      </c>
      <c r="AB365" s="167" t="str">
        <f>IFERROR(VALUE(RIGHT(AA365,LEN(AA365)-MIN(FIND({0;1;2;3;4;5;6;7;8;9},AA365&amp;"0123456789"))+1)),"")</f>
        <v/>
      </c>
    </row>
    <row r="366" spans="2:28" x14ac:dyDescent="0.2">
      <c r="B366" s="125">
        <v>1448</v>
      </c>
      <c r="C366" s="155">
        <v>25.799341838188646</v>
      </c>
      <c r="D366">
        <v>1448</v>
      </c>
      <c r="E366" s="155">
        <v>-1454.6197452109443</v>
      </c>
      <c r="F366">
        <v>1448</v>
      </c>
      <c r="G366" s="155">
        <v>846.2530547890558</v>
      </c>
      <c r="I366" s="155"/>
      <c r="K366" s="155"/>
      <c r="L366">
        <v>1446</v>
      </c>
      <c r="M366" s="155">
        <v>179.94630463699497</v>
      </c>
      <c r="N366" s="138">
        <f t="shared" si="5"/>
        <v>366</v>
      </c>
      <c r="AB366" s="167" t="str">
        <f>IFERROR(VALUE(RIGHT(AA366,LEN(AA366)-MIN(FIND({0;1;2;3;4;5;6;7;8;9},AA366&amp;"0123456789"))+1)),"")</f>
        <v/>
      </c>
    </row>
    <row r="367" spans="2:28" x14ac:dyDescent="0.2">
      <c r="B367" s="125">
        <v>1452</v>
      </c>
      <c r="C367" s="155">
        <v>25.803117430549744</v>
      </c>
      <c r="D367">
        <v>1452</v>
      </c>
      <c r="E367" s="155">
        <v>-1458.6294823814189</v>
      </c>
      <c r="F367">
        <v>1452</v>
      </c>
      <c r="G367" s="155">
        <v>842.24331761858116</v>
      </c>
      <c r="I367" s="155"/>
      <c r="K367" s="155"/>
      <c r="L367">
        <v>1450</v>
      </c>
      <c r="M367" s="155">
        <v>179.9460499692816</v>
      </c>
      <c r="N367" s="138">
        <f t="shared" si="5"/>
        <v>367</v>
      </c>
      <c r="AB367" s="167" t="str">
        <f>IFERROR(VALUE(RIGHT(AA367,LEN(AA367)-MIN(FIND({0;1;2;3;4;5;6;7;8;9},AA367&amp;"0123456789"))+1)),"")</f>
        <v/>
      </c>
    </row>
    <row r="368" spans="2:28" x14ac:dyDescent="0.2">
      <c r="B368" s="125">
        <v>1456</v>
      </c>
      <c r="C368" s="155">
        <v>25.806910971513922</v>
      </c>
      <c r="D368">
        <v>1456</v>
      </c>
      <c r="E368" s="155">
        <v>-1462.6391733448554</v>
      </c>
      <c r="F368">
        <v>1456</v>
      </c>
      <c r="G368" s="155">
        <v>838.23362665514469</v>
      </c>
      <c r="I368" s="155"/>
      <c r="K368" s="155"/>
      <c r="L368">
        <v>1454</v>
      </c>
      <c r="M368" s="155">
        <v>179.94579287436642</v>
      </c>
      <c r="N368" s="138">
        <f t="shared" si="5"/>
        <v>368</v>
      </c>
      <c r="AB368" s="167" t="str">
        <f>IFERROR(VALUE(RIGHT(AA368,LEN(AA368)-MIN(FIND({0;1;2;3;4;5;6;7;8;9},AA368&amp;"0123456789"))+1)),"")</f>
        <v/>
      </c>
    </row>
    <row r="369" spans="2:28" x14ac:dyDescent="0.2">
      <c r="B369" s="125">
        <v>1460</v>
      </c>
      <c r="C369" s="155">
        <v>25.810722632965799</v>
      </c>
      <c r="D369">
        <v>1460</v>
      </c>
      <c r="E369" s="155">
        <v>-1466.6488181010097</v>
      </c>
      <c r="F369">
        <v>1460</v>
      </c>
      <c r="G369" s="155">
        <v>834.22398189899036</v>
      </c>
      <c r="I369" s="155"/>
      <c r="K369" s="155"/>
      <c r="L369">
        <v>1458</v>
      </c>
      <c r="M369" s="155">
        <v>179.94553331738325</v>
      </c>
      <c r="N369" s="138">
        <f t="shared" si="5"/>
        <v>369</v>
      </c>
      <c r="AB369" s="167" t="str">
        <f>IFERROR(VALUE(RIGHT(AA369,LEN(AA369)-MIN(FIND({0;1;2;3;4;5;6;7;8;9},AA369&amp;"0123456789"))+1)),"")</f>
        <v/>
      </c>
    </row>
    <row r="370" spans="2:28" x14ac:dyDescent="0.2">
      <c r="B370" s="125">
        <v>1464</v>
      </c>
      <c r="C370" s="155">
        <v>25.814552589270942</v>
      </c>
      <c r="D370">
        <v>1464</v>
      </c>
      <c r="E370" s="155">
        <v>-1470.658416649633</v>
      </c>
      <c r="F370">
        <v>1464</v>
      </c>
      <c r="G370" s="155">
        <v>830.21438335036714</v>
      </c>
      <c r="I370" s="155"/>
      <c r="K370" s="155"/>
      <c r="L370">
        <v>1462</v>
      </c>
      <c r="M370" s="155">
        <v>179.94527126279505</v>
      </c>
      <c r="N370" s="138">
        <f t="shared" si="5"/>
        <v>370</v>
      </c>
      <c r="AB370" s="167" t="str">
        <f>IFERROR(VALUE(RIGHT(AA370,LEN(AA370)-MIN(FIND({0;1;2;3;4;5;6;7;8;9},AA370&amp;"0123456789"))+1)),"")</f>
        <v/>
      </c>
    </row>
    <row r="371" spans="2:28" x14ac:dyDescent="0.2">
      <c r="B371" s="125">
        <v>1468</v>
      </c>
      <c r="C371" s="155">
        <v>25.818401017323872</v>
      </c>
      <c r="D371">
        <v>1468</v>
      </c>
      <c r="E371" s="155">
        <v>-1474.6679689904718</v>
      </c>
      <c r="F371">
        <v>1468</v>
      </c>
      <c r="G371" s="155">
        <v>826.20483100952833</v>
      </c>
      <c r="I371" s="155"/>
      <c r="K371" s="155"/>
      <c r="L371">
        <v>1466</v>
      </c>
      <c r="M371" s="155">
        <v>179.94500667437714</v>
      </c>
      <c r="N371" s="138">
        <f t="shared" si="5"/>
        <v>371</v>
      </c>
      <c r="AB371" s="167" t="str">
        <f>IFERROR(VALUE(RIGHT(AA371,LEN(AA371)-MIN(FIND({0;1;2;3;4;5;6;7;8;9},AA371&amp;"0123456789"))+1)),"")</f>
        <v/>
      </c>
    </row>
    <row r="372" spans="2:28" x14ac:dyDescent="0.2">
      <c r="B372" s="125">
        <v>1472</v>
      </c>
      <c r="C372" s="155">
        <v>25.82226809659717</v>
      </c>
      <c r="D372">
        <v>1472</v>
      </c>
      <c r="E372" s="155">
        <v>-1478.6774751232676</v>
      </c>
      <c r="F372">
        <v>1472</v>
      </c>
      <c r="G372" s="155">
        <v>822.19532487673246</v>
      </c>
      <c r="I372" s="155"/>
      <c r="K372" s="155"/>
      <c r="L372">
        <v>1470</v>
      </c>
      <c r="M372" s="155">
        <v>179.94473951520155</v>
      </c>
      <c r="N372" s="138">
        <f t="shared" si="5"/>
        <v>372</v>
      </c>
      <c r="AB372" s="167" t="str">
        <f>IFERROR(VALUE(RIGHT(AA372,LEN(AA372)-MIN(FIND({0;1;2;3;4;5;6;7;8;9},AA372&amp;"0123456789"))+1)),"")</f>
        <v/>
      </c>
    </row>
    <row r="373" spans="2:28" x14ac:dyDescent="0.2">
      <c r="B373" s="125">
        <v>1476</v>
      </c>
      <c r="C373" s="155">
        <v>25.826154009191839</v>
      </c>
      <c r="D373">
        <v>1476</v>
      </c>
      <c r="E373" s="155">
        <v>-1482.6869350477573</v>
      </c>
      <c r="F373">
        <v>1476</v>
      </c>
      <c r="G373" s="155">
        <v>818.18586495224281</v>
      </c>
      <c r="I373" s="155"/>
      <c r="K373" s="155"/>
      <c r="L373">
        <v>1474</v>
      </c>
      <c r="M373" s="155">
        <v>179.94446974761883</v>
      </c>
      <c r="N373" s="138">
        <f t="shared" si="5"/>
        <v>373</v>
      </c>
      <c r="AB373" s="167" t="str">
        <f>IFERROR(VALUE(RIGHT(AA373,LEN(AA373)-MIN(FIND({0;1;2;3;4;5;6;7;8;9},AA373&amp;"0123456789"))+1)),"")</f>
        <v/>
      </c>
    </row>
    <row r="374" spans="2:28" x14ac:dyDescent="0.2">
      <c r="B374" s="125">
        <v>1480</v>
      </c>
      <c r="C374" s="155">
        <v>25.83005893988889</v>
      </c>
      <c r="D374">
        <v>1480</v>
      </c>
      <c r="E374" s="155">
        <v>-1486.6963487636719</v>
      </c>
      <c r="F374">
        <v>1480</v>
      </c>
      <c r="G374" s="155">
        <v>814.17645123632815</v>
      </c>
      <c r="I374" s="155"/>
      <c r="K374" s="155"/>
      <c r="L374">
        <v>1478</v>
      </c>
      <c r="M374" s="155">
        <v>179.9441973332406</v>
      </c>
      <c r="N374" s="138">
        <f t="shared" si="5"/>
        <v>374</v>
      </c>
      <c r="AB374" s="167" t="str">
        <f>IFERROR(VALUE(RIGHT(AA374,LEN(AA374)-MIN(FIND({0;1;2;3;4;5;6;7;8;9},AA374&amp;"0123456789"))+1)),"")</f>
        <v/>
      </c>
    </row>
    <row r="375" spans="2:28" x14ac:dyDescent="0.2">
      <c r="B375" s="125">
        <v>1484</v>
      </c>
      <c r="C375" s="155">
        <v>25.83398307620217</v>
      </c>
      <c r="D375">
        <v>1484</v>
      </c>
      <c r="E375" s="155">
        <v>-1490.7057162707379</v>
      </c>
      <c r="F375">
        <v>1484</v>
      </c>
      <c r="G375" s="155">
        <v>810.16708372926223</v>
      </c>
      <c r="I375" s="155"/>
      <c r="K375" s="155"/>
      <c r="L375">
        <v>1482</v>
      </c>
      <c r="M375" s="155">
        <v>179.94392223292184</v>
      </c>
      <c r="N375" s="138">
        <f t="shared" si="5"/>
        <v>375</v>
      </c>
      <c r="AB375" s="167" t="str">
        <f>IFERROR(VALUE(RIGHT(AA375,LEN(AA375)-MIN(FIND({0;1;2;3;4;5;6;7;8;9},AA375&amp;"0123456789"))+1)),"")</f>
        <v/>
      </c>
    </row>
    <row r="376" spans="2:28" x14ac:dyDescent="0.2">
      <c r="B376" s="125">
        <v>1488</v>
      </c>
      <c r="C376" s="155">
        <v>25.837926608432525</v>
      </c>
      <c r="D376">
        <v>1488</v>
      </c>
      <c r="E376" s="155">
        <v>-1494.7150375686756</v>
      </c>
      <c r="F376">
        <v>1488</v>
      </c>
      <c r="G376" s="155">
        <v>806.1577624313245</v>
      </c>
      <c r="I376" s="155"/>
      <c r="K376" s="155"/>
      <c r="L376">
        <v>1486</v>
      </c>
      <c r="M376" s="155">
        <v>179.94364440674161</v>
      </c>
      <c r="N376" s="138">
        <f t="shared" si="5"/>
        <v>376</v>
      </c>
      <c r="AB376" s="167" t="str">
        <f>IFERROR(VALUE(RIGHT(AA376,LEN(AA376)-MIN(FIND({0;1;2;3;4;5;6;7;8;9},AA376&amp;"0123456789"))+1)),"")</f>
        <v/>
      </c>
    </row>
    <row r="377" spans="2:28" x14ac:dyDescent="0.2">
      <c r="B377" s="125">
        <v>1492</v>
      </c>
      <c r="C377" s="155">
        <v>25.841889729723327</v>
      </c>
      <c r="D377">
        <v>1492</v>
      </c>
      <c r="E377" s="155">
        <v>-1498.7243126572</v>
      </c>
      <c r="F377">
        <v>1492</v>
      </c>
      <c r="G377" s="155">
        <v>802.14848734280008</v>
      </c>
      <c r="I377" s="155"/>
      <c r="K377" s="155"/>
      <c r="L377">
        <v>1490</v>
      </c>
      <c r="M377" s="155">
        <v>179.94336381398375</v>
      </c>
      <c r="N377" s="138">
        <f t="shared" si="5"/>
        <v>377</v>
      </c>
      <c r="AB377" s="167" t="str">
        <f>IFERROR(VALUE(RIGHT(AA377,LEN(AA377)-MIN(FIND({0;1;2;3;4;5;6;7;8;9},AA377&amp;"0123456789"))+1)),"")</f>
        <v/>
      </c>
    </row>
    <row r="378" spans="2:28" x14ac:dyDescent="0.2">
      <c r="B378" s="125">
        <v>1496</v>
      </c>
      <c r="C378" s="155">
        <v>25.845872636117328</v>
      </c>
      <c r="D378">
        <v>1496</v>
      </c>
      <c r="E378" s="155">
        <v>-1502.7335415360208</v>
      </c>
      <c r="F378">
        <v>1496</v>
      </c>
      <c r="G378" s="155">
        <v>798.13925846397933</v>
      </c>
      <c r="I378" s="155"/>
      <c r="K378" s="155"/>
      <c r="L378">
        <v>1494</v>
      </c>
      <c r="M378" s="155">
        <v>179.94308041311757</v>
      </c>
      <c r="N378" s="138">
        <f t="shared" si="5"/>
        <v>378</v>
      </c>
      <c r="AB378" s="167" t="str">
        <f>IFERROR(VALUE(RIGHT(AA378,LEN(AA378)-MIN(FIND({0;1;2;3;4;5;6;7;8;9},AA378&amp;"0123456789"))+1)),"")</f>
        <v/>
      </c>
    </row>
    <row r="379" spans="2:28" x14ac:dyDescent="0.2">
      <c r="B379" s="125">
        <v>1500</v>
      </c>
      <c r="C379" s="155">
        <v>25.849875526615026</v>
      </c>
      <c r="D379">
        <v>1500</v>
      </c>
      <c r="E379" s="155">
        <v>-1506.7427242048409</v>
      </c>
      <c r="F379">
        <v>1500</v>
      </c>
      <c r="G379" s="155">
        <v>794.1300757951592</v>
      </c>
      <c r="I379" s="155"/>
      <c r="K379" s="155"/>
      <c r="L379">
        <v>1498</v>
      </c>
      <c r="M379" s="155">
        <v>179.94279416177639</v>
      </c>
      <c r="N379" s="138">
        <f t="shared" si="5"/>
        <v>379</v>
      </c>
      <c r="AB379" s="167" t="str">
        <f>IFERROR(VALUE(RIGHT(AA379,LEN(AA379)-MIN(FIND({0;1;2;3;4;5;6;7;8;9},AA379&amp;"0123456789"))+1)),"")</f>
        <v/>
      </c>
    </row>
    <row r="380" spans="2:28" x14ac:dyDescent="0.2">
      <c r="B380" s="125">
        <v>1504</v>
      </c>
      <c r="C380" s="155">
        <v>25.853898603234441</v>
      </c>
      <c r="D380">
        <v>1504</v>
      </c>
      <c r="E380" s="155">
        <v>-1510.7518606633582</v>
      </c>
      <c r="F380">
        <v>1504</v>
      </c>
      <c r="G380" s="155">
        <v>790.12093933664187</v>
      </c>
      <c r="I380" s="155"/>
      <c r="K380" s="155"/>
      <c r="L380">
        <v>1502</v>
      </c>
      <c r="M380" s="155">
        <v>179.94250501673741</v>
      </c>
      <c r="N380" s="138">
        <f t="shared" si="5"/>
        <v>380</v>
      </c>
      <c r="AB380" s="167" t="str">
        <f>IFERROR(VALUE(RIGHT(AA380,LEN(AA380)-MIN(FIND({0;1;2;3;4;5;6;7;8;9},AA380&amp;"0123456789"))+1)),"")</f>
        <v/>
      </c>
    </row>
    <row r="381" spans="2:28" x14ac:dyDescent="0.2">
      <c r="B381" s="125">
        <v>1508</v>
      </c>
      <c r="C381" s="155">
        <v>25.857942071072433</v>
      </c>
      <c r="D381">
        <v>1508</v>
      </c>
      <c r="E381" s="155">
        <v>-1514.7609509112633</v>
      </c>
      <c r="F381">
        <v>1508</v>
      </c>
      <c r="G381" s="155">
        <v>786.11184908873679</v>
      </c>
      <c r="I381" s="155"/>
      <c r="K381" s="155"/>
      <c r="L381">
        <v>1506</v>
      </c>
      <c r="M381" s="155">
        <v>179.94221293389933</v>
      </c>
      <c r="N381" s="138">
        <f t="shared" si="5"/>
        <v>381</v>
      </c>
      <c r="AB381" s="167" t="str">
        <f>IFERROR(VALUE(RIGHT(AA381,LEN(AA381)-MIN(FIND({0;1;2;3;4;5;6;7;8;9},AA381&amp;"0123456789"))+1)),"")</f>
        <v/>
      </c>
    </row>
    <row r="382" spans="2:28" x14ac:dyDescent="0.2">
      <c r="B382" s="125">
        <v>1512</v>
      </c>
      <c r="C382" s="155">
        <v>25.862006138367594</v>
      </c>
      <c r="D382">
        <v>1512</v>
      </c>
      <c r="E382" s="155">
        <v>-1518.7699949482424</v>
      </c>
      <c r="F382">
        <v>1512</v>
      </c>
      <c r="G382" s="155">
        <v>782.10280505175774</v>
      </c>
      <c r="I382" s="155"/>
      <c r="K382" s="155"/>
      <c r="L382">
        <v>1510</v>
      </c>
      <c r="M382" s="155">
        <v>179.94191786826013</v>
      </c>
      <c r="N382" s="138">
        <f t="shared" si="5"/>
        <v>382</v>
      </c>
      <c r="AB382" s="167" t="str">
        <f>IFERROR(VALUE(RIGHT(AA382,LEN(AA382)-MIN(FIND({0;1;2;3;4;5;6;7;8;9},AA382&amp;"0123456789"))+1)),"")</f>
        <v/>
      </c>
    </row>
    <row r="383" spans="2:28" x14ac:dyDescent="0.2">
      <c r="B383" s="125">
        <v>1516</v>
      </c>
      <c r="C383" s="155">
        <v>25.866091016564742</v>
      </c>
      <c r="D383">
        <v>1516</v>
      </c>
      <c r="E383" s="155">
        <v>-1522.7789927739727</v>
      </c>
      <c r="F383">
        <v>1516</v>
      </c>
      <c r="G383" s="155">
        <v>778.09380722602737</v>
      </c>
      <c r="I383" s="155"/>
      <c r="K383" s="155"/>
      <c r="L383">
        <v>1514</v>
      </c>
      <c r="M383" s="155">
        <v>179.9416197738939</v>
      </c>
      <c r="N383" s="138">
        <f t="shared" si="5"/>
        <v>383</v>
      </c>
      <c r="AB383" s="167" t="str">
        <f>IFERROR(VALUE(RIGHT(AA383,LEN(AA383)-MIN(FIND({0;1;2;3;4;5;6;7;8;9},AA383&amp;"0123456789"))+1)),"")</f>
        <v/>
      </c>
    </row>
    <row r="384" spans="2:28" x14ac:dyDescent="0.2">
      <c r="B384" s="125">
        <v>1520</v>
      </c>
      <c r="C384" s="155">
        <v>25.870196920381073</v>
      </c>
      <c r="D384">
        <v>1520</v>
      </c>
      <c r="E384" s="155">
        <v>-1526.7879443881268</v>
      </c>
      <c r="F384">
        <v>1520</v>
      </c>
      <c r="G384" s="155">
        <v>774.08485561187331</v>
      </c>
      <c r="I384" s="155"/>
      <c r="K384" s="155"/>
      <c r="L384">
        <v>1518</v>
      </c>
      <c r="M384" s="155">
        <v>179.94131860392721</v>
      </c>
      <c r="N384" s="138">
        <f t="shared" si="5"/>
        <v>384</v>
      </c>
      <c r="AB384" s="167" t="str">
        <f>IFERROR(VALUE(RIGHT(AA384,LEN(AA384)-MIN(FIND({0;1;2;3;4;5;6;7;8;9},AA384&amp;"0123456789"))+1)),"")</f>
        <v/>
      </c>
    </row>
    <row r="385" spans="2:28" x14ac:dyDescent="0.2">
      <c r="B385" s="125">
        <v>1524</v>
      </c>
      <c r="C385" s="155">
        <v>25.87432406787407</v>
      </c>
      <c r="D385">
        <v>1524</v>
      </c>
      <c r="E385" s="155">
        <v>-1530.7968497903692</v>
      </c>
      <c r="F385">
        <v>1524</v>
      </c>
      <c r="G385" s="155">
        <v>770.07595020963095</v>
      </c>
      <c r="I385" s="155"/>
      <c r="K385" s="155"/>
      <c r="L385">
        <v>1522</v>
      </c>
      <c r="M385" s="155">
        <v>179.94101431051391</v>
      </c>
      <c r="N385" s="138">
        <f t="shared" si="5"/>
        <v>385</v>
      </c>
      <c r="AB385" s="167" t="str">
        <f>IFERROR(VALUE(RIGHT(AA385,LEN(AA385)-MIN(FIND({0;1;2;3;4;5;6;7;8;9},AA385&amp;"0123456789"))+1)),"")</f>
        <v/>
      </c>
    </row>
    <row r="386" spans="2:28" x14ac:dyDescent="0.2">
      <c r="B386" s="125">
        <v>1528</v>
      </c>
      <c r="C386" s="155">
        <v>25.878472680511095</v>
      </c>
      <c r="D386">
        <v>1528</v>
      </c>
      <c r="E386" s="155">
        <v>-1534.8057089803581</v>
      </c>
      <c r="F386">
        <v>1528</v>
      </c>
      <c r="G386" s="155">
        <v>766.06709101964202</v>
      </c>
      <c r="I386" s="155"/>
      <c r="K386" s="155"/>
      <c r="L386">
        <v>1526</v>
      </c>
      <c r="M386" s="155">
        <v>179.94070684481099</v>
      </c>
      <c r="N386" s="138">
        <f t="shared" si="5"/>
        <v>386</v>
      </c>
      <c r="AB386" s="167" t="str">
        <f>IFERROR(VALUE(RIGHT(AA386,LEN(AA386)-MIN(FIND({0;1;2;3;4;5;6;7;8;9},AA386&amp;"0123456789"))+1)),"")</f>
        <v/>
      </c>
    </row>
    <row r="387" spans="2:28" x14ac:dyDescent="0.2">
      <c r="B387" s="125">
        <v>1532</v>
      </c>
      <c r="C387" s="155">
        <v>25.882642983240906</v>
      </c>
      <c r="D387">
        <v>1532</v>
      </c>
      <c r="E387" s="155">
        <v>-1538.8145219577445</v>
      </c>
      <c r="F387">
        <v>1532</v>
      </c>
      <c r="G387" s="155">
        <v>762.05827804225555</v>
      </c>
      <c r="I387" s="155"/>
      <c r="K387" s="155"/>
      <c r="L387">
        <v>1530</v>
      </c>
      <c r="M387" s="155">
        <v>179.94039615695098</v>
      </c>
      <c r="N387" s="138">
        <f t="shared" si="5"/>
        <v>387</v>
      </c>
      <c r="AB387" s="167" t="str">
        <f>IFERROR(VALUE(RIGHT(AA387,LEN(AA387)-MIN(FIND({0;1;2;3;4;5;6;7;8;9},AA387&amp;"0123456789"))+1)),"")</f>
        <v/>
      </c>
    </row>
    <row r="388" spans="2:28" x14ac:dyDescent="0.2">
      <c r="B388" s="125">
        <v>1536</v>
      </c>
      <c r="C388" s="155">
        <v>25.886835204566978</v>
      </c>
      <c r="D388">
        <v>1536</v>
      </c>
      <c r="E388" s="155">
        <v>-1542.8232887221718</v>
      </c>
      <c r="F388">
        <v>1536</v>
      </c>
      <c r="G388" s="155">
        <v>758.04951127782829</v>
      </c>
      <c r="I388" s="155"/>
      <c r="K388" s="155"/>
      <c r="L388">
        <v>1534</v>
      </c>
      <c r="M388" s="155">
        <v>179.94008219601628</v>
      </c>
      <c r="N388" s="138">
        <f t="shared" si="5"/>
        <v>388</v>
      </c>
      <c r="AB388" s="167" t="str">
        <f>IFERROR(VALUE(RIGHT(AA388,LEN(AA388)-MIN(FIND({0;1;2;3;4;5;6;7;8;9},AA388&amp;"0123456789"))+1)),"")</f>
        <v/>
      </c>
    </row>
    <row r="389" spans="2:28" x14ac:dyDescent="0.2">
      <c r="B389" s="125">
        <v>1540</v>
      </c>
      <c r="C389" s="155">
        <v>25.89104957662283</v>
      </c>
      <c r="D389">
        <v>1540</v>
      </c>
      <c r="E389" s="155">
        <v>-1546.8320092732756</v>
      </c>
      <c r="F389">
        <v>1540</v>
      </c>
      <c r="G389" s="155">
        <v>754.04079072672448</v>
      </c>
      <c r="I389" s="155"/>
      <c r="K389" s="155"/>
      <c r="L389">
        <v>1538</v>
      </c>
      <c r="M389" s="155">
        <v>179.93976491001024</v>
      </c>
      <c r="N389" s="138">
        <f t="shared" si="5"/>
        <v>389</v>
      </c>
      <c r="AB389" s="167" t="str">
        <f>IFERROR(VALUE(RIGHT(AA389,LEN(AA389)-MIN(FIND({0;1;2;3;4;5;6;7;8;9},AA389&amp;"0123456789"))+1)),"")</f>
        <v/>
      </c>
    </row>
    <row r="390" spans="2:28" x14ac:dyDescent="0.2">
      <c r="B390" s="125">
        <v>1544</v>
      </c>
      <c r="C390" s="155">
        <v>25.895286335249281</v>
      </c>
      <c r="D390">
        <v>1544</v>
      </c>
      <c r="E390" s="155">
        <v>-1550.8406836106842</v>
      </c>
      <c r="F390">
        <v>1544</v>
      </c>
      <c r="G390" s="155">
        <v>750.03211638931589</v>
      </c>
      <c r="I390" s="155"/>
      <c r="K390" s="155"/>
      <c r="L390">
        <v>1542</v>
      </c>
      <c r="M390" s="155">
        <v>179.93944424582958</v>
      </c>
      <c r="N390" s="138">
        <f t="shared" ref="N390:N453" si="6">N389+1</f>
        <v>390</v>
      </c>
      <c r="AB390" s="167" t="str">
        <f>IFERROR(VALUE(RIGHT(AA390,LEN(AA390)-MIN(FIND({0;1;2;3;4;5;6;7;8;9},AA390&amp;"0123456789"))+1)),"")</f>
        <v/>
      </c>
    </row>
    <row r="391" spans="2:28" x14ac:dyDescent="0.2">
      <c r="B391" s="125">
        <v>1548</v>
      </c>
      <c r="C391" s="155">
        <v>25.89954572007386</v>
      </c>
      <c r="D391">
        <v>1548</v>
      </c>
      <c r="E391" s="155">
        <v>-1554.8493117340174</v>
      </c>
      <c r="F391">
        <v>1548</v>
      </c>
      <c r="G391" s="155">
        <v>746.02348826598268</v>
      </c>
      <c r="I391" s="155"/>
      <c r="K391" s="155"/>
      <c r="L391">
        <v>1546</v>
      </c>
      <c r="M391" s="155">
        <v>179.93912014923359</v>
      </c>
      <c r="N391" s="138">
        <f t="shared" si="6"/>
        <v>391</v>
      </c>
      <c r="AB391" s="167" t="str">
        <f>IFERROR(VALUE(RIGHT(AA391,LEN(AA391)-MIN(FIND({0;1;2;3;4;5;6;7;8;9},AA391&amp;"0123456789"))+1)),"")</f>
        <v/>
      </c>
    </row>
    <row r="392" spans="2:28" x14ac:dyDescent="0.2">
      <c r="B392" s="125">
        <v>1552</v>
      </c>
      <c r="C392" s="155">
        <v>25.903827974592275</v>
      </c>
      <c r="D392">
        <v>1552</v>
      </c>
      <c r="E392" s="155">
        <v>-1558.8578936428876</v>
      </c>
      <c r="F392">
        <v>1552</v>
      </c>
      <c r="G392" s="155">
        <v>742.01490635711252</v>
      </c>
      <c r="I392" s="155"/>
      <c r="K392" s="155"/>
      <c r="L392">
        <v>1550</v>
      </c>
      <c r="M392" s="155">
        <v>179.93879256481458</v>
      </c>
      <c r="N392" s="138">
        <f t="shared" si="6"/>
        <v>392</v>
      </c>
      <c r="AB392" s="167" t="str">
        <f>IFERROR(VALUE(RIGHT(AA392,LEN(AA392)-MIN(FIND({0;1;2;3;4;5;6;7;8;9},AA392&amp;"0123456789"))+1)),"")</f>
        <v/>
      </c>
    </row>
    <row r="393" spans="2:28" x14ac:dyDescent="0.2">
      <c r="B393" s="125">
        <v>1556</v>
      </c>
      <c r="C393" s="155">
        <v>25.908133346252139</v>
      </c>
      <c r="D393">
        <v>1556</v>
      </c>
      <c r="E393" s="155">
        <v>-1562.8664293368977</v>
      </c>
      <c r="F393">
        <v>1556</v>
      </c>
      <c r="G393" s="155">
        <v>738.00637066310242</v>
      </c>
      <c r="I393" s="155"/>
      <c r="K393" s="155"/>
      <c r="L393">
        <v>1554</v>
      </c>
      <c r="M393" s="155">
        <v>179.93846143596556</v>
      </c>
      <c r="N393" s="138">
        <f t="shared" si="6"/>
        <v>393</v>
      </c>
      <c r="AB393" s="167" t="str">
        <f>IFERROR(VALUE(RIGHT(AA393,LEN(AA393)-MIN(FIND({0;1;2;3;4;5;6;7;8;9},AA393&amp;"0123456789"))+1)),"")</f>
        <v/>
      </c>
    </row>
    <row r="394" spans="2:28" x14ac:dyDescent="0.2">
      <c r="B394" s="125">
        <v>1560</v>
      </c>
      <c r="C394" s="155">
        <v>25.912462086538948</v>
      </c>
      <c r="D394">
        <v>1560</v>
      </c>
      <c r="E394" s="155">
        <v>-1566.874918815643</v>
      </c>
      <c r="F394">
        <v>1560</v>
      </c>
      <c r="G394" s="155">
        <v>733.99788118435708</v>
      </c>
      <c r="I394" s="155"/>
      <c r="K394" s="155"/>
      <c r="L394">
        <v>1558</v>
      </c>
      <c r="M394" s="155">
        <v>179.93812670484803</v>
      </c>
      <c r="N394" s="138">
        <f t="shared" si="6"/>
        <v>394</v>
      </c>
      <c r="AB394" s="167" t="str">
        <f>IFERROR(VALUE(RIGHT(AA394,LEN(AA394)-MIN(FIND({0;1;2;3;4;5;6;7;8;9},AA394&amp;"0123456789"))+1)),"")</f>
        <v/>
      </c>
    </row>
    <row r="395" spans="2:28" x14ac:dyDescent="0.2">
      <c r="B395" s="125">
        <v>1564</v>
      </c>
      <c r="C395" s="155">
        <v>25.916814451064418</v>
      </c>
      <c r="D395">
        <v>1564</v>
      </c>
      <c r="E395" s="155">
        <v>-1570.8833620787091</v>
      </c>
      <c r="F395">
        <v>1564</v>
      </c>
      <c r="G395" s="155">
        <v>729.98943792129103</v>
      </c>
      <c r="I395" s="155"/>
      <c r="K395" s="155"/>
      <c r="L395">
        <v>1562</v>
      </c>
      <c r="M395" s="155">
        <v>179.93778831235812</v>
      </c>
      <c r="N395" s="138">
        <f t="shared" si="6"/>
        <v>395</v>
      </c>
      <c r="AB395" s="167" t="str">
        <f>IFERROR(VALUE(RIGHT(AA395,LEN(AA395)-MIN(FIND({0;1;2;3;4;5;6;7;8;9},AA395&amp;"0123456789"))+1)),"")</f>
        <v/>
      </c>
    </row>
    <row r="396" spans="2:28" x14ac:dyDescent="0.2">
      <c r="B396" s="125">
        <v>1568</v>
      </c>
      <c r="C396" s="155">
        <v>25.921190699657238</v>
      </c>
      <c r="D396">
        <v>1568</v>
      </c>
      <c r="E396" s="155">
        <v>-1574.8917591256732</v>
      </c>
      <c r="F396">
        <v>1568</v>
      </c>
      <c r="G396" s="155">
        <v>725.98104087432694</v>
      </c>
      <c r="I396" s="155"/>
      <c r="K396" s="155"/>
      <c r="L396">
        <v>1566</v>
      </c>
      <c r="M396" s="155">
        <v>179.937446198092</v>
      </c>
      <c r="N396" s="138">
        <f t="shared" si="6"/>
        <v>396</v>
      </c>
      <c r="AB396" s="167" t="str">
        <f>IFERROR(VALUE(RIGHT(AA396,LEN(AA396)-MIN(FIND({0;1;2;3;4;5;6;7;8;9},AA396&amp;"0123456789"))+1)),"")</f>
        <v/>
      </c>
    </row>
    <row r="397" spans="2:28" x14ac:dyDescent="0.2">
      <c r="B397" s="125">
        <v>1572</v>
      </c>
      <c r="C397" s="155">
        <v>25.925591096456372</v>
      </c>
      <c r="D397">
        <v>1572</v>
      </c>
      <c r="E397" s="155">
        <v>-1578.9001099561024</v>
      </c>
      <c r="F397">
        <v>1572</v>
      </c>
      <c r="G397" s="155">
        <v>721.97269004389773</v>
      </c>
      <c r="I397" s="155"/>
      <c r="K397" s="155"/>
      <c r="L397">
        <v>1570</v>
      </c>
      <c r="M397" s="155">
        <v>179.93710030030948</v>
      </c>
      <c r="N397" s="138">
        <f t="shared" si="6"/>
        <v>397</v>
      </c>
      <c r="AB397" s="167" t="str">
        <f>IFERROR(VALUE(RIGHT(AA397,LEN(AA397)-MIN(FIND({0;1;2;3;4;5;6;7;8;9},AA397&amp;"0123456789"))+1)),"")</f>
        <v/>
      </c>
    </row>
    <row r="398" spans="2:28" x14ac:dyDescent="0.2">
      <c r="B398" s="125">
        <v>1576</v>
      </c>
      <c r="C398" s="155">
        <v>25.930015910006883</v>
      </c>
      <c r="D398">
        <v>1576</v>
      </c>
      <c r="E398" s="155">
        <v>-1582.9084145695547</v>
      </c>
      <c r="F398">
        <v>1576</v>
      </c>
      <c r="G398" s="155">
        <v>717.96438543044542</v>
      </c>
      <c r="I398" s="155"/>
      <c r="K398" s="155"/>
      <c r="L398">
        <v>1574</v>
      </c>
      <c r="M398" s="155">
        <v>179.93675055589765</v>
      </c>
      <c r="N398" s="138">
        <f t="shared" si="6"/>
        <v>398</v>
      </c>
      <c r="AB398" s="167" t="str">
        <f>IFERROR(VALUE(RIGHT(AA398,LEN(AA398)-MIN(FIND({0;1;2;3;4;5;6;7;8;9},AA398&amp;"0123456789"))+1)),"")</f>
        <v/>
      </c>
    </row>
    <row r="399" spans="2:28" x14ac:dyDescent="0.2">
      <c r="B399" s="125">
        <v>1580</v>
      </c>
      <c r="C399" s="155">
        <v>25.934465413358513</v>
      </c>
      <c r="D399">
        <v>1580</v>
      </c>
      <c r="E399" s="155">
        <v>-1586.9166729655774</v>
      </c>
      <c r="F399">
        <v>1580</v>
      </c>
      <c r="G399" s="155">
        <v>713.95612703442271</v>
      </c>
      <c r="I399" s="155"/>
      <c r="K399" s="155"/>
      <c r="L399">
        <v>1578</v>
      </c>
      <c r="M399" s="155">
        <v>179.9363969003316</v>
      </c>
      <c r="N399" s="138">
        <f t="shared" si="6"/>
        <v>399</v>
      </c>
      <c r="AB399" s="167" t="str">
        <f>IFERROR(VALUE(RIGHT(AA399,LEN(AA399)-MIN(FIND({0;1;2;3;4;5;6;7;8;9},AA399&amp;"0123456789"))+1)),"")</f>
        <v/>
      </c>
    </row>
    <row r="400" spans="2:28" x14ac:dyDescent="0.2">
      <c r="B400" s="125">
        <v>1584</v>
      </c>
      <c r="C400" s="155">
        <v>25.938939884166992</v>
      </c>
      <c r="D400">
        <v>1584</v>
      </c>
      <c r="E400" s="155">
        <v>-1590.9248851437092</v>
      </c>
      <c r="F400">
        <v>1584</v>
      </c>
      <c r="G400" s="155">
        <v>709.94791485629094</v>
      </c>
      <c r="I400" s="155"/>
      <c r="K400" s="155"/>
      <c r="L400">
        <v>1582</v>
      </c>
      <c r="M400" s="155">
        <v>179.93603926763529</v>
      </c>
      <c r="N400" s="138">
        <f t="shared" si="6"/>
        <v>400</v>
      </c>
      <c r="AB400" s="167" t="str">
        <f>IFERROR(VALUE(RIGHT(AA400,LEN(AA400)-MIN(FIND({0;1;2;3;4;5;6;7;8;9},AA400&amp;"0123456789"))+1)),"")</f>
        <v/>
      </c>
    </row>
    <row r="401" spans="2:28" x14ac:dyDescent="0.2">
      <c r="B401" s="125">
        <v>1588</v>
      </c>
      <c r="C401" s="155">
        <v>25.943439604798204</v>
      </c>
      <c r="D401">
        <v>1588</v>
      </c>
      <c r="E401" s="155">
        <v>-1594.9330511034764</v>
      </c>
      <c r="F401">
        <v>1588</v>
      </c>
      <c r="G401" s="155">
        <v>705.93974889652372</v>
      </c>
      <c r="I401" s="155"/>
      <c r="K401" s="155"/>
      <c r="L401">
        <v>1586</v>
      </c>
      <c r="M401" s="155">
        <v>179.93567759034062</v>
      </c>
      <c r="N401" s="138">
        <f t="shared" si="6"/>
        <v>401</v>
      </c>
      <c r="AB401" s="167" t="str">
        <f>IFERROR(VALUE(RIGHT(AA401,LEN(AA401)-MIN(FIND({0;1;2;3;4;5;6;7;8;9},AA401&amp;"0123456789"))+1)),"")</f>
        <v/>
      </c>
    </row>
    <row r="402" spans="2:28" x14ac:dyDescent="0.2">
      <c r="B402" s="125">
        <v>1592</v>
      </c>
      <c r="C402" s="155">
        <v>25.947964862435363</v>
      </c>
      <c r="D402">
        <v>1592</v>
      </c>
      <c r="E402" s="155">
        <v>-1598.9411708443956</v>
      </c>
      <c r="F402">
        <v>1592</v>
      </c>
      <c r="G402" s="155">
        <v>701.93162915560447</v>
      </c>
      <c r="I402" s="155"/>
      <c r="K402" s="155"/>
      <c r="L402">
        <v>1590</v>
      </c>
      <c r="M402" s="155">
        <v>179.93531179944426</v>
      </c>
      <c r="N402" s="138">
        <f t="shared" si="6"/>
        <v>402</v>
      </c>
      <c r="AB402" s="167" t="str">
        <f>IFERROR(VALUE(RIGHT(AA402,LEN(AA402)-MIN(FIND({0;1;2;3;4;5;6;7;8;9},AA402&amp;"0123456789"))+1)),"")</f>
        <v/>
      </c>
    </row>
    <row r="403" spans="2:28" x14ac:dyDescent="0.2">
      <c r="B403" s="125">
        <v>1596</v>
      </c>
      <c r="C403" s="155">
        <v>25.952515949189188</v>
      </c>
      <c r="D403">
        <v>1596</v>
      </c>
      <c r="E403" s="155">
        <v>-1602.9492443659722</v>
      </c>
      <c r="F403">
        <v>1596</v>
      </c>
      <c r="G403" s="155">
        <v>697.92355563402793</v>
      </c>
      <c r="I403" s="155"/>
      <c r="K403" s="155"/>
      <c r="L403">
        <v>1594</v>
      </c>
      <c r="M403" s="155">
        <v>179.93494182436473</v>
      </c>
      <c r="N403" s="138">
        <f t="shared" si="6"/>
        <v>403</v>
      </c>
      <c r="AB403" s="167" t="str">
        <f>IFERROR(VALUE(RIGHT(AA403,LEN(AA403)-MIN(FIND({0;1;2;3;4;5;6;7;8;9},AA403&amp;"0123456789"))+1)),"")</f>
        <v/>
      </c>
    </row>
    <row r="404" spans="2:28" x14ac:dyDescent="0.2">
      <c r="B404" s="125">
        <v>1600</v>
      </c>
      <c r="C404" s="155">
        <v>25.957093162211294</v>
      </c>
      <c r="D404">
        <v>1600</v>
      </c>
      <c r="E404" s="155">
        <v>-1606.9572716677001</v>
      </c>
      <c r="F404">
        <v>1600</v>
      </c>
      <c r="G404" s="155">
        <v>693.91552833230003</v>
      </c>
      <c r="I404" s="155"/>
      <c r="K404" s="155"/>
      <c r="L404">
        <v>1598</v>
      </c>
      <c r="M404" s="155">
        <v>179.9345675928964</v>
      </c>
      <c r="N404" s="138">
        <f t="shared" si="6"/>
        <v>404</v>
      </c>
      <c r="AB404" s="167" t="str">
        <f>IFERROR(VALUE(RIGHT(AA404,LEN(AA404)-MIN(FIND({0;1;2;3;4;5;6;7;8;9},AA404&amp;"0123456789"))+1)),"")</f>
        <v/>
      </c>
    </row>
    <row r="405" spans="2:28" x14ac:dyDescent="0.2">
      <c r="B405" s="125">
        <v>1604</v>
      </c>
      <c r="C405" s="155">
        <v>25.961696803810863</v>
      </c>
      <c r="D405">
        <v>1604</v>
      </c>
      <c r="E405" s="155">
        <v>-1610.9652527490609</v>
      </c>
      <c r="F405">
        <v>1604</v>
      </c>
      <c r="G405" s="155">
        <v>689.90754725093916</v>
      </c>
      <c r="I405" s="155"/>
      <c r="K405" s="155"/>
      <c r="L405">
        <v>1602</v>
      </c>
      <c r="M405" s="155">
        <v>179.93418903116239</v>
      </c>
      <c r="N405" s="138">
        <f t="shared" si="6"/>
        <v>405</v>
      </c>
      <c r="AB405" s="167" t="str">
        <f>IFERROR(VALUE(RIGHT(AA405,LEN(AA405)-MIN(FIND({0;1;2;3;4;5;6;7;8;9},AA405&amp;"0123456789"))+1)),"")</f>
        <v/>
      </c>
    </row>
    <row r="406" spans="2:28" x14ac:dyDescent="0.2">
      <c r="B406" s="125">
        <v>1608</v>
      </c>
      <c r="C406" s="155">
        <v>25.966327181574673</v>
      </c>
      <c r="D406">
        <v>1608</v>
      </c>
      <c r="E406" s="155">
        <v>-1614.9731876095254</v>
      </c>
      <c r="F406">
        <v>1608</v>
      </c>
      <c r="G406" s="155">
        <v>685.89961239047466</v>
      </c>
      <c r="I406" s="155"/>
      <c r="K406" s="155"/>
      <c r="L406">
        <v>1606</v>
      </c>
      <c r="M406" s="155">
        <v>179.93380606356655</v>
      </c>
      <c r="N406" s="138">
        <f t="shared" si="6"/>
        <v>406</v>
      </c>
      <c r="AB406" s="167" t="str">
        <f>IFERROR(VALUE(RIGHT(AA406,LEN(AA406)-MIN(FIND({0;1;2;3;4;5;6;7;8;9},AA406&amp;"0123456789"))+1)),"")</f>
        <v/>
      </c>
    </row>
    <row r="407" spans="2:28" x14ac:dyDescent="0.2">
      <c r="B407" s="125">
        <v>1612</v>
      </c>
      <c r="C407" s="155">
        <v>25.970984608490681</v>
      </c>
      <c r="D407">
        <v>1612</v>
      </c>
      <c r="E407" s="155">
        <v>-1618.9810762485511</v>
      </c>
      <c r="F407">
        <v>1612</v>
      </c>
      <c r="G407" s="155">
        <v>681.89172375144904</v>
      </c>
      <c r="I407" s="155"/>
      <c r="K407" s="155"/>
      <c r="L407">
        <v>1610</v>
      </c>
      <c r="M407" s="155">
        <v>179.93341861274249</v>
      </c>
      <c r="N407" s="138">
        <f t="shared" si="6"/>
        <v>407</v>
      </c>
      <c r="AB407" s="167" t="str">
        <f>IFERROR(VALUE(RIGHT(AA407,LEN(AA407)-MIN(FIND({0;1;2;3;4;5;6;7;8;9},AA407&amp;"0123456789"))+1)),"")</f>
        <v/>
      </c>
    </row>
    <row r="408" spans="2:28" x14ac:dyDescent="0.2">
      <c r="B408" s="125">
        <v>1616</v>
      </c>
      <c r="C408" s="155">
        <v>25.975669403075209</v>
      </c>
      <c r="D408">
        <v>1616</v>
      </c>
      <c r="E408" s="155">
        <v>-1622.9889186655821</v>
      </c>
      <c r="F408">
        <v>1616</v>
      </c>
      <c r="G408" s="155">
        <v>677.88388133441799</v>
      </c>
      <c r="I408" s="155"/>
      <c r="K408" s="155"/>
      <c r="L408">
        <v>1614</v>
      </c>
      <c r="M408" s="155">
        <v>179.93302659950206</v>
      </c>
      <c r="N408" s="138">
        <f t="shared" si="6"/>
        <v>408</v>
      </c>
      <c r="AB408" s="167" t="str">
        <f>IFERROR(VALUE(RIGHT(AA408,LEN(AA408)-MIN(FIND({0;1;2;3;4;5;6;7;8;9},AA408&amp;"0123456789"))+1)),"")</f>
        <v/>
      </c>
    </row>
    <row r="409" spans="2:28" x14ac:dyDescent="0.2">
      <c r="B409" s="125">
        <v>1620</v>
      </c>
      <c r="C409" s="155">
        <v>25.980381889503928</v>
      </c>
      <c r="D409">
        <v>1620</v>
      </c>
      <c r="E409" s="155">
        <v>-1626.9967148600506</v>
      </c>
      <c r="F409">
        <v>1620</v>
      </c>
      <c r="G409" s="155">
        <v>673.87608513994951</v>
      </c>
      <c r="I409" s="155"/>
      <c r="K409" s="155"/>
      <c r="L409">
        <v>1618</v>
      </c>
      <c r="M409" s="155">
        <v>179.93262994278086</v>
      </c>
      <c r="N409" s="138">
        <f t="shared" si="6"/>
        <v>409</v>
      </c>
      <c r="AB409" s="167" t="str">
        <f>IFERROR(VALUE(RIGHT(AA409,LEN(AA409)-MIN(FIND({0;1;2;3;4;5;6;7;8;9},AA409&amp;"0123456789"))+1)),"")</f>
        <v/>
      </c>
    </row>
    <row r="410" spans="2:28" x14ac:dyDescent="0.2">
      <c r="B410" s="125">
        <v>1624</v>
      </c>
      <c r="C410" s="155">
        <v>25.985122397746732</v>
      </c>
      <c r="D410">
        <v>1624</v>
      </c>
      <c r="E410" s="155">
        <v>-1631.0044648313744</v>
      </c>
      <c r="F410">
        <v>1624</v>
      </c>
      <c r="G410" s="155">
        <v>669.86833516862566</v>
      </c>
      <c r="I410" s="155"/>
      <c r="K410" s="155"/>
      <c r="L410">
        <v>1622</v>
      </c>
      <c r="M410" s="155">
        <v>179.9322285595826</v>
      </c>
      <c r="N410" s="138">
        <f t="shared" si="6"/>
        <v>410</v>
      </c>
      <c r="AB410" s="167" t="str">
        <f>IFERROR(VALUE(RIGHT(AA410,LEN(AA410)-MIN(FIND({0;1;2;3;4;5;6;7;8;9},AA410&amp;"0123456789"))+1)),"")</f>
        <v/>
      </c>
    </row>
    <row r="411" spans="2:28" x14ac:dyDescent="0.2">
      <c r="B411" s="125">
        <v>1628</v>
      </c>
      <c r="C411" s="155">
        <v>25.989891263706635</v>
      </c>
      <c r="D411">
        <v>1628</v>
      </c>
      <c r="E411" s="155">
        <v>-1635.0121685789579</v>
      </c>
      <c r="F411">
        <v>1628</v>
      </c>
      <c r="G411" s="155">
        <v>665.86063142104217</v>
      </c>
      <c r="I411" s="155"/>
      <c r="K411" s="155"/>
      <c r="L411">
        <v>1626</v>
      </c>
      <c r="M411" s="155">
        <v>179.93182236492137</v>
      </c>
      <c r="N411" s="138">
        <f t="shared" si="6"/>
        <v>411</v>
      </c>
      <c r="AB411" s="167" t="str">
        <f>IFERROR(VALUE(RIGHT(AA411,LEN(AA411)-MIN(FIND({0;1;2;3;4;5;6;7;8;9},AA411&amp;"0123456789"))+1)),"")</f>
        <v/>
      </c>
    </row>
    <row r="412" spans="2:28" x14ac:dyDescent="0.2">
      <c r="B412" s="125">
        <v>1632</v>
      </c>
      <c r="C412" s="155">
        <v>25.994688829362882</v>
      </c>
      <c r="D412">
        <v>1632</v>
      </c>
      <c r="E412" s="155">
        <v>-1639.0198261021899</v>
      </c>
      <c r="F412">
        <v>1632</v>
      </c>
      <c r="G412" s="155">
        <v>661.85297389781022</v>
      </c>
      <c r="I412" s="155"/>
      <c r="K412" s="155"/>
      <c r="L412">
        <v>1630</v>
      </c>
      <c r="M412" s="155">
        <v>179.93141127176136</v>
      </c>
      <c r="N412" s="138">
        <f t="shared" si="6"/>
        <v>412</v>
      </c>
      <c r="AB412" s="167" t="str">
        <f>IFERROR(VALUE(RIGHT(AA412,LEN(AA412)-MIN(FIND({0;1;2;3;4;5;6;7;8;9},AA412&amp;"0123456789"))+1)),"")</f>
        <v/>
      </c>
    </row>
    <row r="413" spans="2:28" x14ac:dyDescent="0.2">
      <c r="B413" s="125">
        <v>1636</v>
      </c>
      <c r="C413" s="155">
        <v>25.999515442918405</v>
      </c>
      <c r="D413">
        <v>1636</v>
      </c>
      <c r="E413" s="155">
        <v>-1643.0274374004459</v>
      </c>
      <c r="F413">
        <v>1636</v>
      </c>
      <c r="G413" s="155">
        <v>657.84536259955416</v>
      </c>
      <c r="I413" s="155"/>
      <c r="K413" s="155"/>
      <c r="L413">
        <v>1634</v>
      </c>
      <c r="M413" s="155">
        <v>179.93099519095466</v>
      </c>
      <c r="N413" s="138">
        <f t="shared" si="6"/>
        <v>413</v>
      </c>
      <c r="AB413" s="167" t="str">
        <f>IFERROR(VALUE(RIGHT(AA413,LEN(AA413)-MIN(FIND({0;1;2;3;4;5;6;7;8;9},AA413&amp;"0123456789"))+1)),"")</f>
        <v/>
      </c>
    </row>
    <row r="414" spans="2:28" x14ac:dyDescent="0.2">
      <c r="B414" s="125">
        <v>1640</v>
      </c>
      <c r="C414" s="155">
        <v>26.004371458951727</v>
      </c>
      <c r="D414">
        <v>1640</v>
      </c>
      <c r="E414" s="155">
        <v>-1647.0350024730849</v>
      </c>
      <c r="F414">
        <v>1640</v>
      </c>
      <c r="G414" s="155">
        <v>653.83779752691521</v>
      </c>
      <c r="I414" s="155"/>
      <c r="K414" s="155"/>
      <c r="L414">
        <v>1638</v>
      </c>
      <c r="M414" s="155">
        <v>179.93057403117737</v>
      </c>
      <c r="N414" s="138">
        <f t="shared" si="6"/>
        <v>414</v>
      </c>
      <c r="AB414" s="167" t="str">
        <f>IFERROR(VALUE(RIGHT(AA414,LEN(AA414)-MIN(FIND({0;1;2;3;4;5;6;7;8;9},AA414&amp;"0123456789"))+1)),"")</f>
        <v/>
      </c>
    </row>
    <row r="415" spans="2:28" x14ac:dyDescent="0.2">
      <c r="B415" s="125">
        <v>1644</v>
      </c>
      <c r="C415" s="155">
        <v>26.009257238573607</v>
      </c>
      <c r="D415">
        <v>1644</v>
      </c>
      <c r="E415" s="155">
        <v>-1651.0425213194505</v>
      </c>
      <c r="F415">
        <v>1644</v>
      </c>
      <c r="G415" s="155">
        <v>649.83027868054955</v>
      </c>
      <c r="I415" s="155"/>
      <c r="K415" s="155"/>
      <c r="L415">
        <v>1642</v>
      </c>
      <c r="M415" s="155">
        <v>179.93014769886196</v>
      </c>
      <c r="N415" s="138">
        <f t="shared" si="6"/>
        <v>415</v>
      </c>
      <c r="AB415" s="167" t="str">
        <f>IFERROR(VALUE(RIGHT(AA415,LEN(AA415)-MIN(FIND({0;1;2;3;4;5;6;7;8;9},AA415&amp;"0123456789"))+1)),"")</f>
        <v/>
      </c>
    </row>
    <row r="416" spans="2:28" x14ac:dyDescent="0.2">
      <c r="B416" s="125">
        <v>1648</v>
      </c>
      <c r="C416" s="155">
        <v>26.014173149588473</v>
      </c>
      <c r="D416">
        <v>1648</v>
      </c>
      <c r="E416" s="155">
        <v>-1655.0499939388706</v>
      </c>
      <c r="F416">
        <v>1648</v>
      </c>
      <c r="G416" s="155">
        <v>645.82280606112954</v>
      </c>
      <c r="I416" s="155"/>
      <c r="K416" s="155"/>
      <c r="L416">
        <v>1646</v>
      </c>
      <c r="M416" s="155">
        <v>179.92971609812838</v>
      </c>
      <c r="N416" s="138">
        <f t="shared" si="6"/>
        <v>416</v>
      </c>
      <c r="AB416" s="167" t="str">
        <f>IFERROR(VALUE(RIGHT(AA416,LEN(AA416)-MIN(FIND({0;1;2;3;4;5;6;7;8;9},AA416&amp;"0123456789"))+1)),"")</f>
        <v/>
      </c>
    </row>
    <row r="417" spans="2:28" x14ac:dyDescent="0.2">
      <c r="B417" s="125">
        <v>1652</v>
      </c>
      <c r="C417" s="155">
        <v>26.019119566660866</v>
      </c>
      <c r="D417">
        <v>1652</v>
      </c>
      <c r="E417" s="155">
        <v>-1659.0574203306551</v>
      </c>
      <c r="F417">
        <v>1652</v>
      </c>
      <c r="G417" s="155">
        <v>641.81537966934502</v>
      </c>
      <c r="I417" s="155"/>
      <c r="K417" s="155"/>
      <c r="L417">
        <v>1650</v>
      </c>
      <c r="M417" s="155">
        <v>179.9292791307125</v>
      </c>
      <c r="N417" s="138">
        <f t="shared" si="6"/>
        <v>417</v>
      </c>
      <c r="AB417" s="167" t="str">
        <f>IFERROR(VALUE(RIGHT(AA417,LEN(AA417)-MIN(FIND({0;1;2;3;4;5;6;7;8;9},AA417&amp;"0123456789"))+1)),"")</f>
        <v/>
      </c>
    </row>
    <row r="418" spans="2:28" x14ac:dyDescent="0.2">
      <c r="B418" s="125">
        <v>1656</v>
      </c>
      <c r="C418" s="155">
        <v>26.024096871487135</v>
      </c>
      <c r="D418">
        <v>1656</v>
      </c>
      <c r="E418" s="155">
        <v>-1663.0648004940979</v>
      </c>
      <c r="F418">
        <v>1656</v>
      </c>
      <c r="G418" s="155">
        <v>637.80799950590222</v>
      </c>
      <c r="I418" s="155"/>
      <c r="K418" s="155"/>
      <c r="L418">
        <v>1654</v>
      </c>
      <c r="M418" s="155">
        <v>179.92883669589088</v>
      </c>
      <c r="N418" s="138">
        <f t="shared" si="6"/>
        <v>418</v>
      </c>
      <c r="AB418" s="167" t="str">
        <f>IFERROR(VALUE(RIGHT(AA418,LEN(AA418)-MIN(FIND({0;1;2;3;4;5;6;7;8;9},AA418&amp;"0123456789"))+1)),"")</f>
        <v/>
      </c>
    </row>
    <row r="419" spans="2:28" x14ac:dyDescent="0.2">
      <c r="B419" s="125">
        <v>1660</v>
      </c>
      <c r="C419" s="155">
        <v>26.029105452972502</v>
      </c>
      <c r="D419">
        <v>1660</v>
      </c>
      <c r="E419" s="155">
        <v>-1667.0721344284734</v>
      </c>
      <c r="F419">
        <v>1660</v>
      </c>
      <c r="G419" s="155">
        <v>633.80066557152668</v>
      </c>
      <c r="I419" s="155"/>
      <c r="K419" s="155"/>
      <c r="L419">
        <v>1658</v>
      </c>
      <c r="M419" s="155">
        <v>179.92838869040375</v>
      </c>
      <c r="N419" s="138">
        <f t="shared" si="6"/>
        <v>419</v>
      </c>
      <c r="AB419" s="167" t="str">
        <f>IFERROR(VALUE(RIGHT(AA419,LEN(AA419)-MIN(FIND({0;1;2;3;4;5;6;7;8;9},AA419&amp;"0123456789"))+1)),"")</f>
        <v/>
      </c>
    </row>
    <row r="420" spans="2:28" x14ac:dyDescent="0.2">
      <c r="B420" s="125">
        <v>1664</v>
      </c>
      <c r="C420" s="155">
        <v>26.034145707413749</v>
      </c>
      <c r="D420">
        <v>1664</v>
      </c>
      <c r="E420" s="155">
        <v>-1671.07942213304</v>
      </c>
      <c r="F420">
        <v>1664</v>
      </c>
      <c r="G420" s="155">
        <v>629.7933778669601</v>
      </c>
      <c r="I420" s="155"/>
      <c r="K420" s="155"/>
      <c r="L420">
        <v>1662</v>
      </c>
      <c r="M420" s="155">
        <v>179.9279350083745</v>
      </c>
      <c r="N420" s="138">
        <f t="shared" si="6"/>
        <v>420</v>
      </c>
      <c r="AB420" s="167" t="str">
        <f>IFERROR(VALUE(RIGHT(AA420,LEN(AA420)-MIN(FIND({0;1;2;3;4;5;6;7;8;9},AA420&amp;"0123456789"))+1)),"")</f>
        <v/>
      </c>
    </row>
    <row r="421" spans="2:28" x14ac:dyDescent="0.2">
      <c r="B421" s="125">
        <v>1668</v>
      </c>
      <c r="C421" s="155">
        <v>26.039218038687718</v>
      </c>
      <c r="D421">
        <v>1668</v>
      </c>
      <c r="E421" s="155">
        <v>-1675.0866636070346</v>
      </c>
      <c r="F421">
        <v>1668</v>
      </c>
      <c r="G421" s="155">
        <v>625.78613639296555</v>
      </c>
      <c r="I421" s="155"/>
      <c r="K421" s="155"/>
      <c r="L421">
        <v>1666</v>
      </c>
      <c r="M421" s="155">
        <v>179.92747554122656</v>
      </c>
      <c r="N421" s="138">
        <f t="shared" si="6"/>
        <v>421</v>
      </c>
      <c r="AB421" s="167" t="str">
        <f>IFERROR(VALUE(RIGHT(AA421,LEN(AA421)-MIN(FIND({0;1;2;3;4;5;6;7;8;9},AA421&amp;"0123456789"))+1)),"")</f>
        <v/>
      </c>
    </row>
    <row r="422" spans="2:28" x14ac:dyDescent="0.2">
      <c r="B422" s="125">
        <v>1672</v>
      </c>
      <c r="C422" s="155">
        <v>26.044322858445877</v>
      </c>
      <c r="D422">
        <v>1672</v>
      </c>
      <c r="E422" s="155">
        <v>-1679.0938588496763</v>
      </c>
      <c r="F422">
        <v>1672</v>
      </c>
      <c r="G422" s="155">
        <v>621.77894115032382</v>
      </c>
      <c r="I422" s="155"/>
      <c r="K422" s="155"/>
      <c r="L422">
        <v>1670</v>
      </c>
      <c r="M422" s="155">
        <v>179.92701017759626</v>
      </c>
      <c r="N422" s="138">
        <f t="shared" si="6"/>
        <v>422</v>
      </c>
      <c r="AB422" s="167" t="str">
        <f>IFERROR(VALUE(RIGHT(AA422,LEN(AA422)-MIN(FIND({0;1;2;3;4;5;6;7;8;9},AA422&amp;"0123456789"))+1)),"")</f>
        <v/>
      </c>
    </row>
    <row r="423" spans="2:28" x14ac:dyDescent="0.2">
      <c r="B423" s="125">
        <v>1676</v>
      </c>
      <c r="C423" s="155">
        <v>26.049460586315138</v>
      </c>
      <c r="D423">
        <v>1676</v>
      </c>
      <c r="E423" s="155">
        <v>-1683.1010078601628</v>
      </c>
      <c r="F423">
        <v>1676</v>
      </c>
      <c r="G423" s="155">
        <v>617.77179213983732</v>
      </c>
      <c r="I423" s="155"/>
      <c r="K423" s="155"/>
      <c r="L423">
        <v>1674</v>
      </c>
      <c r="M423" s="155">
        <v>179.92653880324346</v>
      </c>
      <c r="N423" s="138">
        <f t="shared" si="6"/>
        <v>423</v>
      </c>
      <c r="AB423" s="167" t="str">
        <f>IFERROR(VALUE(RIGHT(AA423,LEN(AA423)-MIN(FIND({0;1;2;3;4;5;6;7;8;9},AA423&amp;"0123456789"))+1)),"")</f>
        <v/>
      </c>
    </row>
    <row r="424" spans="2:28" x14ac:dyDescent="0.2">
      <c r="B424" s="125">
        <v>1680</v>
      </c>
      <c r="C424" s="155">
        <v>26.054631650105247</v>
      </c>
      <c r="D424">
        <v>1680</v>
      </c>
      <c r="E424" s="155">
        <v>-1687.1081106376714</v>
      </c>
      <c r="F424">
        <v>1680</v>
      </c>
      <c r="G424" s="155">
        <v>613.76468936232868</v>
      </c>
      <c r="I424" s="155"/>
      <c r="K424" s="155"/>
      <c r="L424">
        <v>1678</v>
      </c>
      <c r="M424" s="155">
        <v>179.92606130095743</v>
      </c>
      <c r="N424" s="138">
        <f t="shared" si="6"/>
        <v>424</v>
      </c>
      <c r="AB424" s="167" t="str">
        <f>IFERROR(VALUE(RIGHT(AA424,LEN(AA424)-MIN(FIND({0;1;2;3;4;5;6;7;8;9},AA424&amp;"0123456789"))+1)),"")</f>
        <v/>
      </c>
    </row>
    <row r="425" spans="2:28" x14ac:dyDescent="0.2">
      <c r="B425" s="125">
        <v>1684</v>
      </c>
      <c r="C425" s="155">
        <v>26.059836486022917</v>
      </c>
      <c r="D425">
        <v>1684</v>
      </c>
      <c r="E425" s="155">
        <v>-1691.1151671813579</v>
      </c>
      <c r="F425">
        <v>1684</v>
      </c>
      <c r="G425" s="155">
        <v>609.75763281864215</v>
      </c>
      <c r="I425" s="155"/>
      <c r="K425" s="155"/>
      <c r="L425">
        <v>1682</v>
      </c>
      <c r="M425" s="155">
        <v>179.92557755046013</v>
      </c>
      <c r="N425" s="138">
        <f t="shared" si="6"/>
        <v>425</v>
      </c>
      <c r="AB425" s="167" t="str">
        <f>IFERROR(VALUE(RIGHT(AA425,LEN(AA425)-MIN(FIND({0;1;2;3;4;5;6;7;8;9},AA425&amp;"0123456789"))+1)),"")</f>
        <v/>
      </c>
    </row>
    <row r="426" spans="2:28" x14ac:dyDescent="0.2">
      <c r="B426" s="125">
        <v>1688</v>
      </c>
      <c r="C426" s="155">
        <v>26.06507553889303</v>
      </c>
      <c r="D426">
        <v>1688</v>
      </c>
      <c r="E426" s="155">
        <v>-1695.1221774903554</v>
      </c>
      <c r="F426">
        <v>1688</v>
      </c>
      <c r="G426" s="155">
        <v>605.7506225096447</v>
      </c>
      <c r="I426" s="155"/>
      <c r="K426" s="155"/>
      <c r="L426">
        <v>1686</v>
      </c>
      <c r="M426" s="155">
        <v>179.92508742830503</v>
      </c>
      <c r="N426" s="138">
        <f t="shared" si="6"/>
        <v>426</v>
      </c>
      <c r="AB426" s="167" t="str">
        <f>IFERROR(VALUE(RIGHT(AA426,LEN(AA426)-MIN(FIND({0;1;2;3;4;5;6;7;8;9},AA426&amp;"0123456789"))+1)),"")</f>
        <v/>
      </c>
    </row>
    <row r="427" spans="2:28" x14ac:dyDescent="0.2">
      <c r="B427" s="125">
        <v>1692</v>
      </c>
      <c r="C427" s="155">
        <v>26.070349262387172</v>
      </c>
      <c r="D427">
        <v>1692</v>
      </c>
      <c r="E427" s="155">
        <v>-1699.1291415637741</v>
      </c>
      <c r="F427">
        <v>1692</v>
      </c>
      <c r="G427" s="155">
        <v>601.74365843622604</v>
      </c>
      <c r="I427" s="155"/>
      <c r="K427" s="155"/>
      <c r="L427">
        <v>1690</v>
      </c>
      <c r="M427" s="155">
        <v>179.92459080777209</v>
      </c>
      <c r="N427" s="138">
        <f t="shared" si="6"/>
        <v>427</v>
      </c>
      <c r="AB427" s="167" t="str">
        <f>IFERROR(VALUE(RIGHT(AA427,LEN(AA427)-MIN(FIND({0;1;2;3;4;5;6;7;8;9},AA427&amp;"0123456789"))+1)),"")</f>
        <v/>
      </c>
    </row>
    <row r="428" spans="2:28" x14ac:dyDescent="0.2">
      <c r="B428" s="125">
        <v>1696</v>
      </c>
      <c r="C428" s="155">
        <v>26.075658119259781</v>
      </c>
      <c r="D428">
        <v>1696</v>
      </c>
      <c r="E428" s="155">
        <v>-1703.1360594007003</v>
      </c>
      <c r="F428">
        <v>1696</v>
      </c>
      <c r="G428" s="155">
        <v>597.73674059929976</v>
      </c>
      <c r="I428" s="155"/>
      <c r="K428" s="155"/>
      <c r="L428">
        <v>1694</v>
      </c>
      <c r="M428" s="155">
        <v>179.92408755875863</v>
      </c>
      <c r="N428" s="138">
        <f t="shared" si="6"/>
        <v>428</v>
      </c>
      <c r="AB428" s="167" t="str">
        <f>IFERROR(VALUE(RIGHT(AA428,LEN(AA428)-MIN(FIND({0;1;2;3;4;5;6;7;8;9},AA428&amp;"0123456789"))+1)),"")</f>
        <v/>
      </c>
    </row>
    <row r="429" spans="2:28" x14ac:dyDescent="0.2">
      <c r="B429" s="125">
        <v>1700</v>
      </c>
      <c r="C429" s="155">
        <v>26.081002581592259</v>
      </c>
      <c r="D429">
        <v>1700</v>
      </c>
      <c r="E429" s="155">
        <v>-1707.1429310001963</v>
      </c>
      <c r="F429">
        <v>1700</v>
      </c>
      <c r="G429" s="155">
        <v>593.72986899980378</v>
      </c>
      <c r="I429" s="155"/>
      <c r="K429" s="155"/>
      <c r="L429">
        <v>1698</v>
      </c>
      <c r="M429" s="155">
        <v>179.92357754766542</v>
      </c>
      <c r="N429" s="138">
        <f t="shared" si="6"/>
        <v>429</v>
      </c>
      <c r="AB429" s="167" t="str">
        <f>IFERROR(VALUE(RIGHT(AA429,LEN(AA429)-MIN(FIND({0;1;2;3;4;5;6;7;8;9},AA429&amp;"0123456789"))+1)),"")</f>
        <v/>
      </c>
    </row>
    <row r="430" spans="2:28" x14ac:dyDescent="0.2">
      <c r="B430" s="125">
        <v>1704</v>
      </c>
      <c r="C430" s="155">
        <v>26.086383131045302</v>
      </c>
      <c r="D430">
        <v>1704</v>
      </c>
      <c r="E430" s="155">
        <v>-1711.1497563612979</v>
      </c>
      <c r="F430">
        <v>1704</v>
      </c>
      <c r="G430" s="155">
        <v>589.72304363870217</v>
      </c>
      <c r="I430" s="155"/>
      <c r="K430" s="155"/>
      <c r="L430">
        <v>1702</v>
      </c>
      <c r="M430" s="155">
        <v>179.92306063727864</v>
      </c>
      <c r="N430" s="138">
        <f t="shared" si="6"/>
        <v>430</v>
      </c>
      <c r="AB430" s="167" t="str">
        <f>IFERROR(VALUE(RIGHT(AA430,LEN(AA430)-MIN(FIND({0;1;2;3;4;5;6;7;8;9},AA430&amp;"0123456789"))+1)),"")</f>
        <v/>
      </c>
    </row>
    <row r="431" spans="2:28" x14ac:dyDescent="0.2">
      <c r="B431" s="125">
        <v>1708</v>
      </c>
      <c r="C431" s="155">
        <v>26.091800259119836</v>
      </c>
      <c r="D431">
        <v>1708</v>
      </c>
      <c r="E431" s="155">
        <v>-1715.156535483015</v>
      </c>
      <c r="F431">
        <v>1708</v>
      </c>
      <c r="G431" s="155">
        <v>585.71626451698512</v>
      </c>
      <c r="I431" s="155"/>
      <c r="K431" s="155"/>
      <c r="L431">
        <v>1706</v>
      </c>
      <c r="M431" s="155">
        <v>179.92253668664713</v>
      </c>
      <c r="N431" s="138">
        <f t="shared" si="6"/>
        <v>431</v>
      </c>
      <c r="AB431" s="167" t="str">
        <f>IFERROR(VALUE(RIGHT(AA431,LEN(AA431)-MIN(FIND({0;1;2;3;4;5;6;7;8;9},AA431&amp;"0123456789"))+1)),"")</f>
        <v/>
      </c>
    </row>
    <row r="432" spans="2:28" x14ac:dyDescent="0.2">
      <c r="B432" s="125">
        <v>1712</v>
      </c>
      <c r="C432" s="155">
        <v>26.097254467426911</v>
      </c>
      <c r="D432">
        <v>1712</v>
      </c>
      <c r="E432" s="155">
        <v>-1719.1632683643306</v>
      </c>
      <c r="F432">
        <v>1712</v>
      </c>
      <c r="G432" s="155">
        <v>581.70953163566946</v>
      </c>
      <c r="I432" s="155"/>
      <c r="K432" s="155"/>
      <c r="L432">
        <v>1710</v>
      </c>
      <c r="M432" s="155">
        <v>179.92200555095349</v>
      </c>
      <c r="N432" s="138">
        <f t="shared" si="6"/>
        <v>432</v>
      </c>
      <c r="AB432" s="167" t="str">
        <f>IFERROR(VALUE(RIGHT(AA432,LEN(AA432)-MIN(FIND({0;1;2;3;4;5;6;7;8;9},AA432&amp;"0123456789"))+1)),"")</f>
        <v/>
      </c>
    </row>
    <row r="433" spans="2:28" x14ac:dyDescent="0.2">
      <c r="B433" s="125">
        <v>1716</v>
      </c>
      <c r="C433" s="155">
        <v>26.102746267966896</v>
      </c>
      <c r="D433">
        <v>1716</v>
      </c>
      <c r="E433" s="155">
        <v>-1723.1699550041992</v>
      </c>
      <c r="F433">
        <v>1716</v>
      </c>
      <c r="G433" s="155">
        <v>577.70284499580089</v>
      </c>
      <c r="I433" s="155"/>
      <c r="K433" s="155"/>
      <c r="L433">
        <v>1714</v>
      </c>
      <c r="M433" s="155">
        <v>179.92146708138119</v>
      </c>
      <c r="N433" s="138">
        <f t="shared" si="6"/>
        <v>433</v>
      </c>
      <c r="AB433" s="167" t="str">
        <f>IFERROR(VALUE(RIGHT(AA433,LEN(AA433)-MIN(FIND({0;1;2;3;4;5;6;7;8;9},AA433&amp;"0123456789"))+1)),"")</f>
        <v/>
      </c>
    </row>
    <row r="434" spans="2:28" x14ac:dyDescent="0.2">
      <c r="B434" s="125">
        <v>1720</v>
      </c>
      <c r="C434" s="155">
        <v>26.108276183418383</v>
      </c>
      <c r="D434">
        <v>1720</v>
      </c>
      <c r="E434" s="155">
        <v>-1727.1765954015459</v>
      </c>
      <c r="F434">
        <v>1720</v>
      </c>
      <c r="G434" s="155">
        <v>573.69620459845419</v>
      </c>
      <c r="I434" s="155"/>
      <c r="K434" s="155"/>
      <c r="L434">
        <v>1718</v>
      </c>
      <c r="M434" s="155">
        <v>179.92092112497565</v>
      </c>
      <c r="N434" s="138">
        <f t="shared" si="6"/>
        <v>434</v>
      </c>
      <c r="AB434" s="167" t="str">
        <f>IFERROR(VALUE(RIGHT(AA434,LEN(AA434)-MIN(FIND({0;1;2;3;4;5;6;7;8;9},AA434&amp;"0123456789"))+1)),"")</f>
        <v/>
      </c>
    </row>
    <row r="435" spans="2:28" x14ac:dyDescent="0.2">
      <c r="B435" s="125">
        <v>1724</v>
      </c>
      <c r="C435" s="155">
        <v>26.113844747437216</v>
      </c>
      <c r="D435">
        <v>1724</v>
      </c>
      <c r="E435" s="155">
        <v>-1731.1831895552664</v>
      </c>
      <c r="F435">
        <v>1724</v>
      </c>
      <c r="G435" s="155">
        <v>569.68961044473372</v>
      </c>
      <c r="I435" s="155"/>
      <c r="K435" s="155"/>
      <c r="L435">
        <v>1722</v>
      </c>
      <c r="M435" s="155">
        <v>179.92036752449863</v>
      </c>
      <c r="N435" s="138">
        <f t="shared" si="6"/>
        <v>435</v>
      </c>
      <c r="AB435" s="167" t="str">
        <f>IFERROR(VALUE(RIGHT(AA435,LEN(AA435)-MIN(FIND({0;1;2;3;4;5;6;7;8;9},AA435&amp;"0123456789"))+1)),"")</f>
        <v/>
      </c>
    </row>
    <row r="436" spans="2:28" x14ac:dyDescent="0.2">
      <c r="B436" s="125">
        <v>1728</v>
      </c>
      <c r="C436" s="155">
        <v>26.119452504966034</v>
      </c>
      <c r="D436">
        <v>1728</v>
      </c>
      <c r="E436" s="155">
        <v>-1735.1897374642235</v>
      </c>
      <c r="F436">
        <v>1728</v>
      </c>
      <c r="G436" s="155">
        <v>565.68306253577657</v>
      </c>
      <c r="I436" s="155"/>
      <c r="K436" s="155"/>
      <c r="L436">
        <v>1726</v>
      </c>
      <c r="M436" s="155">
        <v>179.9198061182783</v>
      </c>
      <c r="N436" s="138">
        <f t="shared" si="6"/>
        <v>436</v>
      </c>
      <c r="AB436" s="167" t="str">
        <f>IFERROR(VALUE(RIGHT(AA436,LEN(AA436)-MIN(FIND({0;1;2;3;4;5;6;7;8;9},AA436&amp;"0123456789"))+1)),"")</f>
        <v/>
      </c>
    </row>
    <row r="437" spans="2:28" x14ac:dyDescent="0.2">
      <c r="B437" s="125">
        <v>1732</v>
      </c>
      <c r="C437" s="155">
        <v>26.125100012554832</v>
      </c>
      <c r="D437">
        <v>1732</v>
      </c>
      <c r="E437" s="155">
        <v>-1739.1962391272498</v>
      </c>
      <c r="F437">
        <v>1732</v>
      </c>
      <c r="G437" s="155">
        <v>561.67656087275031</v>
      </c>
      <c r="I437" s="155"/>
      <c r="K437" s="155"/>
      <c r="L437">
        <v>1730</v>
      </c>
      <c r="M437" s="155">
        <v>179.91923674005102</v>
      </c>
      <c r="N437" s="138">
        <f t="shared" si="6"/>
        <v>437</v>
      </c>
      <c r="AB437" s="167" t="str">
        <f>IFERROR(VALUE(RIGHT(AA437,LEN(AA437)-MIN(FIND({0;1;2;3;4;5;6;7;8;9},AA437&amp;"0123456789"))+1)),"")</f>
        <v/>
      </c>
    </row>
    <row r="438" spans="2:28" x14ac:dyDescent="0.2">
      <c r="B438" s="125">
        <v>1736</v>
      </c>
      <c r="C438" s="155">
        <v>26.130787838692964</v>
      </c>
      <c r="D438">
        <v>1736</v>
      </c>
      <c r="E438" s="155">
        <v>-1743.202694543143</v>
      </c>
      <c r="F438">
        <v>1736</v>
      </c>
      <c r="G438" s="155">
        <v>557.67010545685707</v>
      </c>
      <c r="I438" s="155"/>
      <c r="K438" s="155"/>
      <c r="L438">
        <v>1734</v>
      </c>
      <c r="M438" s="155">
        <v>179.91865921879739</v>
      </c>
      <c r="N438" s="138">
        <f t="shared" si="6"/>
        <v>438</v>
      </c>
      <c r="AB438" s="167" t="str">
        <f>IFERROR(VALUE(RIGHT(AA438,LEN(AA438)-MIN(FIND({0;1;2;3;4;5;6;7;8;9},AA438&amp;"0123456789"))+1)),"")</f>
        <v/>
      </c>
    </row>
    <row r="439" spans="2:28" x14ac:dyDescent="0.2">
      <c r="B439" s="125">
        <v>1740</v>
      </c>
      <c r="C439" s="155">
        <v>26.136516564153109</v>
      </c>
      <c r="D439">
        <v>1740</v>
      </c>
      <c r="E439" s="155">
        <v>-1747.2091037106659</v>
      </c>
      <c r="F439">
        <v>1740</v>
      </c>
      <c r="G439" s="155">
        <v>553.66369628933421</v>
      </c>
      <c r="I439" s="155"/>
      <c r="K439" s="155"/>
      <c r="L439">
        <v>1738</v>
      </c>
      <c r="M439" s="155">
        <v>179.91807337857125</v>
      </c>
      <c r="N439" s="138">
        <f t="shared" si="6"/>
        <v>439</v>
      </c>
      <c r="AB439" s="167" t="str">
        <f>IFERROR(VALUE(RIGHT(AA439,LEN(AA439)-MIN(FIND({0;1;2;3;4;5;6;7;8;9},AA439&amp;"0123456789"))+1)),"")</f>
        <v/>
      </c>
    </row>
    <row r="440" spans="2:28" x14ac:dyDescent="0.2">
      <c r="B440" s="125">
        <v>1744</v>
      </c>
      <c r="C440" s="155">
        <v>26.142286782347721</v>
      </c>
      <c r="D440">
        <v>1744</v>
      </c>
      <c r="E440" s="155">
        <v>-1751.2154666285458</v>
      </c>
      <c r="F440">
        <v>1744</v>
      </c>
      <c r="G440" s="155">
        <v>549.65733337145434</v>
      </c>
      <c r="I440" s="155"/>
      <c r="K440" s="155"/>
      <c r="L440">
        <v>1742</v>
      </c>
      <c r="M440" s="155">
        <v>179.91747903832049</v>
      </c>
      <c r="N440" s="138">
        <f t="shared" si="6"/>
        <v>440</v>
      </c>
      <c r="AB440" s="167" t="str">
        <f>IFERROR(VALUE(RIGHT(AA440,LEN(AA440)-MIN(FIND({0;1;2;3;4;5;6;7;8;9},AA440&amp;"0123456789"))+1)),"")</f>
        <v/>
      </c>
    </row>
    <row r="441" spans="2:28" x14ac:dyDescent="0.2">
      <c r="B441" s="125">
        <v>1748</v>
      </c>
      <c r="C441" s="155">
        <v>26.148099099698477</v>
      </c>
      <c r="D441">
        <v>1748</v>
      </c>
      <c r="E441" s="155">
        <v>-1755.221783295473</v>
      </c>
      <c r="F441">
        <v>1748</v>
      </c>
      <c r="G441" s="155">
        <v>545.65101670452714</v>
      </c>
      <c r="I441" s="155"/>
      <c r="K441" s="155"/>
      <c r="L441">
        <v>1746</v>
      </c>
      <c r="M441" s="155">
        <v>179.91687601170116</v>
      </c>
      <c r="N441" s="138">
        <f t="shared" si="6"/>
        <v>441</v>
      </c>
      <c r="AB441" s="167" t="str">
        <f>IFERROR(VALUE(RIGHT(AA441,LEN(AA441)-MIN(FIND({0;1;2;3;4;5;6;7;8;9},AA441&amp;"0123456789"))+1)),"")</f>
        <v/>
      </c>
    </row>
    <row r="442" spans="2:28" x14ac:dyDescent="0.2">
      <c r="B442" s="125">
        <v>1752</v>
      </c>
      <c r="C442" s="155">
        <v>26.153954136019362</v>
      </c>
      <c r="D442">
        <v>1752</v>
      </c>
      <c r="E442" s="155">
        <v>-1759.2280537100978</v>
      </c>
      <c r="F442">
        <v>1752</v>
      </c>
      <c r="G442" s="155">
        <v>541.64474628990229</v>
      </c>
      <c r="I442" s="155"/>
      <c r="K442" s="155"/>
      <c r="L442">
        <v>1750</v>
      </c>
      <c r="M442" s="155">
        <v>179.91626410688187</v>
      </c>
      <c r="N442" s="138">
        <f t="shared" si="6"/>
        <v>442</v>
      </c>
      <c r="AB442" s="167" t="str">
        <f>IFERROR(VALUE(RIGHT(AA442,LEN(AA442)-MIN(FIND({0;1;2;3;4;5;6;7;8;9},AA442&amp;"0123456789"))+1)),"")</f>
        <v/>
      </c>
    </row>
    <row r="443" spans="2:28" x14ac:dyDescent="0.2">
      <c r="B443" s="125">
        <v>1756</v>
      </c>
      <c r="C443" s="155">
        <v>26.159852524913926</v>
      </c>
      <c r="D443">
        <v>1756</v>
      </c>
      <c r="E443" s="155">
        <v>-1763.234277871032</v>
      </c>
      <c r="F443">
        <v>1756</v>
      </c>
      <c r="G443" s="155">
        <v>537.63852212896813</v>
      </c>
      <c r="I443" s="155"/>
      <c r="K443" s="155"/>
      <c r="L443">
        <v>1754</v>
      </c>
      <c r="M443" s="155">
        <v>179.91564312634091</v>
      </c>
      <c r="N443" s="138">
        <f t="shared" si="6"/>
        <v>443</v>
      </c>
      <c r="AB443" s="167" t="str">
        <f>IFERROR(VALUE(RIGHT(AA443,LEN(AA443)-MIN(FIND({0;1;2;3;4;5;6;7;8;9},AA443&amp;"0123456789"))+1)),"")</f>
        <v/>
      </c>
    </row>
    <row r="444" spans="2:28" x14ac:dyDescent="0.2">
      <c r="B444" s="125">
        <v>1760</v>
      </c>
      <c r="C444" s="155">
        <v>26.165794914187401</v>
      </c>
      <c r="D444">
        <v>1760</v>
      </c>
      <c r="E444" s="155">
        <v>-1767.2404557768448</v>
      </c>
      <c r="F444">
        <v>1760</v>
      </c>
      <c r="G444" s="155">
        <v>533.63234422315531</v>
      </c>
      <c r="I444" s="155"/>
      <c r="K444" s="155"/>
      <c r="L444">
        <v>1758</v>
      </c>
      <c r="M444" s="155">
        <v>179.91501286665354</v>
      </c>
      <c r="N444" s="138">
        <f t="shared" si="6"/>
        <v>444</v>
      </c>
      <c r="AB444" s="167" t="str">
        <f>IFERROR(VALUE(RIGHT(AA444,LEN(AA444)-MIN(FIND({0;1;2;3;4;5;6;7;8;9},AA444&amp;"0123456789"))+1)),"")</f>
        <v/>
      </c>
    </row>
    <row r="445" spans="2:28" x14ac:dyDescent="0.2">
      <c r="B445" s="125">
        <v>1764</v>
      </c>
      <c r="C445" s="155">
        <v>26.171781966274313</v>
      </c>
      <c r="D445">
        <v>1764</v>
      </c>
      <c r="E445" s="155">
        <v>-1771.2465874260615</v>
      </c>
      <c r="F445">
        <v>1764</v>
      </c>
      <c r="G445" s="155">
        <v>529.62621257393857</v>
      </c>
      <c r="I445" s="155"/>
      <c r="K445" s="155"/>
      <c r="L445">
        <v>1762</v>
      </c>
      <c r="M445" s="155">
        <v>179.91437311826971</v>
      </c>
      <c r="N445" s="138">
        <f t="shared" si="6"/>
        <v>445</v>
      </c>
      <c r="AB445" s="167" t="str">
        <f>IFERROR(VALUE(RIGHT(AA445,LEN(AA445)-MIN(FIND({0;1;2;3;4;5;6;7;8;9},AA445&amp;"0123456789"))+1)),"")</f>
        <v/>
      </c>
    </row>
    <row r="446" spans="2:28" x14ac:dyDescent="0.2">
      <c r="B446" s="125">
        <v>1768</v>
      </c>
      <c r="C446" s="155">
        <v>26.17781435868233</v>
      </c>
      <c r="D446">
        <v>1768</v>
      </c>
      <c r="E446" s="155">
        <v>-1775.2526728171638</v>
      </c>
      <c r="F446">
        <v>1768</v>
      </c>
      <c r="G446" s="155">
        <v>525.62012718283631</v>
      </c>
      <c r="I446" s="155"/>
      <c r="K446" s="155"/>
      <c r="L446">
        <v>1766</v>
      </c>
      <c r="M446" s="155">
        <v>179.91372366528179</v>
      </c>
      <c r="N446" s="138">
        <f t="shared" si="6"/>
        <v>446</v>
      </c>
      <c r="AB446" s="167" t="str">
        <f>IFERROR(VALUE(RIGHT(AA446,LEN(AA446)-MIN(FIND({0;1;2;3;4;5;6;7;8;9},AA446&amp;"0123456789"))+1)),"")</f>
        <v/>
      </c>
    </row>
    <row r="447" spans="2:28" x14ac:dyDescent="0.2">
      <c r="B447" s="125">
        <v>1772</v>
      </c>
      <c r="C447" s="155">
        <v>26.183892784453054</v>
      </c>
      <c r="D447">
        <v>1772</v>
      </c>
      <c r="E447" s="155">
        <v>-1779.2587119485866</v>
      </c>
      <c r="F447">
        <v>1772</v>
      </c>
      <c r="G447" s="155">
        <v>521.61408805141355</v>
      </c>
      <c r="I447" s="155"/>
      <c r="K447" s="155"/>
      <c r="L447">
        <v>1770</v>
      </c>
      <c r="M447" s="155">
        <v>179.91306428518178</v>
      </c>
      <c r="N447" s="138">
        <f t="shared" si="6"/>
        <v>447</v>
      </c>
      <c r="AB447" s="167" t="str">
        <f>IFERROR(VALUE(RIGHT(AA447,LEN(AA447)-MIN(FIND({0;1;2;3;4;5;6;7;8;9},AA447&amp;"0123456789"))+1)),"")</f>
        <v/>
      </c>
    </row>
    <row r="448" spans="2:28" x14ac:dyDescent="0.2">
      <c r="B448" s="125">
        <v>1776</v>
      </c>
      <c r="C448" s="155">
        <v>26.19001795264057</v>
      </c>
      <c r="D448">
        <v>1776</v>
      </c>
      <c r="E448" s="155">
        <v>-1783.2647048187152</v>
      </c>
      <c r="F448">
        <v>1776</v>
      </c>
      <c r="G448" s="155">
        <v>517.60809518128485</v>
      </c>
      <c r="I448" s="155"/>
      <c r="K448" s="155"/>
      <c r="L448">
        <v>1774</v>
      </c>
      <c r="M448" s="155">
        <v>179.91239474860683</v>
      </c>
      <c r="N448" s="138">
        <f t="shared" si="6"/>
        <v>448</v>
      </c>
      <c r="AB448" s="167" t="str">
        <f>IFERROR(VALUE(RIGHT(AA448,LEN(AA448)-MIN(FIND({0;1;2;3;4;5;6;7;8;9},AA448&amp;"0123456789"))+1)),"")</f>
        <v/>
      </c>
    </row>
    <row r="449" spans="2:28" x14ac:dyDescent="0.2">
      <c r="B449" s="125">
        <v>1780</v>
      </c>
      <c r="C449" s="155">
        <v>26.196190588808562</v>
      </c>
      <c r="D449">
        <v>1780</v>
      </c>
      <c r="E449" s="155">
        <v>-1787.2706514258862</v>
      </c>
      <c r="F449">
        <v>1780</v>
      </c>
      <c r="G449" s="155">
        <v>513.60214857411393</v>
      </c>
      <c r="I449" s="155"/>
      <c r="K449" s="155"/>
      <c r="L449">
        <v>1778</v>
      </c>
      <c r="M449" s="155">
        <v>179.9117148190735</v>
      </c>
      <c r="N449" s="138">
        <f t="shared" si="6"/>
        <v>449</v>
      </c>
      <c r="AB449" s="167" t="str">
        <f>IFERROR(VALUE(RIGHT(AA449,LEN(AA449)-MIN(FIND({0;1;2;3;4;5;6;7;8;9},AA449&amp;"0123456789"))+1)),"")</f>
        <v/>
      </c>
    </row>
    <row r="450" spans="2:28" x14ac:dyDescent="0.2">
      <c r="B450" s="125">
        <v>1784</v>
      </c>
      <c r="C450" s="155">
        <v>26.202411435546857</v>
      </c>
      <c r="D450">
        <v>1784</v>
      </c>
      <c r="E450" s="155">
        <v>-1791.2765517683831</v>
      </c>
      <c r="F450">
        <v>1784</v>
      </c>
      <c r="G450" s="155">
        <v>509.59624823161698</v>
      </c>
      <c r="I450" s="155"/>
      <c r="K450" s="155"/>
      <c r="L450">
        <v>1782</v>
      </c>
      <c r="M450" s="155">
        <v>179.91102425269926</v>
      </c>
      <c r="N450" s="138">
        <f t="shared" si="6"/>
        <v>450</v>
      </c>
      <c r="AB450" s="167" t="str">
        <f>IFERROR(VALUE(RIGHT(AA450,LEN(AA450)-MIN(FIND({0;1;2;3;4;5;6;7;8;9},AA450&amp;"0123456789"))+1)),"")</f>
        <v/>
      </c>
    </row>
    <row r="451" spans="2:28" x14ac:dyDescent="0.2">
      <c r="B451" s="125">
        <v>1788</v>
      </c>
      <c r="C451" s="155">
        <v>26.208681253008347</v>
      </c>
      <c r="D451">
        <v>1788</v>
      </c>
      <c r="E451" s="155">
        <v>-1795.2824058444346</v>
      </c>
      <c r="F451">
        <v>1788</v>
      </c>
      <c r="G451" s="155">
        <v>505.59039415556549</v>
      </c>
      <c r="I451" s="155"/>
      <c r="K451" s="155"/>
      <c r="L451">
        <v>1786</v>
      </c>
      <c r="M451" s="155">
        <v>179.91032279791074</v>
      </c>
      <c r="N451" s="138">
        <f t="shared" si="6"/>
        <v>451</v>
      </c>
      <c r="AB451" s="167" t="str">
        <f>IFERROR(VALUE(RIGHT(AA451,LEN(AA451)-MIN(FIND({0;1;2;3;4;5;6;7;8;9},AA451&amp;"0123456789"))+1)),"")</f>
        <v/>
      </c>
    </row>
    <row r="452" spans="2:28" x14ac:dyDescent="0.2">
      <c r="B452" s="125">
        <v>1792</v>
      </c>
      <c r="C452" s="155">
        <v>26.215000819467267</v>
      </c>
      <c r="D452">
        <v>1792</v>
      </c>
      <c r="E452" s="155">
        <v>-1799.2882136522139</v>
      </c>
      <c r="F452">
        <v>1792</v>
      </c>
      <c r="G452" s="155">
        <v>501.58458634778617</v>
      </c>
      <c r="I452" s="155"/>
      <c r="K452" s="155"/>
      <c r="L452">
        <v>1790</v>
      </c>
      <c r="M452" s="155">
        <v>179.90961019513779</v>
      </c>
      <c r="N452" s="138">
        <f t="shared" si="6"/>
        <v>452</v>
      </c>
      <c r="AB452" s="167" t="str">
        <f>IFERROR(VALUE(RIGHT(AA452,LEN(AA452)-MIN(FIND({0;1;2;3;4;5;6;7;8;9},AA452&amp;"0123456789"))+1)),"")</f>
        <v/>
      </c>
    </row>
    <row r="453" spans="2:28" x14ac:dyDescent="0.2">
      <c r="B453" s="125">
        <v>1796</v>
      </c>
      <c r="C453" s="155">
        <v>26.221370931899759</v>
      </c>
      <c r="D453">
        <v>1796</v>
      </c>
      <c r="E453" s="155">
        <v>-1803.293975189835</v>
      </c>
      <c r="F453">
        <v>1796</v>
      </c>
      <c r="G453" s="155">
        <v>497.57882481016509</v>
      </c>
      <c r="I453" s="155"/>
      <c r="K453" s="155"/>
      <c r="L453">
        <v>1794</v>
      </c>
      <c r="M453" s="155">
        <v>179.90888617649421</v>
      </c>
      <c r="N453" s="138">
        <f t="shared" si="6"/>
        <v>453</v>
      </c>
      <c r="AB453" s="167" t="str">
        <f>IFERROR(VALUE(RIGHT(AA453,LEN(AA453)-MIN(FIND({0;1;2;3;4;5;6;7;8;9},AA453&amp;"0123456789"))+1)),"")</f>
        <v/>
      </c>
    </row>
    <row r="454" spans="2:28" x14ac:dyDescent="0.2">
      <c r="B454" s="125">
        <v>1800</v>
      </c>
      <c r="C454" s="155">
        <v>26.227792406587977</v>
      </c>
      <c r="D454">
        <v>1800</v>
      </c>
      <c r="E454" s="155">
        <v>-1807.2996904553506</v>
      </c>
      <c r="F454">
        <v>1800</v>
      </c>
      <c r="G454" s="155">
        <v>493.57310954464947</v>
      </c>
      <c r="I454" s="155"/>
      <c r="K454" s="155"/>
      <c r="L454">
        <v>1798</v>
      </c>
      <c r="M454" s="155">
        <v>179.90815046544066</v>
      </c>
      <c r="N454" s="138">
        <f t="shared" ref="N454:N517" si="7">N453+1</f>
        <v>454</v>
      </c>
      <c r="AB454" s="167" t="str">
        <f>IFERROR(VALUE(RIGHT(AA454,LEN(AA454)-MIN(FIND({0;1;2;3;4;5;6;7;8;9},AA454&amp;"0123456789"))+1)),"")</f>
        <v/>
      </c>
    </row>
    <row r="455" spans="2:28" x14ac:dyDescent="0.2">
      <c r="B455" s="125">
        <v>1804</v>
      </c>
      <c r="C455" s="155">
        <v>26.234266079748664</v>
      </c>
      <c r="D455">
        <v>1804</v>
      </c>
      <c r="E455" s="155">
        <v>-1811.3053594467497</v>
      </c>
      <c r="F455">
        <v>1804</v>
      </c>
      <c r="G455" s="155">
        <v>489.56744055325044</v>
      </c>
      <c r="I455" s="155"/>
      <c r="K455" s="155"/>
      <c r="L455">
        <v>1802</v>
      </c>
      <c r="M455" s="155">
        <v>179.90740277643383</v>
      </c>
      <c r="N455" s="138">
        <f t="shared" si="7"/>
        <v>455</v>
      </c>
      <c r="AB455" s="167" t="str">
        <f>IFERROR(VALUE(RIGHT(AA455,LEN(AA455)-MIN(FIND({0;1;2;3;4;5;6;7;8;9},AA455&amp;"0123456789"))+1)),"")</f>
        <v/>
      </c>
    </row>
    <row r="456" spans="2:28" x14ac:dyDescent="0.2">
      <c r="B456" s="125">
        <v>1808</v>
      </c>
      <c r="C456" s="155">
        <v>26.240792808187649</v>
      </c>
      <c r="D456">
        <v>1808</v>
      </c>
      <c r="E456" s="155">
        <v>-1815.3109821619553</v>
      </c>
      <c r="F456">
        <v>1808</v>
      </c>
      <c r="G456" s="155">
        <v>485.56181783804482</v>
      </c>
      <c r="I456" s="155"/>
      <c r="K456" s="155"/>
      <c r="L456">
        <v>1806</v>
      </c>
      <c r="M456" s="155">
        <v>179.90664281455571</v>
      </c>
      <c r="N456" s="138">
        <f t="shared" si="7"/>
        <v>456</v>
      </c>
      <c r="AB456" s="167" t="str">
        <f>IFERROR(VALUE(RIGHT(AA456,LEN(AA456)-MIN(FIND({0;1;2;3;4;5;6;7;8;9},AA456&amp;"0123456789"))+1)),"")</f>
        <v/>
      </c>
    </row>
    <row r="457" spans="2:28" x14ac:dyDescent="0.2">
      <c r="B457" s="125">
        <v>1812</v>
      </c>
      <c r="C457" s="155">
        <v>26.247373469981309</v>
      </c>
      <c r="D457">
        <v>1812</v>
      </c>
      <c r="E457" s="155">
        <v>-1819.3165585988206</v>
      </c>
      <c r="F457">
        <v>1812</v>
      </c>
      <c r="G457" s="155">
        <v>481.55624140117948</v>
      </c>
      <c r="I457" s="155"/>
      <c r="K457" s="155"/>
      <c r="L457">
        <v>1810</v>
      </c>
      <c r="M457" s="155">
        <v>179.90587027512663</v>
      </c>
      <c r="N457" s="138">
        <f t="shared" si="7"/>
        <v>457</v>
      </c>
      <c r="AB457" s="167" t="str">
        <f>IFERROR(VALUE(RIGHT(AA457,LEN(AA457)-MIN(FIND({0;1;2;3;4;5;6;7;8;9},AA457&amp;"0123456789"))+1)),"")</f>
        <v/>
      </c>
    </row>
    <row r="458" spans="2:28" x14ac:dyDescent="0.2">
      <c r="B458" s="125">
        <v>1816</v>
      </c>
      <c r="C458" s="155">
        <v>26.254008965186546</v>
      </c>
      <c r="D458">
        <v>1816</v>
      </c>
      <c r="E458" s="155">
        <v>-1823.3220887551286</v>
      </c>
      <c r="F458">
        <v>1816</v>
      </c>
      <c r="G458" s="155">
        <v>477.55071124487154</v>
      </c>
      <c r="I458" s="155"/>
      <c r="K458" s="155"/>
      <c r="L458">
        <v>1814</v>
      </c>
      <c r="M458" s="155">
        <v>179.90508484329749</v>
      </c>
      <c r="N458" s="138">
        <f t="shared" si="7"/>
        <v>458</v>
      </c>
      <c r="AB458" s="167" t="str">
        <f>IFERROR(VALUE(RIGHT(AA458,LEN(AA458)-MIN(FIND({0;1;2;3;4;5;6;7;8;9},AA458&amp;"0123456789"))+1)),"")</f>
        <v/>
      </c>
    </row>
    <row r="459" spans="2:28" x14ac:dyDescent="0.2">
      <c r="B459" s="125">
        <v>1820</v>
      </c>
      <c r="C459" s="155">
        <v>26.260700216580602</v>
      </c>
      <c r="D459">
        <v>1820</v>
      </c>
      <c r="E459" s="155">
        <v>-1827.3275726285854</v>
      </c>
      <c r="F459">
        <v>1820</v>
      </c>
      <c r="G459" s="155">
        <v>473.54522737141474</v>
      </c>
      <c r="I459" s="155"/>
      <c r="K459" s="155"/>
      <c r="L459">
        <v>1818</v>
      </c>
      <c r="M459" s="155">
        <v>179.90428619362189</v>
      </c>
      <c r="N459" s="138">
        <f t="shared" si="7"/>
        <v>459</v>
      </c>
      <c r="AB459" s="167" t="str">
        <f>IFERROR(VALUE(RIGHT(AA459,LEN(AA459)-MIN(FIND({0;1;2;3;4;5;6;7;8;9},AA459&amp;"0123456789"))+1)),"")</f>
        <v/>
      </c>
    </row>
    <row r="460" spans="2:28" x14ac:dyDescent="0.2">
      <c r="B460" s="125">
        <v>1824</v>
      </c>
      <c r="C460" s="155">
        <v>26.267448170432235</v>
      </c>
      <c r="D460">
        <v>1824</v>
      </c>
      <c r="E460" s="155">
        <v>-1831.3330102168197</v>
      </c>
      <c r="F460">
        <v>1824</v>
      </c>
      <c r="G460" s="155">
        <v>469.53978978318037</v>
      </c>
      <c r="I460" s="155"/>
      <c r="K460" s="155"/>
      <c r="L460">
        <v>1822</v>
      </c>
      <c r="M460" s="155">
        <v>179.90347398960708</v>
      </c>
      <c r="N460" s="138">
        <f t="shared" si="7"/>
        <v>460</v>
      </c>
      <c r="AB460" s="167" t="str">
        <f>IFERROR(VALUE(RIGHT(AA460,LEN(AA460)-MIN(FIND({0;1;2;3;4;5;6;7;8;9},AA460&amp;"0123456789"))+1)),"")</f>
        <v/>
      </c>
    </row>
    <row r="461" spans="2:28" x14ac:dyDescent="0.2">
      <c r="B461" s="125">
        <v>1828</v>
      </c>
      <c r="C461" s="155">
        <v>26.274253797305985</v>
      </c>
      <c r="D461">
        <v>1828</v>
      </c>
      <c r="E461" s="155">
        <v>-1835.3384015173795</v>
      </c>
      <c r="F461">
        <v>1828</v>
      </c>
      <c r="G461" s="155">
        <v>465.53439848262065</v>
      </c>
      <c r="I461" s="155"/>
      <c r="K461" s="155"/>
      <c r="L461">
        <v>1826</v>
      </c>
      <c r="M461" s="155">
        <v>179.90264788324001</v>
      </c>
      <c r="N461" s="138">
        <f t="shared" si="7"/>
        <v>461</v>
      </c>
      <c r="AB461" s="167" t="str">
        <f>IFERROR(VALUE(RIGHT(AA461,LEN(AA461)-MIN(FIND({0;1;2;3;4;5;6;7;8;9},AA461&amp;"0123456789"))+1)),"")</f>
        <v/>
      </c>
    </row>
    <row r="462" spans="2:28" x14ac:dyDescent="0.2">
      <c r="B462" s="125">
        <v>1832</v>
      </c>
      <c r="C462" s="155">
        <v>26.281118092901018</v>
      </c>
      <c r="D462">
        <v>1832</v>
      </c>
      <c r="E462" s="155">
        <v>-1839.3437465277259</v>
      </c>
      <c r="F462">
        <v>1832</v>
      </c>
      <c r="G462" s="155">
        <v>461.5290534722742</v>
      </c>
      <c r="I462" s="155"/>
      <c r="K462" s="155"/>
      <c r="L462">
        <v>1830</v>
      </c>
      <c r="M462" s="155">
        <v>179.90180751449196</v>
      </c>
      <c r="N462" s="138">
        <f t="shared" si="7"/>
        <v>462</v>
      </c>
      <c r="AB462" s="167" t="str">
        <f>IFERROR(VALUE(RIGHT(AA462,LEN(AA462)-MIN(FIND({0;1;2;3;4;5;6;7;8;9},AA462&amp;"0123456789"))+1)),"")</f>
        <v/>
      </c>
    </row>
    <row r="463" spans="2:28" x14ac:dyDescent="0.2">
      <c r="B463" s="125">
        <v>1836</v>
      </c>
      <c r="C463" s="155">
        <v>26.28804207892664</v>
      </c>
      <c r="D463">
        <v>1836</v>
      </c>
      <c r="E463" s="155">
        <v>-1843.3490452452329</v>
      </c>
      <c r="F463">
        <v>1836</v>
      </c>
      <c r="G463" s="155">
        <v>457.5237547547672</v>
      </c>
      <c r="I463" s="155"/>
      <c r="K463" s="155"/>
      <c r="L463">
        <v>1834</v>
      </c>
      <c r="M463" s="155">
        <v>179.90095251079333</v>
      </c>
      <c r="N463" s="138">
        <f t="shared" si="7"/>
        <v>463</v>
      </c>
      <c r="AB463" s="167" t="str">
        <f>IFERROR(VALUE(RIGHT(AA463,LEN(AA463)-MIN(FIND({0;1;2;3;4;5;6;7;8;9},AA463&amp;"0123456789"))+1)),"")</f>
        <v/>
      </c>
    </row>
    <row r="464" spans="2:28" x14ac:dyDescent="0.2">
      <c r="B464" s="125">
        <v>1840</v>
      </c>
      <c r="C464" s="155">
        <v>26.29502680401616</v>
      </c>
      <c r="D464">
        <v>1840</v>
      </c>
      <c r="E464" s="155">
        <v>-1847.3542976671815</v>
      </c>
      <c r="F464">
        <v>1840</v>
      </c>
      <c r="G464" s="155">
        <v>453.51850233281857</v>
      </c>
      <c r="I464" s="155"/>
      <c r="K464" s="155"/>
      <c r="L464">
        <v>1838</v>
      </c>
      <c r="M464" s="155">
        <v>179.90008248648431</v>
      </c>
      <c r="N464" s="138">
        <f t="shared" si="7"/>
        <v>464</v>
      </c>
      <c r="AB464" s="167" t="str">
        <f>IFERROR(VALUE(RIGHT(AA464,LEN(AA464)-MIN(FIND({0;1;2;3;4;5;6;7;8;9},AA464&amp;"0123456789"))+1)),"")</f>
        <v/>
      </c>
    </row>
    <row r="465" spans="2:28" x14ac:dyDescent="0.2">
      <c r="B465" s="125">
        <v>1844</v>
      </c>
      <c r="C465" s="155">
        <v>26.302073344681265</v>
      </c>
      <c r="D465">
        <v>1844</v>
      </c>
      <c r="E465" s="155">
        <v>-1851.3595037907551</v>
      </c>
      <c r="F465">
        <v>1844</v>
      </c>
      <c r="G465" s="155">
        <v>449.51329620924503</v>
      </c>
      <c r="I465" s="155"/>
      <c r="K465" s="155"/>
      <c r="L465">
        <v>1842</v>
      </c>
      <c r="M465" s="155">
        <v>179.8991970422345</v>
      </c>
      <c r="N465" s="138">
        <f t="shared" si="7"/>
        <v>465</v>
      </c>
      <c r="AB465" s="167" t="str">
        <f>IFERROR(VALUE(RIGHT(AA465,LEN(AA465)-MIN(FIND({0;1;2;3;4;5;6;7;8;9},AA465&amp;"0123456789"))+1)),"")</f>
        <v/>
      </c>
    </row>
    <row r="466" spans="2:28" x14ac:dyDescent="0.2">
      <c r="B466" s="125">
        <v>1848</v>
      </c>
      <c r="C466" s="155">
        <v>26.309182806309103</v>
      </c>
      <c r="D466">
        <v>1848</v>
      </c>
      <c r="E466" s="155">
        <v>-1855.3646636130363</v>
      </c>
      <c r="F466">
        <v>1848</v>
      </c>
      <c r="G466" s="155">
        <v>445.50813638696377</v>
      </c>
      <c r="I466" s="155"/>
      <c r="K466" s="155"/>
      <c r="L466">
        <v>1846</v>
      </c>
      <c r="M466" s="155">
        <v>179.89829576443131</v>
      </c>
      <c r="N466" s="138">
        <f t="shared" si="7"/>
        <v>466</v>
      </c>
      <c r="AB466" s="167" t="str">
        <f>IFERROR(VALUE(RIGHT(AA466,LEN(AA466)-MIN(FIND({0;1;2;3;4;5;6;7;8;9},AA466&amp;"0123456789"))+1)),"")</f>
        <v/>
      </c>
    </row>
    <row r="467" spans="2:28" x14ac:dyDescent="0.2">
      <c r="B467" s="125">
        <v>1852</v>
      </c>
      <c r="C467" s="155">
        <v>26.316356324204303</v>
      </c>
      <c r="D467">
        <v>1852</v>
      </c>
      <c r="E467" s="155">
        <v>-1859.3697771310024</v>
      </c>
      <c r="F467">
        <v>1852</v>
      </c>
      <c r="G467" s="155">
        <v>441.50302286899773</v>
      </c>
      <c r="I467" s="155"/>
      <c r="K467" s="155"/>
      <c r="L467">
        <v>1850</v>
      </c>
      <c r="M467" s="155">
        <v>179.89737822453617</v>
      </c>
      <c r="N467" s="138">
        <f t="shared" si="7"/>
        <v>467</v>
      </c>
      <c r="AB467" s="167" t="str">
        <f>IFERROR(VALUE(RIGHT(AA467,LEN(AA467)-MIN(FIND({0;1;2;3;4;5;6;7;8;9},AA467&amp;"0123456789"))+1)),"")</f>
        <v/>
      </c>
    </row>
    <row r="468" spans="2:28" x14ac:dyDescent="0.2">
      <c r="B468" s="125">
        <v>1856</v>
      </c>
      <c r="C468" s="155">
        <v>26.323595064678447</v>
      </c>
      <c r="D468">
        <v>1856</v>
      </c>
      <c r="E468" s="155">
        <v>-1863.3748443415195</v>
      </c>
      <c r="F468">
        <v>1856</v>
      </c>
      <c r="G468" s="155">
        <v>437.49795565848058</v>
      </c>
      <c r="I468" s="155"/>
      <c r="K468" s="155"/>
      <c r="L468">
        <v>1854</v>
      </c>
      <c r="M468" s="155">
        <v>179.89644397840485</v>
      </c>
      <c r="N468" s="138">
        <f t="shared" si="7"/>
        <v>468</v>
      </c>
      <c r="AB468" s="167" t="str">
        <f>IFERROR(VALUE(RIGHT(AA468,LEN(AA468)-MIN(FIND({0;1;2;3;4;5;6;7;8;9},AA468&amp;"0123456789"))+1)),"")</f>
        <v/>
      </c>
    </row>
    <row r="469" spans="2:28" x14ac:dyDescent="0.2">
      <c r="B469" s="125">
        <v>1860</v>
      </c>
      <c r="C469" s="155">
        <v>26.330900226189566</v>
      </c>
      <c r="D469">
        <v>1860</v>
      </c>
      <c r="E469" s="155">
        <v>-1867.3798652413386</v>
      </c>
      <c r="F469">
        <v>1860</v>
      </c>
      <c r="G469" s="155">
        <v>433.49293475866148</v>
      </c>
      <c r="I469" s="155"/>
      <c r="K469" s="155"/>
      <c r="L469">
        <v>1858</v>
      </c>
      <c r="M469" s="155">
        <v>179.89549256557089</v>
      </c>
      <c r="N469" s="138">
        <f t="shared" si="7"/>
        <v>469</v>
      </c>
      <c r="AB469" s="167" t="str">
        <f>IFERROR(VALUE(RIGHT(AA469,LEN(AA469)-MIN(FIND({0;1;2;3;4;5;6;7;8;9},AA469&amp;"0123456789"))+1)),"")</f>
        <v/>
      </c>
    </row>
    <row r="470" spans="2:28" x14ac:dyDescent="0.2">
      <c r="B470" s="125">
        <v>1864</v>
      </c>
      <c r="C470" s="155">
        <v>26.338273040534517</v>
      </c>
      <c r="D470">
        <v>1864</v>
      </c>
      <c r="E470" s="155">
        <v>-1871.3848398270889</v>
      </c>
      <c r="F470">
        <v>1864</v>
      </c>
      <c r="G470" s="155">
        <v>429.48796017291124</v>
      </c>
      <c r="I470" s="155"/>
      <c r="K470" s="155"/>
      <c r="L470">
        <v>1862</v>
      </c>
      <c r="M470" s="155">
        <v>179.89452350848822</v>
      </c>
      <c r="N470" s="138">
        <f t="shared" si="7"/>
        <v>470</v>
      </c>
      <c r="AB470" s="167" t="str">
        <f>IFERROR(VALUE(RIGHT(AA470,LEN(AA470)-MIN(FIND({0;1;2;3;4;5;6;7;8;9},AA470&amp;"0123456789"))+1)),"")</f>
        <v/>
      </c>
    </row>
    <row r="471" spans="2:28" x14ac:dyDescent="0.2">
      <c r="B471" s="125">
        <v>1868</v>
      </c>
      <c r="C471" s="155">
        <v>26.345714774097093</v>
      </c>
      <c r="D471">
        <v>1868</v>
      </c>
      <c r="E471" s="155">
        <v>-1875.3897680952737</v>
      </c>
      <c r="F471">
        <v>1868</v>
      </c>
      <c r="G471" s="155">
        <v>425.48303190472643</v>
      </c>
      <c r="I471" s="155"/>
      <c r="K471" s="155"/>
      <c r="L471">
        <v>1866</v>
      </c>
      <c r="M471" s="155">
        <v>179.8935363117327</v>
      </c>
      <c r="N471" s="138">
        <f t="shared" si="7"/>
        <v>471</v>
      </c>
      <c r="AB471" s="167" t="str">
        <f>IFERROR(VALUE(RIGHT(AA471,LEN(AA471)-MIN(FIND({0;1;2;3;4;5;6;7;8;9},AA471&amp;"0123456789"))+1)),"")</f>
        <v/>
      </c>
    </row>
    <row r="472" spans="2:28" x14ac:dyDescent="0.2">
      <c r="B472" s="125">
        <v>1872</v>
      </c>
      <c r="C472" s="155">
        <v>26.353226729155164</v>
      </c>
      <c r="D472">
        <v>1872</v>
      </c>
      <c r="E472" s="155">
        <v>-1879.3946500422628</v>
      </c>
      <c r="F472">
        <v>1872</v>
      </c>
      <c r="G472" s="155">
        <v>421.47814995773729</v>
      </c>
      <c r="I472" s="155"/>
      <c r="K472" s="155"/>
      <c r="L472">
        <v>1870</v>
      </c>
      <c r="M472" s="155">
        <v>179.89253046115658</v>
      </c>
      <c r="N472" s="138">
        <f t="shared" si="7"/>
        <v>472</v>
      </c>
      <c r="AB472" s="167" t="str">
        <f>IFERROR(VALUE(RIGHT(AA472,LEN(AA472)-MIN(FIND({0;1;2;3;4;5;6;7;8;9},AA472&amp;"0123456789"))+1)),"")</f>
        <v/>
      </c>
    </row>
    <row r="473" spans="2:28" x14ac:dyDescent="0.2">
      <c r="B473" s="125">
        <v>1876</v>
      </c>
      <c r="C473" s="155">
        <v>26.3608102452501</v>
      </c>
      <c r="D473">
        <v>1876</v>
      </c>
      <c r="E473" s="155">
        <v>-1883.3994856642873</v>
      </c>
      <c r="F473">
        <v>1876</v>
      </c>
      <c r="G473" s="155">
        <v>417.47331433571276</v>
      </c>
      <c r="I473" s="155"/>
      <c r="K473" s="155"/>
      <c r="L473">
        <v>1874</v>
      </c>
      <c r="M473" s="155">
        <v>179.89150542299652</v>
      </c>
      <c r="N473" s="138">
        <f t="shared" si="7"/>
        <v>473</v>
      </c>
      <c r="AB473" s="167" t="str">
        <f>IFERROR(VALUE(RIGHT(AA473,LEN(AA473)-MIN(FIND({0;1;2;3;4;5;6;7;8;9},AA473&amp;"0123456789"))+1)),"")</f>
        <v/>
      </c>
    </row>
    <row r="474" spans="2:28" x14ac:dyDescent="0.2">
      <c r="B474" s="125">
        <v>1880</v>
      </c>
      <c r="C474" s="155">
        <v>26.368466700622172</v>
      </c>
      <c r="D474">
        <v>1880</v>
      </c>
      <c r="E474" s="155">
        <v>-1887.4042749574321</v>
      </c>
      <c r="F474">
        <v>1880</v>
      </c>
      <c r="G474" s="155">
        <v>413.46852504256799</v>
      </c>
      <c r="I474" s="155"/>
      <c r="K474" s="155"/>
      <c r="L474">
        <v>1878</v>
      </c>
      <c r="M474" s="155">
        <v>179.8904606429283</v>
      </c>
      <c r="N474" s="138">
        <f t="shared" si="7"/>
        <v>474</v>
      </c>
      <c r="AB474" s="167" t="str">
        <f>IFERROR(VALUE(RIGHT(AA474,LEN(AA474)-MIN(FIND({0;1;2;3;4;5;6;7;8;9},AA474&amp;"0123456789"))+1)),"")</f>
        <v/>
      </c>
    </row>
    <row r="475" spans="2:28" x14ac:dyDescent="0.2">
      <c r="B475" s="125">
        <v>1884</v>
      </c>
      <c r="C475" s="155">
        <v>26.37619751371572</v>
      </c>
      <c r="D475">
        <v>1884</v>
      </c>
      <c r="E475" s="155">
        <v>-1891.4090179176289</v>
      </c>
      <c r="F475">
        <v>1884</v>
      </c>
      <c r="G475" s="155">
        <v>409.46378208237115</v>
      </c>
      <c r="I475" s="155"/>
      <c r="K475" s="155"/>
      <c r="L475">
        <v>1882</v>
      </c>
      <c r="M475" s="155">
        <v>179.88939554506757</v>
      </c>
      <c r="N475" s="138">
        <f t="shared" si="7"/>
        <v>475</v>
      </c>
      <c r="AB475" s="167" t="str">
        <f>IFERROR(VALUE(RIGHT(AA475,LEN(AA475)-MIN(FIND({0;1;2;3;4;5;6;7;8;9},AA475&amp;"0123456789"))+1)),"")</f>
        <v/>
      </c>
    </row>
    <row r="476" spans="2:28" x14ac:dyDescent="0.2">
      <c r="B476" s="125">
        <v>1888</v>
      </c>
      <c r="C476" s="155">
        <v>26.384004144758226</v>
      </c>
      <c r="D476">
        <v>1888</v>
      </c>
      <c r="E476" s="155">
        <v>-1895.4137145406498</v>
      </c>
      <c r="F476">
        <v>1888</v>
      </c>
      <c r="G476" s="155">
        <v>405.45908545935026</v>
      </c>
      <c r="I476" s="155"/>
      <c r="K476" s="155"/>
      <c r="L476">
        <v>1886</v>
      </c>
      <c r="M476" s="155">
        <v>179.88830953091124</v>
      </c>
      <c r="N476" s="138">
        <f t="shared" si="7"/>
        <v>476</v>
      </c>
      <c r="AB476" s="167" t="str">
        <f>IFERROR(VALUE(RIGHT(AA476,LEN(AA476)-MIN(FIND({0;1;2;3;4;5;6;7;8;9},AA476&amp;"0123456789"))+1)),"")</f>
        <v/>
      </c>
    </row>
    <row r="477" spans="2:28" x14ac:dyDescent="0.2">
      <c r="B477" s="125">
        <v>1892</v>
      </c>
      <c r="C477" s="155">
        <v>26.391888097417656</v>
      </c>
      <c r="D477">
        <v>1892</v>
      </c>
      <c r="E477" s="155">
        <v>-1899.4183648220971</v>
      </c>
      <c r="F477">
        <v>1892</v>
      </c>
      <c r="G477" s="155">
        <v>401.45443517790295</v>
      </c>
      <c r="I477" s="155"/>
      <c r="K477" s="155"/>
      <c r="L477">
        <v>1890</v>
      </c>
      <c r="M477" s="155">
        <v>179.88720197821635</v>
      </c>
      <c r="N477" s="138">
        <f t="shared" si="7"/>
        <v>477</v>
      </c>
      <c r="AB477" s="167" t="str">
        <f>IFERROR(VALUE(RIGHT(AA477,LEN(AA477)-MIN(FIND({0;1;2;3;4;5;6;7;8;9},AA477&amp;"0123456789"))+1)),"")</f>
        <v/>
      </c>
    </row>
    <row r="478" spans="2:28" x14ac:dyDescent="0.2">
      <c r="B478" s="125">
        <v>1896</v>
      </c>
      <c r="C478" s="155">
        <v>26.399850920542875</v>
      </c>
      <c r="D478">
        <v>1896</v>
      </c>
      <c r="E478" s="155">
        <v>-1903.4229687573973</v>
      </c>
      <c r="F478">
        <v>1896</v>
      </c>
      <c r="G478" s="155">
        <v>397.44983124260284</v>
      </c>
      <c r="I478" s="155"/>
      <c r="K478" s="155"/>
      <c r="L478">
        <v>1894</v>
      </c>
      <c r="M478" s="155">
        <v>179.88607223981009</v>
      </c>
      <c r="N478" s="138">
        <f t="shared" si="7"/>
        <v>478</v>
      </c>
      <c r="AB478" s="167" t="str">
        <f>IFERROR(VALUE(RIGHT(AA478,LEN(AA478)-MIN(FIND({0;1;2;3;4;5;6;7;8;9},AA478&amp;"0123456789"))+1)),"")</f>
        <v/>
      </c>
    </row>
    <row r="479" spans="2:28" x14ac:dyDescent="0.2">
      <c r="B479" s="125">
        <v>1900</v>
      </c>
      <c r="C479" s="155">
        <v>26.407894209991994</v>
      </c>
      <c r="D479">
        <v>1900</v>
      </c>
      <c r="E479" s="155">
        <v>-1907.4275263417896</v>
      </c>
      <c r="F479">
        <v>1900</v>
      </c>
      <c r="G479" s="155">
        <v>393.44527365821045</v>
      </c>
      <c r="I479" s="155"/>
      <c r="K479" s="155"/>
      <c r="L479">
        <v>1898</v>
      </c>
      <c r="M479" s="155">
        <v>179.8849196423302</v>
      </c>
      <c r="N479" s="138">
        <f t="shared" si="7"/>
        <v>479</v>
      </c>
      <c r="AB479" s="167" t="str">
        <f>IFERROR(VALUE(RIGHT(AA479,LEN(AA479)-MIN(FIND({0;1;2;3;4;5;6;7;8;9},AA479&amp;"0123456789"))+1)),"")</f>
        <v/>
      </c>
    </row>
    <row r="480" spans="2:28" x14ac:dyDescent="0.2">
      <c r="B480" s="125">
        <v>1904</v>
      </c>
      <c r="C480" s="155">
        <v>26.416019610554255</v>
      </c>
      <c r="D480">
        <v>1904</v>
      </c>
      <c r="E480" s="155">
        <v>-1911.4320375703189</v>
      </c>
      <c r="F480">
        <v>1904</v>
      </c>
      <c r="G480" s="155">
        <v>389.44076242968117</v>
      </c>
      <c r="I480" s="155"/>
      <c r="K480" s="155"/>
      <c r="L480">
        <v>1902</v>
      </c>
      <c r="M480" s="155">
        <v>179.88374348488526</v>
      </c>
      <c r="N480" s="138">
        <f t="shared" si="7"/>
        <v>480</v>
      </c>
      <c r="AB480" s="167" t="str">
        <f>IFERROR(VALUE(RIGHT(AA480,LEN(AA480)-MIN(FIND({0;1;2;3;4;5;6;7;8;9},AA480&amp;"0123456789"))+1)),"")</f>
        <v/>
      </c>
    </row>
    <row r="481" spans="2:28" x14ac:dyDescent="0.2">
      <c r="B481" s="125">
        <v>1908</v>
      </c>
      <c r="C481" s="155">
        <v>26.424228817971077</v>
      </c>
      <c r="D481">
        <v>1908</v>
      </c>
      <c r="E481" s="155">
        <v>-1915.436502437823</v>
      </c>
      <c r="F481">
        <v>1908</v>
      </c>
      <c r="G481" s="155">
        <v>385.43629756217706</v>
      </c>
      <c r="I481" s="155"/>
      <c r="K481" s="155"/>
      <c r="L481">
        <v>1906</v>
      </c>
      <c r="M481" s="155">
        <v>179.88254303763404</v>
      </c>
      <c r="N481" s="138">
        <f t="shared" si="7"/>
        <v>481</v>
      </c>
      <c r="AB481" s="167" t="str">
        <f>IFERROR(VALUE(RIGHT(AA481,LEN(AA481)-MIN(FIND({0;1;2;3;4;5;6;7;8;9},AA481&amp;"0123456789"))+1)),"")</f>
        <v/>
      </c>
    </row>
    <row r="482" spans="2:28" x14ac:dyDescent="0.2">
      <c r="B482" s="125">
        <v>1912</v>
      </c>
      <c r="C482" s="155">
        <v>26.432523581062568</v>
      </c>
      <c r="D482">
        <v>1912</v>
      </c>
      <c r="E482" s="155">
        <v>-1919.4409209389246</v>
      </c>
      <c r="F482">
        <v>1912</v>
      </c>
      <c r="G482" s="155">
        <v>381.43187906107551</v>
      </c>
      <c r="I482" s="155"/>
      <c r="K482" s="155"/>
      <c r="L482">
        <v>1910</v>
      </c>
      <c r="M482" s="155">
        <v>179.88131754027521</v>
      </c>
      <c r="N482" s="138">
        <f t="shared" si="7"/>
        <v>482</v>
      </c>
      <c r="AB482" s="167" t="str">
        <f>IFERROR(VALUE(RIGHT(AA482,LEN(AA482)-MIN(FIND({0;1;2;3;4;5;6;7;8;9},AA482&amp;"0123456789"))+1)),"")</f>
        <v/>
      </c>
    </row>
    <row r="483" spans="2:28" x14ac:dyDescent="0.2">
      <c r="B483" s="125">
        <v>1916</v>
      </c>
      <c r="C483" s="155">
        <v>26.440905703966145</v>
      </c>
      <c r="D483">
        <v>1916</v>
      </c>
      <c r="E483" s="155">
        <v>-1923.4452930680172</v>
      </c>
      <c r="F483">
        <v>1916</v>
      </c>
      <c r="G483" s="155">
        <v>377.42750693198286</v>
      </c>
      <c r="I483" s="155"/>
      <c r="K483" s="155"/>
      <c r="L483">
        <v>1914</v>
      </c>
      <c r="M483" s="155">
        <v>179.88006620044104</v>
      </c>
      <c r="N483" s="138">
        <f t="shared" si="7"/>
        <v>483</v>
      </c>
      <c r="AB483" s="167" t="str">
        <f>IFERROR(VALUE(RIGHT(AA483,LEN(AA483)-MIN(FIND({0;1;2;3;4;5;6;7;8;9},AA483&amp;"0123456789"))+1)),"")</f>
        <v/>
      </c>
    </row>
    <row r="484" spans="2:28" x14ac:dyDescent="0.2">
      <c r="B484" s="125">
        <v>1920</v>
      </c>
      <c r="C484" s="155">
        <v>26.44937704849443</v>
      </c>
      <c r="D484">
        <v>1920</v>
      </c>
      <c r="E484" s="155">
        <v>-1927.4496188192543</v>
      </c>
      <c r="F484">
        <v>1920</v>
      </c>
      <c r="G484" s="155">
        <v>373.42318118074581</v>
      </c>
      <c r="I484" s="155"/>
      <c r="K484" s="155"/>
      <c r="L484">
        <v>1918</v>
      </c>
      <c r="M484" s="155">
        <v>179.87878819198909</v>
      </c>
      <c r="N484" s="138">
        <f t="shared" si="7"/>
        <v>484</v>
      </c>
      <c r="AB484" s="167" t="str">
        <f>IFERROR(VALUE(RIGHT(AA484,LEN(AA484)-MIN(FIND({0;1;2;3;4;5;6;7;8;9},AA484&amp;"0123456789"))+1)),"")</f>
        <v/>
      </c>
    </row>
    <row r="485" spans="2:28" x14ac:dyDescent="0.2">
      <c r="B485" s="125">
        <v>1924</v>
      </c>
      <c r="C485" s="155">
        <v>26.457939536620128</v>
      </c>
      <c r="D485">
        <v>1924</v>
      </c>
      <c r="E485" s="155">
        <v>-1931.4538981865371</v>
      </c>
      <c r="F485">
        <v>1924</v>
      </c>
      <c r="G485" s="155">
        <v>369.41890181346298</v>
      </c>
      <c r="I485" s="155"/>
      <c r="K485" s="155"/>
      <c r="L485">
        <v>1922</v>
      </c>
      <c r="M485" s="155">
        <v>179.87748265318339</v>
      </c>
      <c r="N485" s="138">
        <f t="shared" si="7"/>
        <v>485</v>
      </c>
      <c r="AB485" s="167" t="str">
        <f>IFERROR(VALUE(RIGHT(AA485,LEN(AA485)-MIN(FIND({0;1;2;3;4;5;6;7;8;9},AA485&amp;"0123456789"))+1)),"")</f>
        <v/>
      </c>
    </row>
    <row r="486" spans="2:28" x14ac:dyDescent="0.2">
      <c r="B486" s="125">
        <v>1928</v>
      </c>
      <c r="C486" s="155">
        <v>26.466595153096176</v>
      </c>
      <c r="D486">
        <v>1928</v>
      </c>
      <c r="E486" s="155">
        <v>-1935.4581311634984</v>
      </c>
      <c r="F486">
        <v>1928</v>
      </c>
      <c r="G486" s="155">
        <v>365.41466883650173</v>
      </c>
      <c r="I486" s="155"/>
      <c r="K486" s="155"/>
      <c r="L486">
        <v>1926</v>
      </c>
      <c r="M486" s="155">
        <v>179.87614868475654</v>
      </c>
      <c r="N486" s="138">
        <f t="shared" si="7"/>
        <v>486</v>
      </c>
      <c r="AB486" s="167" t="str">
        <f>IFERROR(VALUE(RIGHT(AA486,LEN(AA486)-MIN(FIND({0;1;2;3;4;5;6;7;8;9},AA486&amp;"0123456789"))+1)),"")</f>
        <v/>
      </c>
    </row>
    <row r="487" spans="2:28" x14ac:dyDescent="0.2">
      <c r="B487" s="125">
        <v>1932</v>
      </c>
      <c r="C487" s="155">
        <v>26.475345948220166</v>
      </c>
      <c r="D487">
        <v>1932</v>
      </c>
      <c r="E487" s="155">
        <v>-1939.4623177434901</v>
      </c>
      <c r="F487">
        <v>1932</v>
      </c>
      <c r="G487" s="155">
        <v>361.41048225651002</v>
      </c>
      <c r="I487" s="155"/>
      <c r="K487" s="155"/>
      <c r="L487">
        <v>1930</v>
      </c>
      <c r="M487" s="155">
        <v>179.87478534784333</v>
      </c>
      <c r="N487" s="138">
        <f t="shared" si="7"/>
        <v>487</v>
      </c>
      <c r="AB487" s="167" t="str">
        <f>IFERROR(VALUE(RIGHT(AA487,LEN(AA487)-MIN(FIND({0;1;2;3;4;5;6;7;8;9},AA487&amp;"0123456789"))+1)),"")</f>
        <v/>
      </c>
    </row>
    <row r="488" spans="2:28" x14ac:dyDescent="0.2">
      <c r="B488" s="125">
        <v>1936</v>
      </c>
      <c r="C488" s="155">
        <v>26.484194040752527</v>
      </c>
      <c r="D488">
        <v>1936</v>
      </c>
      <c r="E488" s="155">
        <v>-1943.4664579195655</v>
      </c>
      <c r="F488">
        <v>1936</v>
      </c>
      <c r="G488" s="155">
        <v>357.40634208043457</v>
      </c>
      <c r="I488" s="155"/>
      <c r="K488" s="155"/>
      <c r="L488">
        <v>1934</v>
      </c>
      <c r="M488" s="155">
        <v>179.87339166177821</v>
      </c>
      <c r="N488" s="138">
        <f t="shared" si="7"/>
        <v>488</v>
      </c>
      <c r="AB488" s="167" t="str">
        <f>IFERROR(VALUE(RIGHT(AA488,LEN(AA488)-MIN(FIND({0;1;2;3;4;5;6;7;8;9},AA488&amp;"0123456789"))+1)),"")</f>
        <v/>
      </c>
    </row>
    <row r="489" spans="2:28" x14ac:dyDescent="0.2">
      <c r="B489" s="125">
        <v>1940</v>
      </c>
      <c r="C489" s="155">
        <v>26.493141620999037</v>
      </c>
      <c r="D489">
        <v>1940</v>
      </c>
      <c r="E489" s="155">
        <v>-1947.4705516844651</v>
      </c>
      <c r="F489">
        <v>1940</v>
      </c>
      <c r="G489" s="155">
        <v>353.40224831553496</v>
      </c>
      <c r="I489" s="155"/>
      <c r="K489" s="155"/>
      <c r="L489">
        <v>1938</v>
      </c>
      <c r="M489" s="155">
        <v>179.87196660174132</v>
      </c>
      <c r="N489" s="138">
        <f t="shared" si="7"/>
        <v>489</v>
      </c>
      <c r="AB489" s="167" t="str">
        <f>IFERROR(VALUE(RIGHT(AA489,LEN(AA489)-MIN(FIND({0;1;2;3;4;5;6;7;8;9},AA489&amp;"0123456789"))+1)),"")</f>
        <v/>
      </c>
    </row>
    <row r="490" spans="2:28" x14ac:dyDescent="0.2">
      <c r="B490" s="125">
        <v>1944</v>
      </c>
      <c r="C490" s="155">
        <v>26.50219095406873</v>
      </c>
      <c r="D490">
        <v>1944</v>
      </c>
      <c r="E490" s="155">
        <v>-1951.4745990305948</v>
      </c>
      <c r="F490">
        <v>1944</v>
      </c>
      <c r="G490" s="155">
        <v>349.39820096940525</v>
      </c>
      <c r="I490" s="155"/>
      <c r="K490" s="155"/>
      <c r="L490">
        <v>1942</v>
      </c>
      <c r="M490" s="155">
        <v>179.87050909624605</v>
      </c>
      <c r="N490" s="138">
        <f t="shared" si="7"/>
        <v>490</v>
      </c>
      <c r="AB490" s="167" t="str">
        <f>IFERROR(VALUE(RIGHT(AA490,LEN(AA490)-MIN(FIND({0;1;2;3;4;5;6;7;8;9},AA490&amp;"0123456789"))+1)),"")</f>
        <v/>
      </c>
    </row>
    <row r="491" spans="2:28" x14ac:dyDescent="0.2">
      <c r="B491" s="125">
        <v>1948</v>
      </c>
      <c r="C491" s="155">
        <v>26.511344383319443</v>
      </c>
      <c r="D491">
        <v>1948</v>
      </c>
      <c r="E491" s="155">
        <v>-1955.4785999500104</v>
      </c>
      <c r="F491">
        <v>1948</v>
      </c>
      <c r="G491" s="155">
        <v>345.39420004998965</v>
      </c>
      <c r="I491" s="155"/>
      <c r="K491" s="155"/>
      <c r="L491">
        <v>1946</v>
      </c>
      <c r="M491" s="155">
        <v>179.86901802445163</v>
      </c>
      <c r="N491" s="138">
        <f t="shared" si="7"/>
        <v>491</v>
      </c>
      <c r="AB491" s="167" t="str">
        <f>IFERROR(VALUE(RIGHT(AA491,LEN(AA491)-MIN(FIND({0;1;2;3;4;5;6;7;8;9},AA491&amp;"0123456789"))+1)),"")</f>
        <v/>
      </c>
    </row>
    <row r="492" spans="2:28" x14ac:dyDescent="0.2">
      <c r="B492" s="125">
        <v>1952</v>
      </c>
      <c r="C492" s="155">
        <v>26.520604334003988</v>
      </c>
      <c r="D492">
        <v>1952</v>
      </c>
      <c r="E492" s="155">
        <v>-1959.4825544343944</v>
      </c>
      <c r="F492">
        <v>1952</v>
      </c>
      <c r="G492" s="155">
        <v>341.39024556560571</v>
      </c>
      <c r="I492" s="155"/>
      <c r="K492" s="155"/>
      <c r="L492">
        <v>1950</v>
      </c>
      <c r="M492" s="155">
        <v>179.86749221328876</v>
      </c>
      <c r="N492" s="138">
        <f t="shared" si="7"/>
        <v>492</v>
      </c>
      <c r="AB492" s="167" t="str">
        <f>IFERROR(VALUE(RIGHT(AA492,LEN(AA492)-MIN(FIND({0;1;2;3;4;5;6;7;8;9},AA492&amp;"0123456789"))+1)),"")</f>
        <v/>
      </c>
    </row>
    <row r="493" spans="2:28" x14ac:dyDescent="0.2">
      <c r="B493" s="125">
        <v>1956</v>
      </c>
      <c r="C493" s="155">
        <v>26.529973317131272</v>
      </c>
      <c r="D493">
        <v>1956</v>
      </c>
      <c r="E493" s="155">
        <v>-1963.4864624750353</v>
      </c>
      <c r="F493">
        <v>1956</v>
      </c>
      <c r="G493" s="155">
        <v>337.3863375249648</v>
      </c>
      <c r="I493" s="155"/>
      <c r="K493" s="155"/>
      <c r="L493">
        <v>1954</v>
      </c>
      <c r="M493" s="155">
        <v>179.86593043438114</v>
      </c>
      <c r="N493" s="138">
        <f t="shared" si="7"/>
        <v>493</v>
      </c>
      <c r="AB493" s="167" t="str">
        <f>IFERROR(VALUE(RIGHT(AA493,LEN(AA493)-MIN(FIND({0;1;2;3;4;5;6;7;8;9},AA493&amp;"0123456789"))+1)),"")</f>
        <v/>
      </c>
    </row>
    <row r="494" spans="2:28" x14ac:dyDescent="0.2">
      <c r="B494" s="125">
        <v>1960</v>
      </c>
      <c r="C494" s="155">
        <v>26.539453933557692</v>
      </c>
      <c r="D494">
        <v>1960</v>
      </c>
      <c r="E494" s="155">
        <v>-1967.4903240628034</v>
      </c>
      <c r="F494">
        <v>1960</v>
      </c>
      <c r="G494" s="155">
        <v>333.38247593719666</v>
      </c>
      <c r="I494" s="155"/>
      <c r="K494" s="155"/>
      <c r="L494">
        <v>1958</v>
      </c>
      <c r="M494" s="155">
        <v>179.86433140074675</v>
      </c>
      <c r="N494" s="138">
        <f t="shared" si="7"/>
        <v>494</v>
      </c>
      <c r="AB494" s="167" t="str">
        <f>IFERROR(VALUE(RIGHT(AA494,LEN(AA494)-MIN(FIND({0;1;2;3;4;5;6;7;8;9},AA494&amp;"0123456789"))+1)),"")</f>
        <v/>
      </c>
    </row>
    <row r="495" spans="2:28" x14ac:dyDescent="0.2">
      <c r="B495" s="125">
        <v>1964</v>
      </c>
      <c r="C495" s="155">
        <v>26.549048878325383</v>
      </c>
      <c r="D495">
        <v>1964</v>
      </c>
      <c r="E495" s="155">
        <v>-1971.4941391881257</v>
      </c>
      <c r="F495">
        <v>1964</v>
      </c>
      <c r="G495" s="155">
        <v>329.3786608118744</v>
      </c>
      <c r="I495" s="155"/>
      <c r="K495" s="155"/>
      <c r="L495">
        <v>1962</v>
      </c>
      <c r="M495" s="155">
        <v>179.86269376326177</v>
      </c>
      <c r="N495" s="138">
        <f t="shared" si="7"/>
        <v>495</v>
      </c>
      <c r="AB495" s="167" t="str">
        <f>IFERROR(VALUE(RIGHT(AA495,LEN(AA495)-MIN(FIND({0;1;2;3;4;5;6;7;8;9},AA495&amp;"0123456789"))+1)),"")</f>
        <v/>
      </c>
    </row>
    <row r="496" spans="2:28" x14ac:dyDescent="0.2">
      <c r="B496" s="125">
        <v>1968</v>
      </c>
      <c r="C496" s="155">
        <v>26.558760945265664</v>
      </c>
      <c r="D496">
        <v>1968</v>
      </c>
      <c r="E496" s="155">
        <v>-1975.4979078409583</v>
      </c>
      <c r="F496">
        <v>1968</v>
      </c>
      <c r="G496" s="155">
        <v>325.37489215904179</v>
      </c>
      <c r="I496" s="155"/>
      <c r="K496" s="155"/>
      <c r="L496">
        <v>1966</v>
      </c>
      <c r="M496" s="155">
        <v>179.86101610686211</v>
      </c>
      <c r="N496" s="138">
        <f t="shared" si="7"/>
        <v>496</v>
      </c>
      <c r="AB496" s="167" t="str">
        <f>IFERROR(VALUE(RIGHT(AA496,LEN(AA496)-MIN(FIND({0;1;2;3;4;5;6;7;8;9},AA496&amp;"0123456789"))+1)),"")</f>
        <v/>
      </c>
    </row>
    <row r="497" spans="2:28" x14ac:dyDescent="0.2">
      <c r="B497" s="125">
        <v>1972</v>
      </c>
      <c r="C497" s="155">
        <v>26.568593031887065</v>
      </c>
      <c r="D497">
        <v>1972</v>
      </c>
      <c r="E497" s="155">
        <v>-1979.5016300107568</v>
      </c>
      <c r="F497">
        <v>1972</v>
      </c>
      <c r="G497" s="155">
        <v>321.3711699892433</v>
      </c>
      <c r="I497" s="155"/>
      <c r="K497" s="155"/>
      <c r="L497">
        <v>1970</v>
      </c>
      <c r="M497" s="155">
        <v>179.85929694646677</v>
      </c>
      <c r="N497" s="138">
        <f t="shared" si="7"/>
        <v>497</v>
      </c>
      <c r="AB497" s="167" t="str">
        <f>IFERROR(VALUE(RIGHT(AA497,LEN(AA497)-MIN(FIND({0;1;2;3;4;5;6;7;8;9},AA497&amp;"0123456789"))+1)),"")</f>
        <v/>
      </c>
    </row>
    <row r="498" spans="2:28" x14ac:dyDescent="0.2">
      <c r="B498" s="125">
        <v>1976</v>
      </c>
      <c r="C498" s="155">
        <v>26.578548144569549</v>
      </c>
      <c r="D498">
        <v>1976</v>
      </c>
      <c r="E498" s="155">
        <v>-1983.5053056864463</v>
      </c>
      <c r="F498">
        <v>1976</v>
      </c>
      <c r="G498" s="155">
        <v>317.36749431355383</v>
      </c>
      <c r="I498" s="155"/>
      <c r="K498" s="155"/>
      <c r="L498">
        <v>1974</v>
      </c>
      <c r="M498" s="155">
        <v>179.85753472259191</v>
      </c>
      <c r="N498" s="138">
        <f t="shared" si="7"/>
        <v>498</v>
      </c>
      <c r="AB498" s="167" t="str">
        <f>IFERROR(VALUE(RIGHT(AA498,LEN(AA498)-MIN(FIND({0;1;2;3;4;5;6;7;8;9},AA498&amp;"0123456789"))+1)),"")</f>
        <v/>
      </c>
    </row>
    <row r="499" spans="2:28" x14ac:dyDescent="0.2">
      <c r="B499" s="125">
        <v>1980</v>
      </c>
      <c r="C499" s="155">
        <v>26.588629404086713</v>
      </c>
      <c r="D499">
        <v>1980</v>
      </c>
      <c r="E499" s="155">
        <v>-1987.5089348563858</v>
      </c>
      <c r="F499">
        <v>1980</v>
      </c>
      <c r="G499" s="155">
        <v>313.36386514361425</v>
      </c>
      <c r="I499" s="155"/>
      <c r="K499" s="155"/>
      <c r="L499">
        <v>1978</v>
      </c>
      <c r="M499" s="155">
        <v>179.85572779665276</v>
      </c>
      <c r="N499" s="138">
        <f t="shared" si="7"/>
        <v>499</v>
      </c>
      <c r="AB499" s="167" t="str">
        <f>IFERROR(VALUE(RIGHT(AA499,LEN(AA499)-MIN(FIND({0;1;2;3;4;5;6;7;8;9},AA499&amp;"0123456789"))+1)),"")</f>
        <v/>
      </c>
    </row>
    <row r="500" spans="2:28" x14ac:dyDescent="0.2">
      <c r="B500" s="125">
        <v>1984</v>
      </c>
      <c r="C500" s="155">
        <v>26.598840051389288</v>
      </c>
      <c r="D500">
        <v>1984</v>
      </c>
      <c r="E500" s="155">
        <v>-1991.5125175083328</v>
      </c>
      <c r="F500">
        <v>1984</v>
      </c>
      <c r="G500" s="155">
        <v>309.36028249166725</v>
      </c>
      <c r="I500" s="155"/>
      <c r="K500" s="155"/>
      <c r="L500">
        <v>1982</v>
      </c>
      <c r="M500" s="155">
        <v>179.85387444721965</v>
      </c>
      <c r="N500" s="138">
        <f t="shared" si="7"/>
        <v>500</v>
      </c>
      <c r="AB500" s="167" t="str">
        <f>IFERROR(VALUE(RIGHT(AA500,LEN(AA500)-MIN(FIND({0;1;2;3;4;5;6;7;8;9},AA500&amp;"0123456789"))+1)),"")</f>
        <v/>
      </c>
    </row>
    <row r="501" spans="2:28" x14ac:dyDescent="0.2">
      <c r="B501" s="125">
        <v>1988</v>
      </c>
      <c r="C501" s="155">
        <v>26.609183447639925</v>
      </c>
      <c r="D501">
        <v>1988</v>
      </c>
      <c r="E501" s="155">
        <v>-1995.5160536294195</v>
      </c>
      <c r="F501">
        <v>1988</v>
      </c>
      <c r="G501" s="155">
        <v>305.35674637058059</v>
      </c>
      <c r="I501" s="155"/>
      <c r="K501" s="155"/>
      <c r="L501">
        <v>1986</v>
      </c>
      <c r="M501" s="155">
        <v>179.85197295228429</v>
      </c>
      <c r="N501" s="138">
        <f t="shared" si="7"/>
        <v>501</v>
      </c>
      <c r="AB501" s="167" t="str">
        <f>IFERROR(VALUE(RIGHT(AA501,LEN(AA501)-MIN(FIND({0;1;2;3;4;5;6;7;8;9},AA501&amp;"0123456789"))+1)),"")</f>
        <v/>
      </c>
    </row>
    <row r="502" spans="2:28" x14ac:dyDescent="0.2">
      <c r="B502" s="125">
        <v>1990</v>
      </c>
      <c r="C502" s="155">
        <v>26.614406083631646</v>
      </c>
      <c r="D502">
        <v>1990</v>
      </c>
      <c r="E502" s="155">
        <v>-1997.5178042364262</v>
      </c>
      <c r="F502">
        <v>1990</v>
      </c>
      <c r="G502" s="155">
        <v>303.35499576357392</v>
      </c>
      <c r="I502" s="155"/>
      <c r="K502" s="155"/>
      <c r="L502">
        <v>1989</v>
      </c>
      <c r="M502" s="155">
        <v>179.85051368524933</v>
      </c>
      <c r="N502" s="138">
        <f t="shared" si="7"/>
        <v>502</v>
      </c>
      <c r="AB502" s="167" t="str">
        <f>IFERROR(VALUE(RIGHT(AA502,LEN(AA502)-MIN(FIND({0;1;2;3;4;5;6;7;8;9},AA502&amp;"0123456789"))+1)),"")</f>
        <v/>
      </c>
    </row>
    <row r="503" spans="2:28" x14ac:dyDescent="0.2">
      <c r="B503" s="125">
        <v>1992</v>
      </c>
      <c r="C503" s="155">
        <v>26.619663227229971</v>
      </c>
      <c r="D503">
        <v>1992</v>
      </c>
      <c r="E503" s="155">
        <v>-1999.5195432055791</v>
      </c>
      <c r="F503">
        <v>1992</v>
      </c>
      <c r="G503" s="155">
        <v>301.35325679442099</v>
      </c>
      <c r="I503" s="155"/>
      <c r="K503" s="155"/>
      <c r="L503">
        <v>1991</v>
      </c>
      <c r="M503" s="155">
        <v>179.849525111617</v>
      </c>
      <c r="N503" s="138">
        <f t="shared" si="7"/>
        <v>503</v>
      </c>
      <c r="AB503" s="167" t="str">
        <f>IFERROR(VALUE(RIGHT(AA503,LEN(AA503)-MIN(FIND({0;1;2;3;4;5;6;7;8;9},AA503&amp;"0123456789"))+1)),"")</f>
        <v/>
      </c>
    </row>
    <row r="504" spans="2:28" x14ac:dyDescent="0.2">
      <c r="B504" s="125">
        <v>1994</v>
      </c>
      <c r="C504" s="155">
        <v>26.624955343674213</v>
      </c>
      <c r="D504">
        <v>1994</v>
      </c>
      <c r="E504" s="155">
        <v>-2001.5212705350534</v>
      </c>
      <c r="F504">
        <v>1994</v>
      </c>
      <c r="G504" s="155">
        <v>299.35152946494668</v>
      </c>
      <c r="I504" s="155"/>
      <c r="K504" s="155"/>
      <c r="L504">
        <v>1993</v>
      </c>
      <c r="M504" s="155">
        <v>179.84852320991081</v>
      </c>
      <c r="N504" s="138">
        <f t="shared" si="7"/>
        <v>504</v>
      </c>
      <c r="AB504" s="167" t="str">
        <f>IFERROR(VALUE(RIGHT(AA504,LEN(AA504)-MIN(FIND({0;1;2;3;4;5;6;7;8;9},AA504&amp;"0123456789"))+1)),"")</f>
        <v/>
      </c>
    </row>
    <row r="505" spans="2:28" x14ac:dyDescent="0.2">
      <c r="B505" s="125">
        <v>1996</v>
      </c>
      <c r="C505" s="155">
        <v>26.630282902141211</v>
      </c>
      <c r="D505">
        <v>1996</v>
      </c>
      <c r="E505" s="155">
        <v>-2003.5229862229885</v>
      </c>
      <c r="F505">
        <v>1996</v>
      </c>
      <c r="G505" s="155">
        <v>297.3498137770116</v>
      </c>
      <c r="I505" s="155"/>
      <c r="K505" s="155"/>
      <c r="L505">
        <v>1995</v>
      </c>
      <c r="M505" s="155">
        <v>179.84750786719277</v>
      </c>
      <c r="N505" s="138">
        <f t="shared" si="7"/>
        <v>505</v>
      </c>
      <c r="AB505" s="167" t="str">
        <f>IFERROR(VALUE(RIGHT(AA505,LEN(AA505)-MIN(FIND({0;1;2;3;4;5;6;7;8;9},AA505&amp;"0123456789"))+1)),"")</f>
        <v/>
      </c>
    </row>
    <row r="506" spans="2:28" x14ac:dyDescent="0.2">
      <c r="B506" s="125">
        <v>1998</v>
      </c>
      <c r="C506" s="155">
        <v>26.63564638099508</v>
      </c>
      <c r="D506">
        <v>1998</v>
      </c>
      <c r="E506" s="155">
        <v>-2005.5246902674746</v>
      </c>
      <c r="F506">
        <v>1998</v>
      </c>
      <c r="G506" s="155">
        <v>295.34810973252547</v>
      </c>
      <c r="I506" s="155"/>
      <c r="K506" s="155"/>
      <c r="L506">
        <v>1997</v>
      </c>
      <c r="M506" s="155">
        <v>179.84647882025618</v>
      </c>
      <c r="N506" s="138">
        <f t="shared" si="7"/>
        <v>506</v>
      </c>
      <c r="AB506" s="167" t="str">
        <f>IFERROR(VALUE(RIGHT(AA506,LEN(AA506)-MIN(FIND({0;1;2;3;4;5;6;7;8;9},AA506&amp;"0123456789"))+1)),"")</f>
        <v/>
      </c>
    </row>
    <row r="507" spans="2:28" x14ac:dyDescent="0.2">
      <c r="B507" s="125">
        <v>2000</v>
      </c>
      <c r="C507" s="155">
        <v>26.641046268332349</v>
      </c>
      <c r="D507">
        <v>2000</v>
      </c>
      <c r="E507" s="155">
        <v>-2007.5263826665498</v>
      </c>
      <c r="F507">
        <v>2000</v>
      </c>
      <c r="G507" s="155">
        <v>293.34641733345029</v>
      </c>
      <c r="I507" s="155"/>
      <c r="K507" s="155"/>
      <c r="L507">
        <v>1999</v>
      </c>
      <c r="M507" s="155">
        <v>179.84543579028403</v>
      </c>
      <c r="N507" s="138">
        <f t="shared" si="7"/>
        <v>507</v>
      </c>
      <c r="AB507" s="167" t="str">
        <f>IFERROR(VALUE(RIGHT(AA507,LEN(AA507)-MIN(FIND({0;1;2;3;4;5;6;7;8;9},AA507&amp;"0123456789"))+1)),"")</f>
        <v/>
      </c>
    </row>
    <row r="508" spans="2:28" x14ac:dyDescent="0.2">
      <c r="B508" s="125">
        <v>2002</v>
      </c>
      <c r="C508" s="155">
        <v>26.646483062265329</v>
      </c>
      <c r="D508">
        <v>2002</v>
      </c>
      <c r="E508" s="155">
        <v>-2009.5280634181986</v>
      </c>
      <c r="F508">
        <v>2002</v>
      </c>
      <c r="G508" s="155">
        <v>291.3447365818015</v>
      </c>
      <c r="I508" s="155"/>
      <c r="K508" s="155"/>
      <c r="L508">
        <v>2001</v>
      </c>
      <c r="M508" s="155">
        <v>179.84437849034197</v>
      </c>
      <c r="N508" s="138">
        <f t="shared" si="7"/>
        <v>508</v>
      </c>
      <c r="AB508" s="167" t="str">
        <f>IFERROR(VALUE(RIGHT(AA508,LEN(AA508)-MIN(FIND({0;1;2;3;4;5;6;7;8;9},AA508&amp;"0123456789"))+1)),"")</f>
        <v/>
      </c>
    </row>
    <row r="509" spans="2:28" x14ac:dyDescent="0.2">
      <c r="B509" s="125">
        <v>2004</v>
      </c>
      <c r="C509" s="155">
        <v>26.65195727119908</v>
      </c>
      <c r="D509">
        <v>2004</v>
      </c>
      <c r="E509" s="155">
        <v>-2011.5297325203496</v>
      </c>
      <c r="F509">
        <v>2004</v>
      </c>
      <c r="G509" s="155">
        <v>289.34306747965047</v>
      </c>
      <c r="I509" s="155"/>
      <c r="K509" s="155"/>
      <c r="L509">
        <v>2003</v>
      </c>
      <c r="M509" s="155">
        <v>179.84330662556076</v>
      </c>
      <c r="N509" s="138">
        <f t="shared" si="7"/>
        <v>509</v>
      </c>
      <c r="AB509" s="167" t="str">
        <f>IFERROR(VALUE(RIGHT(AA509,LEN(AA509)-MIN(FIND({0;1;2;3;4;5;6;7;8;9},AA509&amp;"0123456789"))+1)),"")</f>
        <v/>
      </c>
    </row>
    <row r="510" spans="2:28" x14ac:dyDescent="0.2">
      <c r="B510" s="125">
        <v>2006</v>
      </c>
      <c r="C510" s="155">
        <v>26.657469414117017</v>
      </c>
      <c r="D510">
        <v>2006</v>
      </c>
      <c r="E510" s="155">
        <v>-2013.531389970874</v>
      </c>
      <c r="F510">
        <v>2006</v>
      </c>
      <c r="G510" s="155">
        <v>287.34141002912611</v>
      </c>
      <c r="I510" s="155"/>
      <c r="K510" s="155"/>
      <c r="L510">
        <v>2005</v>
      </c>
      <c r="M510" s="155">
        <v>179.84221989288923</v>
      </c>
      <c r="N510" s="138">
        <f t="shared" si="7"/>
        <v>510</v>
      </c>
      <c r="AB510" s="167" t="str">
        <f>IFERROR(VALUE(RIGHT(AA510,LEN(AA510)-MIN(FIND({0;1;2;3;4;5;6;7;8;9},AA510&amp;"0123456789"))+1)),"")</f>
        <v/>
      </c>
    </row>
    <row r="511" spans="2:28" x14ac:dyDescent="0.2">
      <c r="B511" s="125">
        <v>2008</v>
      </c>
      <c r="C511" s="155">
        <v>26.663020020876438</v>
      </c>
      <c r="D511">
        <v>2008</v>
      </c>
      <c r="E511" s="155">
        <v>-2015.5330357675828</v>
      </c>
      <c r="F511">
        <v>2008</v>
      </c>
      <c r="G511" s="155">
        <v>285.33976423241734</v>
      </c>
      <c r="I511" s="155"/>
      <c r="K511" s="155"/>
      <c r="L511">
        <v>2007</v>
      </c>
      <c r="M511" s="155">
        <v>179.84111798080954</v>
      </c>
      <c r="N511" s="138">
        <f t="shared" si="7"/>
        <v>511</v>
      </c>
      <c r="AB511" s="167" t="str">
        <f>IFERROR(VALUE(RIGHT(AA511,LEN(AA511)-MIN(FIND({0;1;2;3;4;5;6;7;8;9},AA511&amp;"0123456789"))+1)),"")</f>
        <v/>
      </c>
    </row>
    <row r="512" spans="2:28" x14ac:dyDescent="0.2">
      <c r="B512" s="125">
        <v>2010</v>
      </c>
      <c r="C512" s="155">
        <v>26.668609632514439</v>
      </c>
      <c r="D512">
        <v>2010</v>
      </c>
      <c r="E512" s="155">
        <v>-2017.5346699082254</v>
      </c>
      <c r="F512">
        <v>2010</v>
      </c>
      <c r="G512" s="155">
        <v>283.3381300917747</v>
      </c>
      <c r="I512" s="155"/>
      <c r="K512" s="155"/>
      <c r="L512">
        <v>2009</v>
      </c>
      <c r="M512" s="155">
        <v>179.84000056904011</v>
      </c>
      <c r="N512" s="138">
        <f t="shared" si="7"/>
        <v>512</v>
      </c>
      <c r="AB512" s="167" t="str">
        <f>IFERROR(VALUE(RIGHT(AA512,LEN(AA512)-MIN(FIND({0;1;2;3;4;5;6;7;8;9},AA512&amp;"0123456789"))+1)),"")</f>
        <v/>
      </c>
    </row>
    <row r="513" spans="2:28" x14ac:dyDescent="0.2">
      <c r="B513" s="125">
        <v>2012</v>
      </c>
      <c r="C513" s="155">
        <v>26.674238801564702</v>
      </c>
      <c r="D513">
        <v>2012</v>
      </c>
      <c r="E513" s="155">
        <v>-2019.5362923904872</v>
      </c>
      <c r="F513">
        <v>2012</v>
      </c>
      <c r="G513" s="155">
        <v>281.33650760951286</v>
      </c>
      <c r="I513" s="155"/>
      <c r="K513" s="155"/>
      <c r="L513">
        <v>2011</v>
      </c>
      <c r="M513" s="155">
        <v>179.83886732822378</v>
      </c>
      <c r="N513" s="138">
        <f t="shared" si="7"/>
        <v>513</v>
      </c>
      <c r="AB513" s="167" t="str">
        <f>IFERROR(VALUE(RIGHT(AA513,LEN(AA513)-MIN(FIND({0;1;2;3;4;5;6;7;8;9},AA513&amp;"0123456789"))+1)),"")</f>
        <v/>
      </c>
    </row>
    <row r="514" spans="2:28" x14ac:dyDescent="0.2">
      <c r="B514" s="125">
        <v>2014</v>
      </c>
      <c r="C514" s="155">
        <v>26.679908092385528</v>
      </c>
      <c r="D514">
        <v>2014</v>
      </c>
      <c r="E514" s="155">
        <v>-2021.5379032119877</v>
      </c>
      <c r="F514">
        <v>2014</v>
      </c>
      <c r="G514" s="155">
        <v>279.33489678801243</v>
      </c>
      <c r="I514" s="155"/>
      <c r="K514" s="155"/>
      <c r="L514">
        <v>2013</v>
      </c>
      <c r="M514" s="155">
        <v>179.83771791960572</v>
      </c>
      <c r="N514" s="138">
        <f t="shared" si="7"/>
        <v>514</v>
      </c>
      <c r="AB514" s="167" t="str">
        <f>IFERROR(VALUE(RIGHT(AA514,LEN(AA514)-MIN(FIND({0;1;2;3;4;5;6;7;8;9},AA514&amp;"0123456789"))+1)),"")</f>
        <v/>
      </c>
    </row>
    <row r="515" spans="2:28" x14ac:dyDescent="0.2">
      <c r="B515" s="125">
        <v>2016</v>
      </c>
      <c r="C515" s="155">
        <v>26.685618081499673</v>
      </c>
      <c r="D515">
        <v>2016</v>
      </c>
      <c r="E515" s="155">
        <v>-2023.5395023702772</v>
      </c>
      <c r="F515">
        <v>2016</v>
      </c>
      <c r="G515" s="155">
        <v>277.33329762972289</v>
      </c>
      <c r="I515" s="155"/>
      <c r="K515" s="155"/>
      <c r="L515">
        <v>2015</v>
      </c>
      <c r="M515" s="155">
        <v>179.83655199469536</v>
      </c>
      <c r="N515" s="138">
        <f t="shared" si="7"/>
        <v>515</v>
      </c>
      <c r="AB515" s="167" t="str">
        <f>IFERROR(VALUE(RIGHT(AA515,LEN(AA515)-MIN(FIND({0;1;2;3;4;5;6;7;8;9},AA515&amp;"0123456789"))+1)),"")</f>
        <v/>
      </c>
    </row>
    <row r="516" spans="2:28" x14ac:dyDescent="0.2">
      <c r="B516" s="125">
        <v>2018</v>
      </c>
      <c r="C516" s="155">
        <v>26.691369357946513</v>
      </c>
      <c r="D516">
        <v>2018</v>
      </c>
      <c r="E516" s="155">
        <v>-2025.5410898628352</v>
      </c>
      <c r="F516">
        <v>2018</v>
      </c>
      <c r="G516" s="155">
        <v>275.33171013716492</v>
      </c>
      <c r="I516" s="155"/>
      <c r="K516" s="155"/>
      <c r="L516">
        <v>2017</v>
      </c>
      <c r="M516" s="155">
        <v>179.83536919491314</v>
      </c>
      <c r="N516" s="138">
        <f t="shared" si="7"/>
        <v>516</v>
      </c>
      <c r="AB516" s="167" t="str">
        <f>IFERROR(VALUE(RIGHT(AA516,LEN(AA516)-MIN(FIND({0;1;2;3;4;5;6;7;8;9},AA516&amp;"0123456789"))+1)),"")</f>
        <v/>
      </c>
    </row>
    <row r="517" spans="2:28" x14ac:dyDescent="0.2">
      <c r="B517" s="125">
        <v>2020</v>
      </c>
      <c r="C517" s="155">
        <v>26.697162523646995</v>
      </c>
      <c r="D517">
        <v>2020</v>
      </c>
      <c r="E517" s="155">
        <v>-2027.5426656870677</v>
      </c>
      <c r="F517">
        <v>2020</v>
      </c>
      <c r="G517" s="155">
        <v>273.33013431293239</v>
      </c>
      <c r="I517" s="155"/>
      <c r="K517" s="155"/>
      <c r="L517">
        <v>2019</v>
      </c>
      <c r="M517" s="155">
        <v>179.8341691512243</v>
      </c>
      <c r="N517" s="138">
        <f t="shared" si="7"/>
        <v>517</v>
      </c>
      <c r="AB517" s="167" t="str">
        <f>IFERROR(VALUE(RIGHT(AA517,LEN(AA517)-MIN(FIND({0;1;2;3;4;5;6;7;8;9},AA517&amp;"0123456789"))+1)),"")</f>
        <v/>
      </c>
    </row>
    <row r="518" spans="2:28" x14ac:dyDescent="0.2">
      <c r="B518" s="125">
        <v>2022</v>
      </c>
      <c r="C518" s="155">
        <v>26.70299819378203</v>
      </c>
      <c r="D518">
        <v>2022</v>
      </c>
      <c r="E518" s="155">
        <v>-2029.5442298403032</v>
      </c>
      <c r="F518">
        <v>2022</v>
      </c>
      <c r="G518" s="155">
        <v>271.32857015969694</v>
      </c>
      <c r="I518" s="155"/>
      <c r="K518" s="155"/>
      <c r="L518">
        <v>2021</v>
      </c>
      <c r="M518" s="155">
        <v>179.83295148375342</v>
      </c>
      <c r="N518" s="138">
        <f t="shared" ref="N518:N581" si="8">N517+1</f>
        <v>518</v>
      </c>
      <c r="AB518" s="167" t="str">
        <f>IFERROR(VALUE(RIGHT(AA518,LEN(AA518)-MIN(FIND({0;1;2;3;4;5;6;7;8;9},AA518&amp;"0123456789"))+1)),"")</f>
        <v/>
      </c>
    </row>
    <row r="519" spans="2:28" x14ac:dyDescent="0.2">
      <c r="B519" s="125">
        <v>2024</v>
      </c>
      <c r="C519" s="155">
        <v>26.708876997184866</v>
      </c>
      <c r="D519">
        <v>2024</v>
      </c>
      <c r="E519" s="155">
        <v>-2031.5457823197914</v>
      </c>
      <c r="F519">
        <v>2024</v>
      </c>
      <c r="G519" s="155">
        <v>269.32701768020866</v>
      </c>
      <c r="I519" s="155"/>
      <c r="K519" s="155"/>
      <c r="L519">
        <v>2023</v>
      </c>
      <c r="M519" s="155">
        <v>179.83171580138452</v>
      </c>
      <c r="N519" s="138">
        <f t="shared" si="8"/>
        <v>519</v>
      </c>
      <c r="AB519" s="167" t="str">
        <f>IFERROR(VALUE(RIGHT(AA519,LEN(AA519)-MIN(FIND({0;1;2;3;4;5;6;7;8;9},AA519&amp;"0123456789"))+1)),"")</f>
        <v/>
      </c>
    </row>
    <row r="520" spans="2:28" x14ac:dyDescent="0.2">
      <c r="B520" s="125">
        <v>2026</v>
      </c>
      <c r="C520" s="155">
        <v>26.714799576748067</v>
      </c>
      <c r="D520">
        <v>2026</v>
      </c>
      <c r="E520" s="155">
        <v>-2033.5473231227008</v>
      </c>
      <c r="F520">
        <v>2026</v>
      </c>
      <c r="G520" s="155">
        <v>267.32547687729925</v>
      </c>
      <c r="I520" s="155"/>
      <c r="K520" s="155"/>
      <c r="L520">
        <v>2025</v>
      </c>
      <c r="M520" s="155">
        <v>179.83046170134219</v>
      </c>
      <c r="N520" s="138">
        <f t="shared" si="8"/>
        <v>520</v>
      </c>
      <c r="AB520" s="167" t="str">
        <f>IFERROR(VALUE(RIGHT(AA520,LEN(AA520)-MIN(FIND({0;1;2;3;4;5;6;7;8;9},AA520&amp;"0123456789"))+1)),"")</f>
        <v/>
      </c>
    </row>
    <row r="521" spans="2:28" x14ac:dyDescent="0.2">
      <c r="B521" s="125">
        <v>2028</v>
      </c>
      <c r="C521" s="155">
        <v>26.720766589845827</v>
      </c>
      <c r="D521">
        <v>2028</v>
      </c>
      <c r="E521" s="155">
        <v>-2035.5488522461128</v>
      </c>
      <c r="F521">
        <v>2028</v>
      </c>
      <c r="G521" s="155">
        <v>265.3239477538873</v>
      </c>
      <c r="I521" s="155"/>
      <c r="K521" s="155"/>
      <c r="L521">
        <v>2027</v>
      </c>
      <c r="M521" s="155">
        <v>179.82918876875218</v>
      </c>
      <c r="N521" s="138">
        <f t="shared" si="8"/>
        <v>521</v>
      </c>
      <c r="AB521" s="167" t="str">
        <f>IFERROR(VALUE(RIGHT(AA521,LEN(AA521)-MIN(FIND({0;1;2;3;4;5;6;7;8;9},AA521&amp;"0123456789"))+1)),"")</f>
        <v/>
      </c>
    </row>
    <row r="522" spans="2:28" x14ac:dyDescent="0.2">
      <c r="B522" s="125">
        <v>2030</v>
      </c>
      <c r="C522" s="155">
        <v>26.726778708772162</v>
      </c>
      <c r="D522">
        <v>2030</v>
      </c>
      <c r="E522" s="155">
        <v>-2037.5503696870207</v>
      </c>
      <c r="F522">
        <v>2030</v>
      </c>
      <c r="G522" s="155">
        <v>263.32243031297935</v>
      </c>
      <c r="I522" s="155"/>
      <c r="K522" s="155"/>
      <c r="L522">
        <v>2029</v>
      </c>
      <c r="M522" s="155">
        <v>179.82789657618679</v>
      </c>
      <c r="N522" s="138">
        <f t="shared" si="8"/>
        <v>522</v>
      </c>
      <c r="AB522" s="167" t="str">
        <f>IFERROR(VALUE(RIGHT(AA522,LEN(AA522)-MIN(FIND({0;1;2;3;4;5;6;7;8;9},AA522&amp;"0123456789"))+1)),"")</f>
        <v/>
      </c>
    </row>
    <row r="523" spans="2:28" x14ac:dyDescent="0.2">
      <c r="B523" s="125">
        <v>2032</v>
      </c>
      <c r="C523" s="155">
        <v>26.732836621195926</v>
      </c>
      <c r="D523">
        <v>2032</v>
      </c>
      <c r="E523" s="155">
        <v>-2039.5518754423265</v>
      </c>
      <c r="F523">
        <v>2032</v>
      </c>
      <c r="G523" s="155">
        <v>261.32092455767361</v>
      </c>
      <c r="I523" s="155"/>
      <c r="K523" s="155"/>
      <c r="L523">
        <v>2031</v>
      </c>
      <c r="M523" s="155">
        <v>179.82658468318297</v>
      </c>
      <c r="N523" s="138">
        <f t="shared" si="8"/>
        <v>523</v>
      </c>
      <c r="AB523" s="167" t="str">
        <f>IFERROR(VALUE(RIGHT(AA523,LEN(AA523)-MIN(FIND({0;1;2;3;4;5;6;7;8;9},AA523&amp;"0123456789"))+1)),"")</f>
        <v/>
      </c>
    </row>
    <row r="524" spans="2:28" x14ac:dyDescent="0.2">
      <c r="B524" s="125">
        <v>2034</v>
      </c>
      <c r="C524" s="155">
        <v>26.738941030633207</v>
      </c>
      <c r="D524">
        <v>2034</v>
      </c>
      <c r="E524" s="155">
        <v>-2041.5533695088361</v>
      </c>
      <c r="F524">
        <v>2034</v>
      </c>
      <c r="G524" s="155">
        <v>259.31943049116398</v>
      </c>
      <c r="I524" s="155"/>
      <c r="K524" s="155"/>
      <c r="L524">
        <v>2033</v>
      </c>
      <c r="M524" s="155">
        <v>179.82525263574396</v>
      </c>
      <c r="N524" s="138">
        <f t="shared" si="8"/>
        <v>524</v>
      </c>
      <c r="AB524" s="167" t="str">
        <f>IFERROR(VALUE(RIGHT(AA524,LEN(AA524)-MIN(FIND({0;1;2;3;4;5;6;7;8;9},AA524&amp;"0123456789"))+1)),"")</f>
        <v/>
      </c>
    </row>
    <row r="525" spans="2:28" x14ac:dyDescent="0.2">
      <c r="B525" s="125">
        <v>2036</v>
      </c>
      <c r="C525" s="155">
        <v>26.745092656938066</v>
      </c>
      <c r="D525">
        <v>2036</v>
      </c>
      <c r="E525" s="155">
        <v>-2043.5548518832557</v>
      </c>
      <c r="F525">
        <v>2036</v>
      </c>
      <c r="G525" s="155">
        <v>257.31794811674445</v>
      </c>
      <c r="I525" s="155"/>
      <c r="K525" s="155"/>
      <c r="L525">
        <v>2035</v>
      </c>
      <c r="M525" s="155">
        <v>179.82389996581409</v>
      </c>
      <c r="N525" s="138">
        <f t="shared" si="8"/>
        <v>525</v>
      </c>
      <c r="AB525" s="167" t="str">
        <f>IFERROR(VALUE(RIGHT(AA525,LEN(AA525)-MIN(FIND({0;1;2;3;4;5;6;7;8;9},AA525&amp;"0123456789"))+1)),"")</f>
        <v/>
      </c>
    </row>
    <row r="526" spans="2:28" x14ac:dyDescent="0.2">
      <c r="B526" s="125">
        <v>2038</v>
      </c>
      <c r="C526" s="155">
        <v>26.751292236812379</v>
      </c>
      <c r="D526">
        <v>2038</v>
      </c>
      <c r="E526" s="155">
        <v>-2045.5563225621893</v>
      </c>
      <c r="F526">
        <v>2038</v>
      </c>
      <c r="G526" s="155">
        <v>255.31647743781082</v>
      </c>
      <c r="I526" s="155"/>
      <c r="K526" s="155"/>
      <c r="L526">
        <v>2037</v>
      </c>
      <c r="M526" s="155">
        <v>179.82252619073171</v>
      </c>
      <c r="N526" s="138">
        <f t="shared" si="8"/>
        <v>526</v>
      </c>
      <c r="AB526" s="167" t="str">
        <f>IFERROR(VALUE(RIGHT(AA526,LEN(AA526)-MIN(FIND({0;1;2;3;4;5;6;7;8;9},AA526&amp;"0123456789"))+1)),"")</f>
        <v/>
      </c>
    </row>
    <row r="527" spans="2:28" x14ac:dyDescent="0.2">
      <c r="B527" s="125">
        <v>2040</v>
      </c>
      <c r="C527" s="155">
        <v>26.757540524335777</v>
      </c>
      <c r="D527">
        <v>2040</v>
      </c>
      <c r="E527" s="155">
        <v>-2047.5577815421327</v>
      </c>
      <c r="F527">
        <v>2040</v>
      </c>
      <c r="G527" s="155">
        <v>253.31501845786738</v>
      </c>
      <c r="I527" s="155"/>
      <c r="K527" s="155"/>
      <c r="L527">
        <v>2039</v>
      </c>
      <c r="M527" s="155">
        <v>179.82113081265265</v>
      </c>
      <c r="N527" s="138">
        <f t="shared" si="8"/>
        <v>527</v>
      </c>
      <c r="AB527" s="167" t="str">
        <f>IFERROR(VALUE(RIGHT(AA527,LEN(AA527)-MIN(FIND({0;1;2;3;4;5;6;7;8;9},AA527&amp;"0123456789"))+1)),"")</f>
        <v/>
      </c>
    </row>
    <row r="528" spans="2:28" x14ac:dyDescent="0.2">
      <c r="B528" s="125">
        <v>2042</v>
      </c>
      <c r="C528" s="155">
        <v>26.763838291516517</v>
      </c>
      <c r="D528">
        <v>2042</v>
      </c>
      <c r="E528" s="155">
        <v>-2049.5592288194707</v>
      </c>
      <c r="F528">
        <v>2042</v>
      </c>
      <c r="G528" s="155">
        <v>251.31357118052938</v>
      </c>
      <c r="I528" s="155"/>
      <c r="K528" s="155"/>
      <c r="L528">
        <v>2041</v>
      </c>
      <c r="M528" s="155">
        <v>179.81971331795157</v>
      </c>
      <c r="N528" s="138">
        <f t="shared" si="8"/>
        <v>528</v>
      </c>
      <c r="AB528" s="167" t="str">
        <f>IFERROR(VALUE(RIGHT(AA528,LEN(AA528)-MIN(FIND({0;1;2;3;4;5;6;7;8;9},AA528&amp;"0123456789"))+1)),"")</f>
        <v/>
      </c>
    </row>
    <row r="529" spans="2:28" x14ac:dyDescent="0.2">
      <c r="B529" s="125">
        <v>2044</v>
      </c>
      <c r="C529" s="155">
        <v>26.77018632886444</v>
      </c>
      <c r="D529">
        <v>2044</v>
      </c>
      <c r="E529" s="155">
        <v>-2051.5606643904721</v>
      </c>
      <c r="F529">
        <v>2044</v>
      </c>
      <c r="G529" s="155">
        <v>249.31213560952801</v>
      </c>
      <c r="I529" s="155"/>
      <c r="K529" s="155"/>
      <c r="L529">
        <v>2043</v>
      </c>
      <c r="M529" s="155">
        <v>179.81827317658843</v>
      </c>
      <c r="N529" s="138">
        <f t="shared" si="8"/>
        <v>529</v>
      </c>
      <c r="AB529" s="167" t="str">
        <f>IFERROR(VALUE(RIGHT(AA529,LEN(AA529)-MIN(FIND({0;1;2;3;4;5;6;7;8;9},AA529&amp;"0123456789"))+1)),"")</f>
        <v/>
      </c>
    </row>
    <row r="530" spans="2:28" x14ac:dyDescent="0.2">
      <c r="B530" s="125">
        <v>2046</v>
      </c>
      <c r="C530" s="155">
        <v>26.776585445986921</v>
      </c>
      <c r="D530">
        <v>2046</v>
      </c>
      <c r="E530" s="155">
        <v>-2053.5620882512853</v>
      </c>
      <c r="F530">
        <v>2046</v>
      </c>
      <c r="G530" s="155">
        <v>247.31071174871477</v>
      </c>
      <c r="I530" s="155"/>
      <c r="K530" s="155"/>
      <c r="L530">
        <v>2045</v>
      </c>
      <c r="M530" s="155">
        <v>179.81680984145021</v>
      </c>
      <c r="N530" s="138">
        <f t="shared" si="8"/>
        <v>530</v>
      </c>
      <c r="AB530" s="167" t="str">
        <f>IFERROR(VALUE(RIGHT(AA530,LEN(AA530)-MIN(FIND({0;1;2;3;4;5;6;7;8;9},AA530&amp;"0123456789"))+1)),"")</f>
        <v/>
      </c>
    </row>
    <row r="531" spans="2:28" x14ac:dyDescent="0.2">
      <c r="B531" s="125">
        <v>2048</v>
      </c>
      <c r="C531" s="155">
        <v>26.783036472209073</v>
      </c>
      <c r="D531">
        <v>2048</v>
      </c>
      <c r="E531" s="155">
        <v>-2055.5635003979323</v>
      </c>
      <c r="F531">
        <v>2048</v>
      </c>
      <c r="G531" s="155">
        <v>245.30929960206777</v>
      </c>
      <c r="I531" s="155"/>
      <c r="K531" s="155"/>
      <c r="L531">
        <v>2047</v>
      </c>
      <c r="M531" s="155">
        <v>179.81532274765561</v>
      </c>
      <c r="N531" s="138">
        <f t="shared" si="8"/>
        <v>531</v>
      </c>
      <c r="AB531" s="167" t="str">
        <f>IFERROR(VALUE(RIGHT(AA531,LEN(AA531)-MIN(FIND({0;1;2;3;4;5;6;7;8;9},AA531&amp;"0123456789"))+1)),"")</f>
        <v/>
      </c>
    </row>
    <row r="532" spans="2:28" x14ac:dyDescent="0.2">
      <c r="B532" s="125">
        <v>2050</v>
      </c>
      <c r="C532" s="155">
        <v>26.789540257219297</v>
      </c>
      <c r="D532">
        <v>2050</v>
      </c>
      <c r="E532" s="155">
        <v>-2057.5649008263044</v>
      </c>
      <c r="F532">
        <v>2050</v>
      </c>
      <c r="G532" s="155">
        <v>243.30789917369566</v>
      </c>
      <c r="I532" s="155"/>
      <c r="K532" s="155"/>
      <c r="L532">
        <v>2049</v>
      </c>
      <c r="M532" s="155">
        <v>179.81381131182954</v>
      </c>
      <c r="N532" s="138">
        <f t="shared" si="8"/>
        <v>532</v>
      </c>
      <c r="AB532" s="167" t="str">
        <f>IFERROR(VALUE(RIGHT(AA532,LEN(AA532)-MIN(FIND({0;1;2;3;4;5;6;7;8;9},AA532&amp;"0123456789"))+1)),"")</f>
        <v/>
      </c>
    </row>
    <row r="533" spans="2:28" x14ac:dyDescent="0.2">
      <c r="B533" s="125">
        <v>2052</v>
      </c>
      <c r="C533" s="155">
        <v>26.796097671741506</v>
      </c>
      <c r="D533">
        <v>2052</v>
      </c>
      <c r="E533" s="155">
        <v>-2059.566289532158</v>
      </c>
      <c r="F533">
        <v>2052</v>
      </c>
      <c r="G533" s="155">
        <v>241.30651046784214</v>
      </c>
      <c r="I533" s="155"/>
      <c r="K533" s="155"/>
      <c r="L533">
        <v>2051</v>
      </c>
      <c r="M533" s="155">
        <v>179.81227493133855</v>
      </c>
      <c r="N533" s="138">
        <f t="shared" si="8"/>
        <v>533</v>
      </c>
      <c r="AB533" s="167" t="str">
        <f>IFERROR(VALUE(RIGHT(AA533,LEN(AA533)-MIN(FIND({0;1;2;3;4;5;6;7;8;9},AA533&amp;"0123456789"))+1)),"")</f>
        <v/>
      </c>
    </row>
    <row r="534" spans="2:28" x14ac:dyDescent="0.2">
      <c r="B534" s="125">
        <v>2054</v>
      </c>
      <c r="C534" s="155">
        <v>26.802709608235268</v>
      </c>
      <c r="D534">
        <v>2054</v>
      </c>
      <c r="E534" s="155">
        <v>-2061.5676665111064</v>
      </c>
      <c r="F534">
        <v>2054</v>
      </c>
      <c r="G534" s="155">
        <v>239.30513348889372</v>
      </c>
      <c r="I534" s="155"/>
      <c r="K534" s="155"/>
      <c r="L534">
        <v>2053</v>
      </c>
      <c r="M534" s="155">
        <v>179.81071298349093</v>
      </c>
      <c r="N534" s="138">
        <f t="shared" si="8"/>
        <v>534</v>
      </c>
      <c r="AB534" s="167" t="str">
        <f>IFERROR(VALUE(RIGHT(AA534,LEN(AA534)-MIN(FIND({0;1;2;3;4;5;6;7;8;9},AA534&amp;"0123456789"))+1)),"")</f>
        <v/>
      </c>
    </row>
    <row r="535" spans="2:28" x14ac:dyDescent="0.2">
      <c r="B535" s="125">
        <v>2056</v>
      </c>
      <c r="C535" s="155">
        <v>26.80937698162538</v>
      </c>
      <c r="D535">
        <v>2056</v>
      </c>
      <c r="E535" s="155">
        <v>-2063.5690317586159</v>
      </c>
      <c r="F535">
        <v>2056</v>
      </c>
      <c r="G535" s="155">
        <v>237.3037682413842</v>
      </c>
      <c r="I535" s="155"/>
      <c r="K535" s="155"/>
      <c r="L535">
        <v>2055</v>
      </c>
      <c r="M535" s="155">
        <v>179.80912482469378</v>
      </c>
      <c r="N535" s="138">
        <f t="shared" si="8"/>
        <v>535</v>
      </c>
      <c r="AB535" s="167" t="str">
        <f>IFERROR(VALUE(RIGHT(AA535,LEN(AA535)-MIN(FIND({0;1;2;3;4;5;6;7;8;9},AA535&amp;"0123456789"))+1)),"")</f>
        <v/>
      </c>
    </row>
    <row r="536" spans="2:28" x14ac:dyDescent="0.2">
      <c r="B536" s="125">
        <v>2058</v>
      </c>
      <c r="C536" s="155">
        <v>26.816100730062278</v>
      </c>
      <c r="D536">
        <v>2058</v>
      </c>
      <c r="E536" s="155">
        <v>-2065.5703852699976</v>
      </c>
      <c r="F536">
        <v>2058</v>
      </c>
      <c r="G536" s="155">
        <v>235.30241473000251</v>
      </c>
      <c r="I536" s="155"/>
      <c r="K536" s="155"/>
      <c r="L536">
        <v>2057</v>
      </c>
      <c r="M536" s="155">
        <v>179.80750978956928</v>
      </c>
      <c r="N536" s="138">
        <f t="shared" si="8"/>
        <v>536</v>
      </c>
      <c r="AB536" s="167" t="str">
        <f>IFERROR(VALUE(RIGHT(AA536,LEN(AA536)-MIN(FIND({0;1;2;3;4;5;6;7;8;9},AA536&amp;"0123456789"))+1)),"")</f>
        <v/>
      </c>
    </row>
    <row r="537" spans="2:28" x14ac:dyDescent="0.2">
      <c r="B537" s="125">
        <v>2060</v>
      </c>
      <c r="C537" s="155">
        <v>26.822881815714904</v>
      </c>
      <c r="D537">
        <v>2060</v>
      </c>
      <c r="E537" s="155">
        <v>-2067.5717270404029</v>
      </c>
      <c r="F537">
        <v>2060</v>
      </c>
      <c r="G537" s="155">
        <v>233.30107295959715</v>
      </c>
      <c r="I537" s="155"/>
      <c r="K537" s="155"/>
      <c r="L537">
        <v>2059</v>
      </c>
      <c r="M537" s="155">
        <v>179.8058671900252</v>
      </c>
      <c r="N537" s="138">
        <f t="shared" si="8"/>
        <v>537</v>
      </c>
      <c r="AB537" s="167" t="str">
        <f>IFERROR(VALUE(RIGHT(AA537,LEN(AA537)-MIN(FIND({0;1;2;3;4;5;6;7;8;9},AA537&amp;"0123456789"))+1)),"")</f>
        <v/>
      </c>
    </row>
    <row r="538" spans="2:28" x14ac:dyDescent="0.2">
      <c r="B538" s="125">
        <v>2062</v>
      </c>
      <c r="C538" s="155">
        <v>26.82972122559773</v>
      </c>
      <c r="D538">
        <v>2062</v>
      </c>
      <c r="E538" s="155">
        <v>-2069.5730570648152</v>
      </c>
      <c r="F538">
        <v>2062</v>
      </c>
      <c r="G538" s="155">
        <v>231.2997429351849</v>
      </c>
      <c r="I538" s="155"/>
      <c r="K538" s="155"/>
      <c r="L538">
        <v>2061</v>
      </c>
      <c r="M538" s="155">
        <v>179.80419631427608</v>
      </c>
      <c r="N538" s="138">
        <f t="shared" si="8"/>
        <v>538</v>
      </c>
      <c r="AB538" s="167" t="str">
        <f>IFERROR(VALUE(RIGHT(AA538,LEN(AA538)-MIN(FIND({0;1;2;3;4;5;6;7;8;9},AA538&amp;"0123456789"))+1)),"")</f>
        <v/>
      </c>
    </row>
    <row r="539" spans="2:28" x14ac:dyDescent="0.2">
      <c r="B539" s="125">
        <v>2064</v>
      </c>
      <c r="C539" s="155">
        <v>26.836619972433628</v>
      </c>
      <c r="D539">
        <v>2064</v>
      </c>
      <c r="E539" s="155">
        <v>-2071.5743753380425</v>
      </c>
      <c r="F539">
        <v>2064</v>
      </c>
      <c r="G539" s="155">
        <v>229.2984246619576</v>
      </c>
      <c r="I539" s="155"/>
      <c r="K539" s="155"/>
      <c r="L539">
        <v>2063</v>
      </c>
      <c r="M539" s="155">
        <v>179.80249642581637</v>
      </c>
      <c r="N539" s="138">
        <f t="shared" si="8"/>
        <v>539</v>
      </c>
      <c r="AB539" s="167" t="str">
        <f>IFERROR(VALUE(RIGHT(AA539,LEN(AA539)-MIN(FIND({0;1;2;3;4;5;6;7;8;9},AA539&amp;"0123456789"))+1)),"")</f>
        <v/>
      </c>
    </row>
    <row r="540" spans="2:28" x14ac:dyDescent="0.2">
      <c r="B540" s="125">
        <v>2066</v>
      </c>
      <c r="C540" s="155">
        <v>26.843579095554581</v>
      </c>
      <c r="D540">
        <v>2066</v>
      </c>
      <c r="E540" s="155">
        <v>-2073.5756818547115</v>
      </c>
      <c r="F540">
        <v>2066</v>
      </c>
      <c r="G540" s="155">
        <v>227.29711814528855</v>
      </c>
      <c r="I540" s="155"/>
      <c r="K540" s="155"/>
      <c r="L540">
        <v>2065</v>
      </c>
      <c r="M540" s="155">
        <v>179.80076676233631</v>
      </c>
      <c r="N540" s="138">
        <f t="shared" si="8"/>
        <v>540</v>
      </c>
      <c r="AB540" s="167" t="str">
        <f>IFERROR(VALUE(RIGHT(AA540,LEN(AA540)-MIN(FIND({0;1;2;3;4;5;6;7;8;9},AA540&amp;"0123456789"))+1)),"")</f>
        <v/>
      </c>
    </row>
    <row r="541" spans="2:28" x14ac:dyDescent="0.2">
      <c r="B541" s="125">
        <v>2068</v>
      </c>
      <c r="C541" s="155">
        <v>26.850599661842192</v>
      </c>
      <c r="D541">
        <v>2068</v>
      </c>
      <c r="E541" s="155">
        <v>-2075.5769766092558</v>
      </c>
      <c r="F541">
        <v>2068</v>
      </c>
      <c r="G541" s="155">
        <v>225.29582339074432</v>
      </c>
      <c r="I541" s="155"/>
      <c r="K541" s="155"/>
      <c r="L541">
        <v>2067</v>
      </c>
      <c r="M541" s="155">
        <v>179.79900653458162</v>
      </c>
      <c r="N541" s="138">
        <f t="shared" si="8"/>
        <v>541</v>
      </c>
      <c r="AB541" s="167" t="str">
        <f>IFERROR(VALUE(RIGHT(AA541,LEN(AA541)-MIN(FIND({0;1;2;3;4;5;6;7;8;9},AA541&amp;"0123456789"))+1)),"")</f>
        <v/>
      </c>
    </row>
    <row r="542" spans="2:28" x14ac:dyDescent="0.2">
      <c r="B542" s="125">
        <v>2070</v>
      </c>
      <c r="C542" s="155">
        <v>26.857682766710077</v>
      </c>
      <c r="D542">
        <v>2070</v>
      </c>
      <c r="E542" s="155">
        <v>-2077.5782595959126</v>
      </c>
      <c r="F542">
        <v>2070</v>
      </c>
      <c r="G542" s="155">
        <v>223.29454040408746</v>
      </c>
      <c r="I542" s="155"/>
      <c r="K542" s="155"/>
      <c r="L542">
        <v>2069</v>
      </c>
      <c r="M542" s="155">
        <v>179.79721492515404</v>
      </c>
      <c r="N542" s="138">
        <f t="shared" si="8"/>
        <v>542</v>
      </c>
      <c r="AB542" s="167" t="str">
        <f>IFERROR(VALUE(RIGHT(AA542,LEN(AA542)-MIN(FIND({0;1;2;3;4;5;6;7;8;9},AA542&amp;"0123456789"))+1)),"")</f>
        <v/>
      </c>
    </row>
    <row r="543" spans="2:28" x14ac:dyDescent="0.2">
      <c r="B543" s="125">
        <v>2072</v>
      </c>
      <c r="C543" s="155">
        <v>26.864829535130486</v>
      </c>
      <c r="D543">
        <v>2072</v>
      </c>
      <c r="E543" s="155">
        <v>-2079.5795308087081</v>
      </c>
      <c r="F543">
        <v>2072</v>
      </c>
      <c r="G543" s="155">
        <v>221.29326919129198</v>
      </c>
      <c r="I543" s="155"/>
      <c r="K543" s="155"/>
      <c r="L543">
        <v>2071</v>
      </c>
      <c r="M543" s="155">
        <v>179.79539108724327</v>
      </c>
      <c r="N543" s="138">
        <f t="shared" si="8"/>
        <v>543</v>
      </c>
      <c r="AB543" s="167" t="str">
        <f>IFERROR(VALUE(RIGHT(AA543,LEN(AA543)-MIN(FIND({0;1;2;3;4;5;6;7;8;9},AA543&amp;"0123456789"))+1)),"")</f>
        <v/>
      </c>
    </row>
    <row r="544" spans="2:28" x14ac:dyDescent="0.2">
      <c r="B544" s="125">
        <v>2074</v>
      </c>
      <c r="C544" s="155">
        <v>26.872041122707493</v>
      </c>
      <c r="D544">
        <v>2074</v>
      </c>
      <c r="E544" s="155">
        <v>-2081.5807902414526</v>
      </c>
      <c r="F544">
        <v>2074</v>
      </c>
      <c r="G544" s="155">
        <v>219.29200975854747</v>
      </c>
      <c r="I544" s="155"/>
      <c r="K544" s="155"/>
      <c r="L544">
        <v>2073</v>
      </c>
      <c r="M544" s="155">
        <v>179.79353414329404</v>
      </c>
      <c r="N544" s="138">
        <f t="shared" si="8"/>
        <v>544</v>
      </c>
      <c r="AB544" s="167" t="str">
        <f>IFERROR(VALUE(RIGHT(AA544,LEN(AA544)-MIN(FIND({0;1;2;3;4;5;6;7;8;9},AA544&amp;"0123456789"))+1)),"")</f>
        <v/>
      </c>
    </row>
    <row r="545" spans="2:28" x14ac:dyDescent="0.2">
      <c r="B545" s="125">
        <v>2076</v>
      </c>
      <c r="C545" s="155">
        <v>26.879318716799382</v>
      </c>
      <c r="D545">
        <v>2076</v>
      </c>
      <c r="E545" s="155">
        <v>-2083.582037887727</v>
      </c>
      <c r="F545">
        <v>2076</v>
      </c>
      <c r="G545" s="155">
        <v>217.29076211227311</v>
      </c>
      <c r="I545" s="155"/>
      <c r="K545" s="155"/>
      <c r="L545">
        <v>2075</v>
      </c>
      <c r="M545" s="155">
        <v>179.79164318359574</v>
      </c>
      <c r="N545" s="138">
        <f t="shared" si="8"/>
        <v>545</v>
      </c>
      <c r="AB545" s="167" t="str">
        <f>IFERROR(VALUE(RIGHT(AA545,LEN(AA545)-MIN(FIND({0;1;2;3;4;5;6;7;8;9},AA545&amp;"0123456789"))+1)),"")</f>
        <v/>
      </c>
    </row>
    <row r="546" spans="2:28" x14ac:dyDescent="0.2">
      <c r="B546" s="125">
        <v>2078</v>
      </c>
      <c r="C546" s="155">
        <v>26.886663537692854</v>
      </c>
      <c r="D546">
        <v>2078</v>
      </c>
      <c r="E546" s="155">
        <v>-2085.5832737408746</v>
      </c>
      <c r="F546">
        <v>2078</v>
      </c>
      <c r="G546" s="155">
        <v>215.28952625912552</v>
      </c>
      <c r="I546" s="155"/>
      <c r="K546" s="155"/>
      <c r="L546">
        <v>2077</v>
      </c>
      <c r="M546" s="155">
        <v>179.78971726479813</v>
      </c>
      <c r="N546" s="138">
        <f t="shared" si="8"/>
        <v>546</v>
      </c>
      <c r="AB546" s="167" t="str">
        <f>IFERROR(VALUE(RIGHT(AA546,LEN(AA546)-MIN(FIND({0;1;2;3;4;5;6;7;8;9},AA546&amp;"0123456789"))+1)),"")</f>
        <v/>
      </c>
    </row>
    <row r="547" spans="2:28" x14ac:dyDescent="0.2">
      <c r="B547" s="125">
        <v>2080</v>
      </c>
      <c r="C547" s="155">
        <v>26.894076839832092</v>
      </c>
      <c r="D547">
        <v>2080</v>
      </c>
      <c r="E547" s="155">
        <v>-2087.5844977939896</v>
      </c>
      <c r="F547">
        <v>2080</v>
      </c>
      <c r="G547" s="155">
        <v>213.28830220601048</v>
      </c>
      <c r="I547" s="155"/>
      <c r="K547" s="155"/>
      <c r="L547">
        <v>2079</v>
      </c>
      <c r="M547" s="155">
        <v>179.7877554083399</v>
      </c>
      <c r="N547" s="138">
        <f t="shared" si="8"/>
        <v>547</v>
      </c>
      <c r="AB547" s="167" t="str">
        <f>IFERROR(VALUE(RIGHT(AA547,LEN(AA547)-MIN(FIND({0;1;2;3;4;5;6;7;8;9},AA547&amp;"0123456789"))+1)),"")</f>
        <v/>
      </c>
    </row>
    <row r="548" spans="2:28" x14ac:dyDescent="0.2">
      <c r="B548" s="125">
        <v>2082</v>
      </c>
      <c r="C548" s="155">
        <v>26.901559913105668</v>
      </c>
      <c r="D548">
        <v>2082</v>
      </c>
      <c r="E548" s="155">
        <v>-2089.5857100399044</v>
      </c>
      <c r="F548">
        <v>2082</v>
      </c>
      <c r="G548" s="155">
        <v>211.28708996009573</v>
      </c>
      <c r="I548" s="155"/>
      <c r="K548" s="155"/>
      <c r="L548">
        <v>2081</v>
      </c>
      <c r="M548" s="155">
        <v>179.7857565987911</v>
      </c>
      <c r="N548" s="138">
        <f t="shared" si="8"/>
        <v>548</v>
      </c>
      <c r="AB548" s="167" t="str">
        <f>IFERROR(VALUE(RIGHT(AA548,LEN(AA548)-MIN(FIND({0;1;2;3;4;5;6;7;8;9},AA548&amp;"0123456789"))+1)),"")</f>
        <v/>
      </c>
    </row>
    <row r="549" spans="2:28" x14ac:dyDescent="0.2">
      <c r="B549" s="125">
        <v>2084</v>
      </c>
      <c r="C549" s="155">
        <v>26.909114084194638</v>
      </c>
      <c r="D549">
        <v>2084</v>
      </c>
      <c r="E549" s="155">
        <v>-2091.5869104711774</v>
      </c>
      <c r="F549">
        <v>2084</v>
      </c>
      <c r="G549" s="155">
        <v>209.28588952882274</v>
      </c>
      <c r="I549" s="155"/>
      <c r="K549" s="155"/>
      <c r="L549">
        <v>2083</v>
      </c>
      <c r="M549" s="155">
        <v>179.78371978210052</v>
      </c>
      <c r="N549" s="138">
        <f t="shared" si="8"/>
        <v>549</v>
      </c>
      <c r="AB549" s="167" t="str">
        <f>IFERROR(VALUE(RIGHT(AA549,LEN(AA549)-MIN(FIND({0;1;2;3;4;5;6;7;8;9},AA549&amp;"0123456789"))+1)),"")</f>
        <v/>
      </c>
    </row>
    <row r="550" spans="2:28" x14ac:dyDescent="0.2">
      <c r="B550" s="125">
        <v>2086</v>
      </c>
      <c r="C550" s="155">
        <v>26.916740717985398</v>
      </c>
      <c r="D550">
        <v>2086</v>
      </c>
      <c r="E550" s="155">
        <v>-2093.5880990800792</v>
      </c>
      <c r="F550">
        <v>2086</v>
      </c>
      <c r="G550" s="155">
        <v>207.28470091992085</v>
      </c>
      <c r="I550" s="155"/>
      <c r="K550" s="155"/>
      <c r="L550">
        <v>2085</v>
      </c>
      <c r="M550" s="155">
        <v>179.78164386373999</v>
      </c>
      <c r="N550" s="138">
        <f t="shared" si="8"/>
        <v>550</v>
      </c>
      <c r="AB550" s="167" t="str">
        <f>IFERROR(VALUE(RIGHT(AA550,LEN(AA550)-MIN(FIND({0;1;2;3;4;5;6;7;8;9},AA550&amp;"0123456789"))+1)),"")</f>
        <v/>
      </c>
    </row>
    <row r="551" spans="2:28" x14ac:dyDescent="0.2">
      <c r="B551" s="125">
        <v>2088</v>
      </c>
      <c r="C551" s="155">
        <v>26.924441219050951</v>
      </c>
      <c r="D551">
        <v>2088</v>
      </c>
      <c r="E551" s="155">
        <v>-2095.5892758585801</v>
      </c>
      <c r="F551">
        <v>2088</v>
      </c>
      <c r="G551" s="155">
        <v>205.28352414142</v>
      </c>
      <c r="I551" s="155"/>
      <c r="K551" s="155"/>
      <c r="L551">
        <v>2087</v>
      </c>
      <c r="M551" s="155">
        <v>179.77952770674494</v>
      </c>
      <c r="N551" s="138">
        <f t="shared" si="8"/>
        <v>551</v>
      </c>
      <c r="AB551" s="167" t="str">
        <f>IFERROR(VALUE(RIGHT(AA551,LEN(AA551)-MIN(FIND({0;1;2;3;4;5;6;7;8;9},AA551&amp;"0123456789"))+1)),"")</f>
        <v/>
      </c>
    </row>
    <row r="552" spans="2:28" x14ac:dyDescent="0.2">
      <c r="B552" s="125">
        <v>2090</v>
      </c>
      <c r="C552" s="155">
        <v>26.932217033204736</v>
      </c>
      <c r="D552">
        <v>2090</v>
      </c>
      <c r="E552" s="155">
        <v>-2097.5904407983357</v>
      </c>
      <c r="F552">
        <v>2090</v>
      </c>
      <c r="G552" s="155">
        <v>203.28235920166435</v>
      </c>
      <c r="I552" s="155"/>
      <c r="K552" s="155"/>
      <c r="L552">
        <v>2089</v>
      </c>
      <c r="M552" s="155">
        <v>179.77737012963536</v>
      </c>
      <c r="N552" s="138">
        <f t="shared" si="8"/>
        <v>552</v>
      </c>
      <c r="AB552" s="167" t="str">
        <f>IFERROR(VALUE(RIGHT(AA552,LEN(AA552)-MIN(FIND({0;1;2;3;4;5;6;7;8;9},AA552&amp;"0123456789"))+1)),"")</f>
        <v/>
      </c>
    </row>
    <row r="553" spans="2:28" x14ac:dyDescent="0.2">
      <c r="B553" s="125">
        <v>2092</v>
      </c>
      <c r="C553" s="155">
        <v>26.940069649131225</v>
      </c>
      <c r="D553">
        <v>2092</v>
      </c>
      <c r="E553" s="155">
        <v>-2099.5915938906674</v>
      </c>
      <c r="F553">
        <v>2092</v>
      </c>
      <c r="G553" s="155">
        <v>201.28120610933274</v>
      </c>
      <c r="I553" s="155"/>
      <c r="K553" s="155"/>
      <c r="L553">
        <v>2091</v>
      </c>
      <c r="M553" s="155">
        <v>179.77516990421574</v>
      </c>
      <c r="N553" s="138">
        <f t="shared" si="8"/>
        <v>553</v>
      </c>
      <c r="AB553" s="167" t="str">
        <f>IFERROR(VALUE(RIGHT(AA553,LEN(AA553)-MIN(FIND({0;1;2;3;4;5;6;7;8;9},AA553&amp;"0123456789"))+1)),"")</f>
        <v/>
      </c>
    </row>
    <row r="554" spans="2:28" x14ac:dyDescent="0.2">
      <c r="B554" s="125">
        <v>2094</v>
      </c>
      <c r="C554" s="155">
        <v>26.948000600097934</v>
      </c>
      <c r="D554">
        <v>2094</v>
      </c>
      <c r="E554" s="155">
        <v>-2101.5927351265505</v>
      </c>
      <c r="F554">
        <v>2094</v>
      </c>
      <c r="G554" s="155">
        <v>199.28006487344965</v>
      </c>
      <c r="I554" s="155"/>
      <c r="K554" s="155"/>
      <c r="L554">
        <v>2093</v>
      </c>
      <c r="M554" s="155">
        <v>179.77292575324384</v>
      </c>
      <c r="N554" s="138">
        <f t="shared" si="8"/>
        <v>554</v>
      </c>
      <c r="AB554" s="167" t="str">
        <f>IFERROR(VALUE(RIGHT(AA554,LEN(AA554)-MIN(FIND({0;1;2;3;4;5;6;7;8;9},AA554&amp;"0123456789"))+1)),"")</f>
        <v/>
      </c>
    </row>
    <row r="555" spans="2:28" x14ac:dyDescent="0.2">
      <c r="B555" s="125">
        <v>2096</v>
      </c>
      <c r="C555" s="155">
        <v>26.956011465753765</v>
      </c>
      <c r="D555">
        <v>2096</v>
      </c>
      <c r="E555" s="155">
        <v>-2103.5938644965931</v>
      </c>
      <c r="F555">
        <v>2096</v>
      </c>
      <c r="G555" s="155">
        <v>197.27893550340696</v>
      </c>
      <c r="I555" s="155"/>
      <c r="K555" s="155"/>
      <c r="L555">
        <v>2095</v>
      </c>
      <c r="M555" s="155">
        <v>179.77063634795655</v>
      </c>
      <c r="N555" s="138">
        <f t="shared" si="8"/>
        <v>555</v>
      </c>
      <c r="AB555" s="167" t="str">
        <f>IFERROR(VALUE(RIGHT(AA555,LEN(AA555)-MIN(FIND({0;1;2;3;4;5;6;7;8;9},AA555&amp;"0123456789"))+1)),"")</f>
        <v/>
      </c>
    </row>
    <row r="556" spans="2:28" x14ac:dyDescent="0.2">
      <c r="B556" s="125">
        <v>2098</v>
      </c>
      <c r="C556" s="155">
        <v>26.964103874018953</v>
      </c>
      <c r="D556">
        <v>2098</v>
      </c>
      <c r="E556" s="155">
        <v>-2105.5949819910202</v>
      </c>
      <c r="F556">
        <v>2098</v>
      </c>
      <c r="G556" s="155">
        <v>195.27781800897992</v>
      </c>
      <c r="I556" s="155"/>
      <c r="K556" s="155"/>
      <c r="L556">
        <v>2097</v>
      </c>
      <c r="M556" s="155">
        <v>179.76830030544559</v>
      </c>
      <c r="N556" s="138">
        <f t="shared" si="8"/>
        <v>556</v>
      </c>
      <c r="AB556" s="167" t="str">
        <f>IFERROR(VALUE(RIGHT(AA556,LEN(AA556)-MIN(FIND({0;1;2;3;4;5;6;7;8;9},AA556&amp;"0123456789"))+1)),"")</f>
        <v/>
      </c>
    </row>
    <row r="557" spans="2:28" x14ac:dyDescent="0.2">
      <c r="B557" s="125">
        <v>2100</v>
      </c>
      <c r="C557" s="155">
        <v>26.97227950307229</v>
      </c>
      <c r="D557">
        <v>2100</v>
      </c>
      <c r="E557" s="155">
        <v>-2107.5960875996507</v>
      </c>
      <c r="F557">
        <v>2100</v>
      </c>
      <c r="G557" s="155">
        <v>193.27671240034942</v>
      </c>
      <c r="I557" s="155"/>
      <c r="K557" s="155"/>
      <c r="L557">
        <v>2099</v>
      </c>
      <c r="M557" s="155">
        <v>179.76591618587062</v>
      </c>
      <c r="N557" s="138">
        <f t="shared" si="8"/>
        <v>557</v>
      </c>
      <c r="AB557" s="167" t="str">
        <f>IFERROR(VALUE(RIGHT(AA557,LEN(AA557)-MIN(FIND({0;1;2;3;4;5;6;7;8;9},AA557&amp;"0123456789"))+1)),"")</f>
        <v/>
      </c>
    </row>
    <row r="558" spans="2:28" x14ac:dyDescent="0.2">
      <c r="B558" s="125">
        <v>2102</v>
      </c>
      <c r="C558" s="155">
        <v>26.980540083441674</v>
      </c>
      <c r="D558">
        <v>2102</v>
      </c>
      <c r="E558" s="155">
        <v>-2109.5971813118804</v>
      </c>
      <c r="F558">
        <v>2102</v>
      </c>
      <c r="G558" s="155">
        <v>191.27561868811972</v>
      </c>
      <c r="I558" s="155"/>
      <c r="K558" s="155"/>
      <c r="L558">
        <v>2101</v>
      </c>
      <c r="M558" s="155">
        <v>179.76348248949932</v>
      </c>
      <c r="N558" s="138">
        <f t="shared" si="8"/>
        <v>558</v>
      </c>
      <c r="AB558" s="167" t="str">
        <f>IFERROR(VALUE(RIGHT(AA558,LEN(AA558)-MIN(FIND({0;1;2;3;4;5;6;7;8;9},AA558&amp;"0123456789"))+1)),"")</f>
        <v/>
      </c>
    </row>
    <row r="559" spans="2:28" x14ac:dyDescent="0.2">
      <c r="B559" s="125">
        <v>2104</v>
      </c>
      <c r="C559" s="155">
        <v>26.988887400204508</v>
      </c>
      <c r="D559">
        <v>2104</v>
      </c>
      <c r="E559" s="155">
        <v>-2111.598263116653</v>
      </c>
      <c r="F559">
        <v>2104</v>
      </c>
      <c r="G559" s="155">
        <v>189.27453688334708</v>
      </c>
      <c r="I559" s="155"/>
      <c r="K559" s="155"/>
      <c r="L559">
        <v>2103</v>
      </c>
      <c r="M559" s="155">
        <v>179.76099765355937</v>
      </c>
      <c r="N559" s="138">
        <f t="shared" si="8"/>
        <v>559</v>
      </c>
      <c r="AB559" s="167" t="str">
        <f>IFERROR(VALUE(RIGHT(AA559,LEN(AA559)-MIN(FIND({0;1;2;3;4;5;6;7;8;9},AA559&amp;"0123456789"))+1)),"")</f>
        <v/>
      </c>
    </row>
    <row r="560" spans="2:28" x14ac:dyDescent="0.2">
      <c r="B560" s="125">
        <v>2106</v>
      </c>
      <c r="C560" s="155">
        <v>26.997323295304987</v>
      </c>
      <c r="D560">
        <v>2106</v>
      </c>
      <c r="E560" s="155">
        <v>-2113.5993330024444</v>
      </c>
      <c r="F560">
        <v>2106</v>
      </c>
      <c r="G560" s="155">
        <v>187.27346699755572</v>
      </c>
      <c r="I560" s="155"/>
      <c r="K560" s="155"/>
      <c r="L560">
        <v>2105</v>
      </c>
      <c r="M560" s="155">
        <v>179.75846004889092</v>
      </c>
      <c r="N560" s="138">
        <f t="shared" si="8"/>
        <v>560</v>
      </c>
      <c r="AB560" s="167" t="str">
        <f>IFERROR(VALUE(RIGHT(AA560,LEN(AA560)-MIN(FIND({0;1;2;3;4;5;6;7;8;9},AA560&amp;"0123456789"))+1)),"")</f>
        <v/>
      </c>
    </row>
    <row r="561" spans="2:28" x14ac:dyDescent="0.2">
      <c r="B561" s="125">
        <v>2108</v>
      </c>
      <c r="C561" s="155">
        <v>27.005849669995712</v>
      </c>
      <c r="D561">
        <v>2108</v>
      </c>
      <c r="E561" s="155">
        <v>-2115.60039095723</v>
      </c>
      <c r="F561">
        <v>2108</v>
      </c>
      <c r="G561" s="155">
        <v>185.27240904277005</v>
      </c>
      <c r="I561" s="155"/>
      <c r="K561" s="155"/>
      <c r="L561">
        <v>2107</v>
      </c>
      <c r="M561" s="155">
        <v>179.75586797638357</v>
      </c>
      <c r="N561" s="138">
        <f t="shared" si="8"/>
        <v>561</v>
      </c>
      <c r="AB561" s="167" t="str">
        <f>IFERROR(VALUE(RIGHT(AA561,LEN(AA561)-MIN(FIND({0;1;2;3;4;5;6;7;8;9},AA561&amp;"0123456789"))+1)),"")</f>
        <v/>
      </c>
    </row>
    <row r="562" spans="2:28" x14ac:dyDescent="0.2">
      <c r="B562" s="125">
        <v>2110</v>
      </c>
      <c r="C562" s="155">
        <v>27.01446848741185</v>
      </c>
      <c r="D562">
        <v>2110</v>
      </c>
      <c r="E562" s="155">
        <v>-2117.6014369684635</v>
      </c>
      <c r="F562">
        <v>2110</v>
      </c>
      <c r="G562" s="155">
        <v>183.27136303153657</v>
      </c>
      <c r="I562" s="155"/>
      <c r="K562" s="155"/>
      <c r="L562">
        <v>2109</v>
      </c>
      <c r="M562" s="155">
        <v>179.75321966317969</v>
      </c>
      <c r="N562" s="138">
        <f t="shared" si="8"/>
        <v>562</v>
      </c>
      <c r="AB562" s="167" t="str">
        <f>IFERROR(VALUE(RIGHT(AA562,LEN(AA562)-MIN(FIND({0;1;2;3;4;5;6;7;8;9},AA562&amp;"0123456789"))+1)),"")</f>
        <v/>
      </c>
    </row>
    <row r="563" spans="2:28" x14ac:dyDescent="0.2">
      <c r="B563" s="125">
        <v>2112</v>
      </c>
      <c r="C563" s="155">
        <v>27.023181775286467</v>
      </c>
      <c r="D563">
        <v>2112</v>
      </c>
      <c r="E563" s="155">
        <v>-2119.6024710230417</v>
      </c>
      <c r="F563">
        <v>2112</v>
      </c>
      <c r="G563" s="155">
        <v>181.27032897695835</v>
      </c>
      <c r="I563" s="155"/>
      <c r="K563" s="155"/>
      <c r="L563">
        <v>2111</v>
      </c>
      <c r="M563" s="155">
        <v>179.75051325862913</v>
      </c>
      <c r="N563" s="138">
        <f t="shared" si="8"/>
        <v>563</v>
      </c>
      <c r="AB563" s="167" t="str">
        <f>IFERROR(VALUE(RIGHT(AA563,LEN(AA563)-MIN(FIND({0;1;2;3;4;5;6;7;8;9},AA563&amp;"0123456789"))+1)),"")</f>
        <v/>
      </c>
    </row>
    <row r="564" spans="2:28" x14ac:dyDescent="0.2">
      <c r="B564" s="125">
        <v>2114</v>
      </c>
      <c r="C564" s="155">
        <v>27.03199162881646</v>
      </c>
      <c r="D564">
        <v>2114</v>
      </c>
      <c r="E564" s="155">
        <v>-2121.6034931072791</v>
      </c>
      <c r="F564">
        <v>2114</v>
      </c>
      <c r="G564" s="155">
        <v>179.26930689272103</v>
      </c>
      <c r="I564" s="155"/>
      <c r="K564" s="155"/>
      <c r="L564">
        <v>2113</v>
      </c>
      <c r="M564" s="155">
        <v>179.74774682997551</v>
      </c>
      <c r="N564" s="138">
        <f t="shared" si="8"/>
        <v>564</v>
      </c>
      <c r="AB564" s="167" t="str">
        <f>IFERROR(VALUE(RIGHT(AA564,LEN(AA564)-MIN(FIND({0;1;2;3;4;5;6;7;8;9},AA564&amp;"0123456789"))+1)),"")</f>
        <v/>
      </c>
    </row>
    <row r="565" spans="2:28" x14ac:dyDescent="0.2">
      <c r="B565" s="125">
        <v>2116</v>
      </c>
      <c r="C565" s="155">
        <v>27.040900213689259</v>
      </c>
      <c r="D565">
        <v>2116</v>
      </c>
      <c r="E565" s="155">
        <v>-2123.6045032068732</v>
      </c>
      <c r="F565">
        <v>2116</v>
      </c>
      <c r="G565" s="155">
        <v>177.26829679312686</v>
      </c>
      <c r="I565" s="155"/>
      <c r="K565" s="155"/>
      <c r="L565">
        <v>2115</v>
      </c>
      <c r="M565" s="155">
        <v>179.74491835774967</v>
      </c>
      <c r="N565" s="138">
        <f t="shared" si="8"/>
        <v>565</v>
      </c>
      <c r="AB565" s="167" t="str">
        <f>IFERROR(VALUE(RIGHT(AA565,LEN(AA565)-MIN(FIND({0;1;2;3;4;5;6;7;8;9},AA565&amp;"0123456789"))+1)),"")</f>
        <v/>
      </c>
    </row>
    <row r="566" spans="2:28" x14ac:dyDescent="0.2">
      <c r="B566" s="125">
        <v>2118</v>
      </c>
      <c r="C566" s="155">
        <v>27.049909769281204</v>
      </c>
      <c r="D566">
        <v>2118</v>
      </c>
      <c r="E566" s="155">
        <v>-2125.6055013068681</v>
      </c>
      <c r="F566">
        <v>2118</v>
      </c>
      <c r="G566" s="155">
        <v>175.26729869313203</v>
      </c>
      <c r="I566" s="155"/>
      <c r="K566" s="155"/>
      <c r="L566">
        <v>2117</v>
      </c>
      <c r="M566" s="155">
        <v>179.74202573085097</v>
      </c>
      <c r="N566" s="138">
        <f t="shared" si="8"/>
        <v>566</v>
      </c>
      <c r="AB566" s="167" t="str">
        <f>IFERROR(VALUE(RIGHT(AA566,LEN(AA566)-MIN(FIND({0;1;2;3;4;5;6;7;8;9},AA566&amp;"0123456789"))+1)),"")</f>
        <v/>
      </c>
    </row>
    <row r="567" spans="2:28" x14ac:dyDescent="0.2">
      <c r="B567" s="125">
        <v>2120</v>
      </c>
      <c r="C567" s="155">
        <v>27.059022612039431</v>
      </c>
      <c r="D567">
        <v>2120</v>
      </c>
      <c r="E567" s="155">
        <v>-2127.606487391618</v>
      </c>
      <c r="F567">
        <v>2120</v>
      </c>
      <c r="G567" s="155">
        <v>173.26631260838212</v>
      </c>
      <c r="I567" s="155"/>
      <c r="K567" s="155"/>
      <c r="L567">
        <v>2119</v>
      </c>
      <c r="M567" s="155">
        <v>179.73906674129037</v>
      </c>
      <c r="N567" s="138">
        <f t="shared" si="8"/>
        <v>567</v>
      </c>
      <c r="AB567" s="167" t="str">
        <f>IFERROR(VALUE(RIGHT(AA567,LEN(AA567)-MIN(FIND({0;1;2;3;4;5;6;7;8;9},AA567&amp;"0123456789"))+1)),"")</f>
        <v/>
      </c>
    </row>
    <row r="568" spans="2:28" x14ac:dyDescent="0.2">
      <c r="B568" s="125">
        <v>2122</v>
      </c>
      <c r="C568" s="155">
        <v>27.068241139060056</v>
      </c>
      <c r="D568">
        <v>2122</v>
      </c>
      <c r="E568" s="155">
        <v>-2129.6074614447457</v>
      </c>
      <c r="F568">
        <v>2122</v>
      </c>
      <c r="G568" s="155">
        <v>171.2653385552544</v>
      </c>
      <c r="I568" s="155"/>
      <c r="K568" s="155"/>
      <c r="L568">
        <v>2121</v>
      </c>
      <c r="M568" s="155">
        <v>179.73603907856599</v>
      </c>
      <c r="N568" s="138">
        <f t="shared" si="8"/>
        <v>568</v>
      </c>
      <c r="AB568" s="167" t="str">
        <f>IFERROR(VALUE(RIGHT(AA568,LEN(AA568)-MIN(FIND({0;1;2;3;4;5;6;7;8;9},AA568&amp;"0123456789"))+1)),"")</f>
        <v/>
      </c>
    </row>
    <row r="569" spans="2:28" x14ac:dyDescent="0.2">
      <c r="B569" s="125">
        <v>2124</v>
      </c>
      <c r="C569" s="155">
        <v>27.077567831876507</v>
      </c>
      <c r="D569">
        <v>2124</v>
      </c>
      <c r="E569" s="155">
        <v>-2131.6084234491032</v>
      </c>
      <c r="F569">
        <v>2124</v>
      </c>
      <c r="G569" s="155">
        <v>169.26437655089694</v>
      </c>
      <c r="I569" s="155"/>
      <c r="K569" s="155"/>
      <c r="L569">
        <v>2123</v>
      </c>
      <c r="M569" s="155">
        <v>179.73294032364319</v>
      </c>
      <c r="N569" s="138">
        <f t="shared" si="8"/>
        <v>569</v>
      </c>
      <c r="AB569" s="167" t="str">
        <f>IFERROR(VALUE(RIGHT(AA569,LEN(AA569)-MIN(FIND({0;1;2;3;4;5;6;7;8;9},AA569&amp;"0123456789"))+1)),"")</f>
        <v/>
      </c>
    </row>
    <row r="570" spans="2:28" x14ac:dyDescent="0.2">
      <c r="B570" s="125">
        <v>2126</v>
      </c>
      <c r="C570" s="155">
        <v>27.087005260472953</v>
      </c>
      <c r="D570">
        <v>2126</v>
      </c>
      <c r="E570" s="155">
        <v>-2133.6093733867187</v>
      </c>
      <c r="F570">
        <v>2126</v>
      </c>
      <c r="G570" s="155">
        <v>167.26342661328135</v>
      </c>
      <c r="I570" s="155"/>
      <c r="K570" s="155"/>
      <c r="L570">
        <v>2125</v>
      </c>
      <c r="M570" s="155">
        <v>179.72976794250405</v>
      </c>
      <c r="N570" s="138">
        <f t="shared" si="8"/>
        <v>570</v>
      </c>
      <c r="AB570" s="167" t="str">
        <f>IFERROR(VALUE(RIGHT(AA570,LEN(AA570)-MIN(FIND({0;1;2;3;4;5;6;7;8;9},AA570&amp;"0123456789"))+1)),"")</f>
        <v/>
      </c>
    </row>
    <row r="571" spans="2:28" x14ac:dyDescent="0.2">
      <c r="B571" s="125">
        <v>2128</v>
      </c>
      <c r="C571" s="155">
        <v>27.09655608753911</v>
      </c>
      <c r="D571">
        <v>2128</v>
      </c>
      <c r="E571" s="155">
        <v>-2135.6103112387541</v>
      </c>
      <c r="F571">
        <v>2128</v>
      </c>
      <c r="G571" s="155">
        <v>165.262488761246</v>
      </c>
      <c r="I571" s="155"/>
      <c r="K571" s="155"/>
      <c r="L571">
        <v>2127</v>
      </c>
      <c r="M571" s="155">
        <v>179.72651927923374</v>
      </c>
      <c r="N571" s="138">
        <f t="shared" si="8"/>
        <v>571</v>
      </c>
      <c r="AB571" s="167" t="str">
        <f>IFERROR(VALUE(RIGHT(AA571,LEN(AA571)-MIN(FIND({0;1;2;3;4;5;6;7;8;9},AA571&amp;"0123456789"))+1)),"")</f>
        <v/>
      </c>
    </row>
    <row r="572" spans="2:28" x14ac:dyDescent="0.2">
      <c r="B572" s="125">
        <v>2130</v>
      </c>
      <c r="C572" s="155">
        <v>27.106223072984051</v>
      </c>
      <c r="D572">
        <v>2130</v>
      </c>
      <c r="E572" s="155">
        <v>-2137.6112369854472</v>
      </c>
      <c r="F572">
        <v>2130</v>
      </c>
      <c r="G572" s="155">
        <v>163.26156301455285</v>
      </c>
      <c r="I572" s="155"/>
      <c r="K572" s="155"/>
      <c r="L572">
        <v>2129</v>
      </c>
      <c r="M572" s="155">
        <v>179.72319154859858</v>
      </c>
      <c r="N572" s="138">
        <f t="shared" si="8"/>
        <v>572</v>
      </c>
      <c r="AB572" s="167" t="str">
        <f>IFERROR(VALUE(RIGHT(AA572,LEN(AA572)-MIN(FIND({0;1;2;3;4;5;6;7;8;9},AA572&amp;"0123456789"))+1)),"")</f>
        <v/>
      </c>
    </row>
    <row r="573" spans="2:28" x14ac:dyDescent="0.2">
      <c r="B573" s="125">
        <v>2132</v>
      </c>
      <c r="C573" s="155">
        <v>27.116009078728194</v>
      </c>
      <c r="D573">
        <v>2132</v>
      </c>
      <c r="E573" s="155">
        <v>-2139.6121506060576</v>
      </c>
      <c r="F573">
        <v>2132</v>
      </c>
      <c r="G573" s="155">
        <v>161.26064939394246</v>
      </c>
      <c r="I573" s="155"/>
      <c r="K573" s="155"/>
      <c r="L573">
        <v>2131</v>
      </c>
      <c r="M573" s="155">
        <v>179.7197818280772</v>
      </c>
      <c r="N573" s="138">
        <f t="shared" si="8"/>
        <v>573</v>
      </c>
      <c r="AB573" s="167" t="str">
        <f>IFERROR(VALUE(RIGHT(AA573,LEN(AA573)-MIN(FIND({0;1;2;3;4;5;6;7;8;9},AA573&amp;"0123456789"))+1)),"")</f>
        <v/>
      </c>
    </row>
    <row r="574" spans="2:28" x14ac:dyDescent="0.2">
      <c r="B574" s="125">
        <v>2134</v>
      </c>
      <c r="C574" s="155">
        <v>27.125917073794248</v>
      </c>
      <c r="D574">
        <v>2134</v>
      </c>
      <c r="E574" s="155">
        <v>-2141.613052078801</v>
      </c>
      <c r="F574">
        <v>2134</v>
      </c>
      <c r="G574" s="155">
        <v>159.25974792119905</v>
      </c>
      <c r="I574" s="155"/>
      <c r="K574" s="155"/>
      <c r="L574">
        <v>2133</v>
      </c>
      <c r="M574" s="155">
        <v>179.71628704929421</v>
      </c>
      <c r="N574" s="138">
        <f t="shared" si="8"/>
        <v>574</v>
      </c>
      <c r="AB574" s="167" t="str">
        <f>IFERROR(VALUE(RIGHT(AA574,LEN(AA574)-MIN(FIND({0;1;2;3;4;5;6;7;8;9},AA574&amp;"0123456789"))+1)),"")</f>
        <v/>
      </c>
    </row>
    <row r="575" spans="2:28" x14ac:dyDescent="0.2">
      <c r="B575" s="125">
        <v>2136</v>
      </c>
      <c r="C575" s="155">
        <v>27.135950139719835</v>
      </c>
      <c r="D575">
        <v>2136</v>
      </c>
      <c r="E575" s="155">
        <v>-2143.6139413807878</v>
      </c>
      <c r="F575">
        <v>2136</v>
      </c>
      <c r="G575" s="155">
        <v>157.25885861921233</v>
      </c>
      <c r="I575" s="155"/>
      <c r="K575" s="155"/>
      <c r="L575">
        <v>2135</v>
      </c>
      <c r="M575" s="155">
        <v>179.7127039888056</v>
      </c>
      <c r="N575" s="138">
        <f t="shared" si="8"/>
        <v>575</v>
      </c>
      <c r="AB575" s="167" t="str">
        <f>IFERROR(VALUE(RIGHT(AA575,LEN(AA575)-MIN(FIND({0;1;2;3;4;5;6;7;8;9},AA575&amp;"0123456789"))+1)),"")</f>
        <v/>
      </c>
    </row>
    <row r="576" spans="2:28" x14ac:dyDescent="0.2">
      <c r="B576" s="125">
        <v>2138</v>
      </c>
      <c r="C576" s="155">
        <v>27.146111476316154</v>
      </c>
      <c r="D576">
        <v>2138</v>
      </c>
      <c r="E576" s="155">
        <v>-2145.614818487948</v>
      </c>
      <c r="F576">
        <v>2138</v>
      </c>
      <c r="G576" s="155">
        <v>155.25798151205208</v>
      </c>
      <c r="I576" s="155"/>
      <c r="K576" s="155"/>
      <c r="L576">
        <v>2137</v>
      </c>
      <c r="M576" s="155">
        <v>179.70902925818308</v>
      </c>
      <c r="N576" s="138">
        <f t="shared" si="8"/>
        <v>576</v>
      </c>
      <c r="AB576" s="167" t="str">
        <f>IFERROR(VALUE(RIGHT(AA576,LEN(AA576)-MIN(FIND({0;1;2;3;4;5;6;7;8;9},AA576&amp;"0123456789"))+1)),"")</f>
        <v/>
      </c>
    </row>
    <row r="577" spans="2:28" x14ac:dyDescent="0.2">
      <c r="B577" s="125">
        <v>2140</v>
      </c>
      <c r="C577" s="155">
        <v>27.156404407796984</v>
      </c>
      <c r="D577">
        <v>2140</v>
      </c>
      <c r="E577" s="155">
        <v>-2147.6156833749583</v>
      </c>
      <c r="F577">
        <v>2140</v>
      </c>
      <c r="G577" s="155">
        <v>153.25711662504182</v>
      </c>
      <c r="I577" s="155"/>
      <c r="K577" s="155"/>
      <c r="L577">
        <v>2139</v>
      </c>
      <c r="M577" s="155">
        <v>179.70525929340485</v>
      </c>
      <c r="N577" s="138">
        <f t="shared" si="8"/>
        <v>577</v>
      </c>
      <c r="AB577" s="167" t="str">
        <f>IFERROR(VALUE(RIGHT(AA577,LEN(AA577)-MIN(FIND({0;1;2;3;4;5;6;7;8;9},AA577&amp;"0123456789"))+1)),"")</f>
        <v/>
      </c>
    </row>
    <row r="578" spans="2:28" x14ac:dyDescent="0.2">
      <c r="B578" s="125">
        <v>2142</v>
      </c>
      <c r="C578" s="155">
        <v>27.166832389281389</v>
      </c>
      <c r="D578">
        <v>2142</v>
      </c>
      <c r="E578" s="155">
        <v>-2149.6165360151549</v>
      </c>
      <c r="F578">
        <v>2142</v>
      </c>
      <c r="G578" s="155">
        <v>151.25626398484519</v>
      </c>
      <c r="I578" s="155"/>
      <c r="K578" s="155"/>
      <c r="L578">
        <v>2141</v>
      </c>
      <c r="M578" s="155">
        <v>179.70139034414743</v>
      </c>
      <c r="N578" s="138">
        <f t="shared" si="8"/>
        <v>578</v>
      </c>
      <c r="AB578" s="167" t="str">
        <f>IFERROR(VALUE(RIGHT(AA578,LEN(AA578)-MIN(FIND({0;1;2;3;4;5;6;7;8;9},AA578&amp;"0123456789"))+1)),"")</f>
        <v/>
      </c>
    </row>
    <row r="579" spans="2:28" x14ac:dyDescent="0.2">
      <c r="B579" s="125">
        <v>2144</v>
      </c>
      <c r="C579" s="155">
        <v>27.177399013451456</v>
      </c>
      <c r="D579">
        <v>2144</v>
      </c>
      <c r="E579" s="155">
        <v>-2151.6173763804472</v>
      </c>
      <c r="F579">
        <v>2144</v>
      </c>
      <c r="G579" s="155">
        <v>149.25542361955286</v>
      </c>
      <c r="I579" s="155"/>
      <c r="K579" s="155"/>
      <c r="L579">
        <v>2143</v>
      </c>
      <c r="M579" s="155">
        <v>179.69741846934036</v>
      </c>
      <c r="N579" s="138">
        <f t="shared" si="8"/>
        <v>579</v>
      </c>
      <c r="AB579" s="167" t="str">
        <f>IFERROR(VALUE(RIGHT(AA579,LEN(AA579)-MIN(FIND({0;1;2;3;4;5;6;7;8;9},AA579&amp;"0123456789"))+1)),"")</f>
        <v/>
      </c>
    </row>
    <row r="580" spans="2:28" x14ac:dyDescent="0.2">
      <c r="B580" s="125">
        <v>2146</v>
      </c>
      <c r="C580" s="155">
        <v>27.188108015017253</v>
      </c>
      <c r="D580">
        <v>2146</v>
      </c>
      <c r="E580" s="155">
        <v>-2153.6182044412385</v>
      </c>
      <c r="F580">
        <v>2146</v>
      </c>
      <c r="G580" s="155">
        <v>147.25459555876159</v>
      </c>
      <c r="I580" s="155"/>
      <c r="K580" s="155"/>
      <c r="L580">
        <v>2145</v>
      </c>
      <c r="M580" s="155">
        <v>179.69333959995248</v>
      </c>
      <c r="N580" s="138">
        <f t="shared" si="8"/>
        <v>580</v>
      </c>
      <c r="AB580" s="167" t="str">
        <f>IFERROR(VALUE(RIGHT(AA580,LEN(AA580)-MIN(FIND({0;1;2;3;4;5;6;7;8;9},AA580&amp;"0123456789"))+1)),"")</f>
        <v/>
      </c>
    </row>
    <row r="581" spans="2:28" x14ac:dyDescent="0.2">
      <c r="B581" s="125">
        <v>2148</v>
      </c>
      <c r="C581" s="155">
        <v>27.198963250629259</v>
      </c>
      <c r="D581">
        <v>2148</v>
      </c>
      <c r="E581" s="155">
        <v>-2155.6190201664731</v>
      </c>
      <c r="F581">
        <v>2148</v>
      </c>
      <c r="G581" s="155">
        <v>145.25377983352701</v>
      </c>
      <c r="I581" s="155"/>
      <c r="K581" s="155"/>
      <c r="L581">
        <v>2147</v>
      </c>
      <c r="M581" s="155">
        <v>179.68915024207806</v>
      </c>
      <c r="N581" s="138">
        <f t="shared" si="8"/>
        <v>581</v>
      </c>
      <c r="AB581" s="167" t="str">
        <f>IFERROR(VALUE(RIGHT(AA581,LEN(AA581)-MIN(FIND({0;1;2;3;4;5;6;7;8;9},AA581&amp;"0123456789"))+1)),"")</f>
        <v/>
      </c>
    </row>
    <row r="582" spans="2:28" x14ac:dyDescent="0.2">
      <c r="B582" s="125">
        <v>2149</v>
      </c>
      <c r="C582" s="155">
        <v>27.204447103464418</v>
      </c>
      <c r="D582">
        <v>2149</v>
      </c>
      <c r="E582" s="155">
        <v>-2156.6194233920901</v>
      </c>
      <c r="F582">
        <v>2149</v>
      </c>
      <c r="G582" s="155">
        <v>144.25337660791001</v>
      </c>
      <c r="I582" s="155"/>
      <c r="K582" s="155"/>
      <c r="L582">
        <v>2148.5</v>
      </c>
      <c r="M582" s="155">
        <v>179.68592816591271</v>
      </c>
      <c r="N582" s="138">
        <f t="shared" ref="N582:N645" si="9">N581+1</f>
        <v>582</v>
      </c>
      <c r="AB582" s="167" t="str">
        <f>IFERROR(VALUE(RIGHT(AA582,LEN(AA582)-MIN(FIND({0;1;2;3;4;5;6;7;8;9},AA582&amp;"0123456789"))+1)),"")</f>
        <v/>
      </c>
    </row>
    <row r="583" spans="2:28" x14ac:dyDescent="0.2">
      <c r="B583" s="125">
        <v>2150</v>
      </c>
      <c r="C583" s="155">
        <v>27.209969033889628</v>
      </c>
      <c r="D583">
        <v>2150</v>
      </c>
      <c r="E583" s="155">
        <v>-2157.6198235213728</v>
      </c>
      <c r="F583">
        <v>2150</v>
      </c>
      <c r="G583" s="155">
        <v>143.25297647862726</v>
      </c>
      <c r="I583" s="155"/>
      <c r="K583" s="155"/>
      <c r="L583">
        <v>2149.5</v>
      </c>
      <c r="M583" s="155">
        <v>179.68374644723718</v>
      </c>
      <c r="N583" s="138">
        <f t="shared" si="9"/>
        <v>583</v>
      </c>
      <c r="AB583" s="167" t="str">
        <f>IFERROR(VALUE(RIGHT(AA583,LEN(AA583)-MIN(FIND({0;1;2;3;4;5;6;7;8;9},AA583&amp;"0123456789"))+1)),"")</f>
        <v/>
      </c>
    </row>
    <row r="584" spans="2:28" x14ac:dyDescent="0.2">
      <c r="B584" s="125">
        <v>2151</v>
      </c>
      <c r="C584" s="155">
        <v>27.215529593598053</v>
      </c>
      <c r="D584">
        <v>2151</v>
      </c>
      <c r="E584" s="155">
        <v>-2158.6202205498053</v>
      </c>
      <c r="F584">
        <v>2151</v>
      </c>
      <c r="G584" s="155">
        <v>142.25257945019484</v>
      </c>
      <c r="I584" s="155"/>
      <c r="K584" s="155"/>
      <c r="L584">
        <v>2150.5</v>
      </c>
      <c r="M584" s="155">
        <v>179.68153311836724</v>
      </c>
      <c r="N584" s="138">
        <f t="shared" si="9"/>
        <v>584</v>
      </c>
      <c r="AB584" s="167" t="str">
        <f>IFERROR(VALUE(RIGHT(AA584,LEN(AA584)-MIN(FIND({0;1;2;3;4;5;6;7;8;9},AA584&amp;"0123456789"))+1)),"")</f>
        <v/>
      </c>
    </row>
    <row r="585" spans="2:28" x14ac:dyDescent="0.2">
      <c r="B585" s="125">
        <v>2152</v>
      </c>
      <c r="C585" s="155">
        <v>27.221129332481091</v>
      </c>
      <c r="D585">
        <v>2152</v>
      </c>
      <c r="E585" s="155">
        <v>-2159.620614472818</v>
      </c>
      <c r="F585">
        <v>2152</v>
      </c>
      <c r="G585" s="155">
        <v>141.25218552718206</v>
      </c>
      <c r="I585" s="155"/>
      <c r="K585" s="155"/>
      <c r="L585">
        <v>2151.5</v>
      </c>
      <c r="M585" s="155">
        <v>179.67928828219857</v>
      </c>
      <c r="N585" s="138">
        <f t="shared" si="9"/>
        <v>585</v>
      </c>
      <c r="AB585" s="167" t="str">
        <f>IFERROR(VALUE(RIGHT(AA585,LEN(AA585)-MIN(FIND({0;1;2;3;4;5;6;7;8;9},AA585&amp;"0123456789"))+1)),"")</f>
        <v/>
      </c>
    </row>
    <row r="586" spans="2:28" x14ac:dyDescent="0.2">
      <c r="B586" s="125">
        <v>2153</v>
      </c>
      <c r="C586" s="155">
        <v>27.226768808371364</v>
      </c>
      <c r="D586">
        <v>2153</v>
      </c>
      <c r="E586" s="155">
        <v>-2160.6210052857305</v>
      </c>
      <c r="F586">
        <v>2153</v>
      </c>
      <c r="G586" s="155">
        <v>140.25179471426964</v>
      </c>
      <c r="I586" s="155"/>
      <c r="K586" s="155"/>
      <c r="L586">
        <v>2152.5</v>
      </c>
      <c r="M586" s="155">
        <v>179.67701148361303</v>
      </c>
      <c r="N586" s="138">
        <f t="shared" si="9"/>
        <v>586</v>
      </c>
      <c r="AB586" s="167" t="str">
        <f>IFERROR(VALUE(RIGHT(AA586,LEN(AA586)-MIN(FIND({0;1;2;3;4;5;6;7;8;9},AA586&amp;"0123456789"))+1)),"")</f>
        <v/>
      </c>
    </row>
    <row r="587" spans="2:28" x14ac:dyDescent="0.2">
      <c r="B587" s="125">
        <v>2154</v>
      </c>
      <c r="C587" s="155">
        <v>27.232448590009838</v>
      </c>
      <c r="D587">
        <v>2154</v>
      </c>
      <c r="E587" s="155">
        <v>-2161.6213929837349</v>
      </c>
      <c r="F587">
        <v>2154</v>
      </c>
      <c r="G587" s="155">
        <v>139.25140701626515</v>
      </c>
      <c r="I587" s="155"/>
      <c r="K587" s="155"/>
      <c r="L587">
        <v>2153.5</v>
      </c>
      <c r="M587" s="155">
        <v>179.67470209754953</v>
      </c>
      <c r="N587" s="138">
        <f t="shared" si="9"/>
        <v>587</v>
      </c>
      <c r="AB587" s="167" t="str">
        <f>IFERROR(VALUE(RIGHT(AA587,LEN(AA587)-MIN(FIND({0;1;2;3;4;5;6;7;8;9},AA587&amp;"0123456789"))+1)),"")</f>
        <v/>
      </c>
    </row>
    <row r="588" spans="2:28" x14ac:dyDescent="0.2">
      <c r="B588" s="125">
        <v>2155</v>
      </c>
      <c r="C588" s="155">
        <v>27.238169258129719</v>
      </c>
      <c r="D588">
        <v>2155</v>
      </c>
      <c r="E588" s="155">
        <v>-2162.6217775618866</v>
      </c>
      <c r="F588">
        <v>2155</v>
      </c>
      <c r="G588" s="155">
        <v>138.25102243811352</v>
      </c>
      <c r="I588" s="155"/>
      <c r="K588" s="155"/>
      <c r="L588">
        <v>2154.5</v>
      </c>
      <c r="M588" s="155">
        <v>179.67235943685924</v>
      </c>
      <c r="N588" s="138">
        <f t="shared" si="9"/>
        <v>588</v>
      </c>
      <c r="AB588" s="167" t="str">
        <f>IFERROR(VALUE(RIGHT(AA588,LEN(AA588)-MIN(FIND({0;1;2;3;4;5;6;7;8;9},AA588&amp;"0123456789"))+1)),"")</f>
        <v/>
      </c>
    </row>
    <row r="589" spans="2:28" x14ac:dyDescent="0.2">
      <c r="B589" s="125">
        <v>2156</v>
      </c>
      <c r="C589" s="155">
        <v>27.243931406021538</v>
      </c>
      <c r="D589">
        <v>2156</v>
      </c>
      <c r="E589" s="155">
        <v>-2163.6221590150958</v>
      </c>
      <c r="F589">
        <v>2156</v>
      </c>
      <c r="G589" s="155">
        <v>137.25064098490429</v>
      </c>
      <c r="I589" s="155"/>
      <c r="K589" s="155"/>
      <c r="L589">
        <v>2155.5</v>
      </c>
      <c r="M589" s="155">
        <v>179.66998278201936</v>
      </c>
      <c r="N589" s="138">
        <f t="shared" si="9"/>
        <v>589</v>
      </c>
      <c r="AB589" s="167" t="str">
        <f>IFERROR(VALUE(RIGHT(AA589,LEN(AA589)-MIN(FIND({0;1;2;3;4;5;6;7;8;9},AA589&amp;"0123456789"))+1)),"")</f>
        <v/>
      </c>
    </row>
    <row r="590" spans="2:28" x14ac:dyDescent="0.2">
      <c r="B590" s="125">
        <v>2157</v>
      </c>
      <c r="C590" s="155">
        <v>27.249735639961802</v>
      </c>
      <c r="D590">
        <v>2157</v>
      </c>
      <c r="E590" s="155">
        <v>-2164.6225373381244</v>
      </c>
      <c r="F590">
        <v>2157</v>
      </c>
      <c r="G590" s="155">
        <v>136.25026266187569</v>
      </c>
      <c r="I590" s="155"/>
      <c r="K590" s="155"/>
      <c r="L590">
        <v>2156.5</v>
      </c>
      <c r="M590" s="155">
        <v>179.66757138894701</v>
      </c>
      <c r="N590" s="138">
        <f t="shared" si="9"/>
        <v>590</v>
      </c>
      <c r="AB590" s="167" t="str">
        <f>IFERROR(VALUE(RIGHT(AA590,LEN(AA590)-MIN(FIND({0;1;2;3;4;5;6;7;8;9},AA590&amp;"0123456789"))+1)),"")</f>
        <v/>
      </c>
    </row>
    <row r="591" spans="2:28" x14ac:dyDescent="0.2">
      <c r="B591" s="125">
        <v>2158</v>
      </c>
      <c r="C591" s="155">
        <v>27.25558257961303</v>
      </c>
      <c r="D591">
        <v>2158</v>
      </c>
      <c r="E591" s="155">
        <v>-2165.62291252558</v>
      </c>
      <c r="F591">
        <v>2158</v>
      </c>
      <c r="G591" s="155">
        <v>135.24988747442012</v>
      </c>
      <c r="I591" s="155"/>
      <c r="K591" s="155"/>
      <c r="L591">
        <v>2157.5</v>
      </c>
      <c r="M591" s="155">
        <v>179.66512449063782</v>
      </c>
      <c r="N591" s="138">
        <f t="shared" si="9"/>
        <v>591</v>
      </c>
      <c r="AB591" s="167" t="str">
        <f>IFERROR(VALUE(RIGHT(AA591,LEN(AA591)-MIN(FIND({0;1;2;3;4;5;6;7;8;9},AA591&amp;"0123456789"))+1)),"")</f>
        <v/>
      </c>
    </row>
    <row r="592" spans="2:28" x14ac:dyDescent="0.2">
      <c r="B592" s="125">
        <v>2159</v>
      </c>
      <c r="C592" s="155">
        <v>27.261472858426053</v>
      </c>
      <c r="D592">
        <v>2159</v>
      </c>
      <c r="E592" s="155">
        <v>-2166.6232845719087</v>
      </c>
      <c r="F592">
        <v>2159</v>
      </c>
      <c r="G592" s="155">
        <v>134.2495154280914</v>
      </c>
      <c r="I592" s="155"/>
      <c r="K592" s="155"/>
      <c r="L592">
        <v>2158.5</v>
      </c>
      <c r="M592" s="155">
        <v>179.66264129703487</v>
      </c>
      <c r="N592" s="138">
        <f t="shared" si="9"/>
        <v>592</v>
      </c>
      <c r="AB592" s="167" t="str">
        <f>IFERROR(VALUE(RIGHT(AA592,LEN(AA592)-MIN(FIND({0;1;2;3;4;5;6;7;8;9},AA592&amp;"0123456789"))+1)),"")</f>
        <v/>
      </c>
    </row>
    <row r="593" spans="2:28" x14ac:dyDescent="0.2">
      <c r="B593" s="125">
        <v>2160</v>
      </c>
      <c r="C593" s="155">
        <v>27.267407124053761</v>
      </c>
      <c r="D593">
        <v>2160</v>
      </c>
      <c r="E593" s="155">
        <v>-2167.6236534713908</v>
      </c>
      <c r="F593">
        <v>2160</v>
      </c>
      <c r="G593" s="155">
        <v>133.24914652860934</v>
      </c>
      <c r="I593" s="155"/>
      <c r="K593" s="155"/>
      <c r="L593">
        <v>2159.5</v>
      </c>
      <c r="M593" s="155">
        <v>179.66012099437393</v>
      </c>
      <c r="N593" s="138">
        <f t="shared" si="9"/>
        <v>593</v>
      </c>
      <c r="AB593" s="167" t="str">
        <f>IFERROR(VALUE(RIGHT(AA593,LEN(AA593)-MIN(FIND({0;1;2;3;4;5;6;7;8;9},AA593&amp;"0123456789"))+1)),"")</f>
        <v/>
      </c>
    </row>
    <row r="594" spans="2:28" x14ac:dyDescent="0.2">
      <c r="B594" s="125">
        <v>2161</v>
      </c>
      <c r="C594" s="155">
        <v>27.273386038779382</v>
      </c>
      <c r="D594">
        <v>2161</v>
      </c>
      <c r="E594" s="155">
        <v>-2168.6240192181331</v>
      </c>
      <c r="F594">
        <v>2161</v>
      </c>
      <c r="G594" s="155">
        <v>132.24878078186703</v>
      </c>
      <c r="I594" s="155"/>
      <c r="K594" s="155"/>
      <c r="L594">
        <v>2160.5</v>
      </c>
      <c r="M594" s="155">
        <v>179.6575627443496</v>
      </c>
      <c r="N594" s="138">
        <f t="shared" si="9"/>
        <v>594</v>
      </c>
      <c r="AB594" s="167" t="str">
        <f>IFERROR(VALUE(RIGHT(AA594,LEN(AA594)-MIN(FIND({0;1;2;3;4;5;6;7;8;9},AA594&amp;"0123456789"))+1)),"")</f>
        <v/>
      </c>
    </row>
    <row r="595" spans="2:28" x14ac:dyDescent="0.2">
      <c r="B595" s="125">
        <v>2162</v>
      </c>
      <c r="C595" s="155">
        <v>27.2794102799608</v>
      </c>
      <c r="D595">
        <v>2162</v>
      </c>
      <c r="E595" s="155">
        <v>-2169.6243818060634</v>
      </c>
      <c r="F595">
        <v>2162</v>
      </c>
      <c r="G595" s="155">
        <v>131.24841819393669</v>
      </c>
      <c r="I595" s="155"/>
      <c r="K595" s="155"/>
      <c r="L595">
        <v>2161.5</v>
      </c>
      <c r="M595" s="155">
        <v>179.65496568319699</v>
      </c>
      <c r="N595" s="138">
        <f t="shared" si="9"/>
        <v>595</v>
      </c>
      <c r="AB595" s="167" t="str">
        <f>IFERROR(VALUE(RIGHT(AA595,LEN(AA595)-MIN(FIND({0;1;2;3;4;5;6;7;8;9},AA595&amp;"0123456789"))+1)),"")</f>
        <v/>
      </c>
    </row>
    <row r="596" spans="2:28" x14ac:dyDescent="0.2">
      <c r="B596" s="125">
        <v>2163</v>
      </c>
      <c r="C596" s="155">
        <v>27.285480540491701</v>
      </c>
      <c r="D596">
        <v>2163</v>
      </c>
      <c r="E596" s="155">
        <v>-2170.6247412289217</v>
      </c>
      <c r="F596">
        <v>2163</v>
      </c>
      <c r="G596" s="155">
        <v>130.24805877107838</v>
      </c>
      <c r="I596" s="155"/>
      <c r="K596" s="155"/>
      <c r="L596">
        <v>2162.5</v>
      </c>
      <c r="M596" s="155">
        <v>179.65232892072666</v>
      </c>
      <c r="N596" s="138">
        <f t="shared" si="9"/>
        <v>596</v>
      </c>
      <c r="AB596" s="167" t="str">
        <f>IFERROR(VALUE(RIGHT(AA596,LEN(AA596)-MIN(FIND({0;1;2;3;4;5;6;7;8;9},AA596&amp;"0123456789"))+1)),"")</f>
        <v/>
      </c>
    </row>
    <row r="597" spans="2:28" x14ac:dyDescent="0.2">
      <c r="B597" s="125">
        <v>2164</v>
      </c>
      <c r="C597" s="155">
        <v>27.291597529280523</v>
      </c>
      <c r="D597">
        <v>2164</v>
      </c>
      <c r="E597" s="155">
        <v>-2171.6250974802565</v>
      </c>
      <c r="F597">
        <v>2164</v>
      </c>
      <c r="G597" s="155">
        <v>129.2477025197436</v>
      </c>
      <c r="I597" s="155"/>
      <c r="K597" s="155"/>
      <c r="L597">
        <v>2163.5</v>
      </c>
      <c r="M597" s="155">
        <v>179.64965153930592</v>
      </c>
      <c r="N597" s="138">
        <f t="shared" si="9"/>
        <v>597</v>
      </c>
      <c r="AB597" s="167" t="str">
        <f>IFERROR(VALUE(RIGHT(AA597,LEN(AA597)-MIN(FIND({0;1;2;3;4;5;6;7;8;9},AA597&amp;"0123456789"))+1)),"")</f>
        <v/>
      </c>
    </row>
    <row r="598" spans="2:28" x14ac:dyDescent="0.2">
      <c r="B598" s="125">
        <v>2165</v>
      </c>
      <c r="C598" s="155">
        <v>27.297761971747967</v>
      </c>
      <c r="D598">
        <v>2165</v>
      </c>
      <c r="E598" s="155">
        <v>-2172.6254505534148</v>
      </c>
      <c r="F598">
        <v>2165</v>
      </c>
      <c r="G598" s="155">
        <v>128.2473494465853</v>
      </c>
      <c r="I598" s="155"/>
      <c r="K598" s="155"/>
      <c r="L598">
        <v>2164.5</v>
      </c>
      <c r="M598" s="155">
        <v>179.64693259279352</v>
      </c>
      <c r="N598" s="138">
        <f t="shared" si="9"/>
        <v>598</v>
      </c>
      <c r="AB598" s="167" t="str">
        <f>IFERROR(VALUE(RIGHT(AA598,LEN(AA598)-MIN(FIND({0;1;2;3;4;5;6;7;8;9},AA598&amp;"0123456789"))+1)),"")</f>
        <v/>
      </c>
    </row>
    <row r="599" spans="2:28" x14ac:dyDescent="0.2">
      <c r="B599" s="125">
        <v>2166</v>
      </c>
      <c r="C599" s="155">
        <v>27.303974610344063</v>
      </c>
      <c r="D599">
        <v>2166</v>
      </c>
      <c r="E599" s="155">
        <v>-2173.6258004415317</v>
      </c>
      <c r="F599">
        <v>2166</v>
      </c>
      <c r="G599" s="155">
        <v>127.24699955846836</v>
      </c>
      <c r="I599" s="155"/>
      <c r="K599" s="155"/>
      <c r="L599">
        <v>2165.5</v>
      </c>
      <c r="M599" s="155">
        <v>179.64417110541868</v>
      </c>
      <c r="N599" s="138">
        <f t="shared" si="9"/>
        <v>599</v>
      </c>
      <c r="AB599" s="167" t="str">
        <f>IFERROR(VALUE(RIGHT(AA599,LEN(AA599)-MIN(FIND({0;1;2;3;4;5;6;7;8;9},AA599&amp;"0123456789"))+1)),"")</f>
        <v/>
      </c>
    </row>
    <row r="600" spans="2:28" x14ac:dyDescent="0.2">
      <c r="B600" s="125">
        <v>2167</v>
      </c>
      <c r="C600" s="155">
        <v>27.310236205085523</v>
      </c>
      <c r="D600">
        <v>2167</v>
      </c>
      <c r="E600" s="155">
        <v>-2174.6261471375296</v>
      </c>
      <c r="F600">
        <v>2167</v>
      </c>
      <c r="G600" s="155">
        <v>126.24665286247046</v>
      </c>
      <c r="I600" s="155"/>
      <c r="K600" s="155"/>
      <c r="L600">
        <v>2166.5</v>
      </c>
      <c r="M600" s="155">
        <v>179.6413660706225</v>
      </c>
      <c r="N600" s="138">
        <f t="shared" si="9"/>
        <v>600</v>
      </c>
      <c r="AB600" s="167" t="str">
        <f>IFERROR(VALUE(RIGHT(AA600,LEN(AA600)-MIN(FIND({0;1;2;3;4;5;6;7;8;9},AA600&amp;"0123456789"))+1)),"")</f>
        <v/>
      </c>
    </row>
    <row r="601" spans="2:28" x14ac:dyDescent="0.2">
      <c r="B601" s="125">
        <v>2168</v>
      </c>
      <c r="C601" s="155">
        <v>27.316547534114591</v>
      </c>
      <c r="D601">
        <v>2168</v>
      </c>
      <c r="E601" s="155">
        <v>-2175.6264906341016</v>
      </c>
      <c r="F601">
        <v>2168</v>
      </c>
      <c r="G601" s="155">
        <v>125.24630936589847</v>
      </c>
      <c r="I601" s="155"/>
      <c r="K601" s="155"/>
      <c r="L601">
        <v>2167.5</v>
      </c>
      <c r="M601" s="155">
        <v>179.63851644982026</v>
      </c>
      <c r="N601" s="138">
        <f t="shared" si="9"/>
        <v>601</v>
      </c>
      <c r="AB601" s="167" t="str">
        <f>IFERROR(VALUE(RIGHT(AA601,LEN(AA601)-MIN(FIND({0;1;2;3;4;5;6;7;8;9},AA601&amp;"0123456789"))+1)),"")</f>
        <v/>
      </c>
    </row>
    <row r="602" spans="2:28" x14ac:dyDescent="0.2">
      <c r="B602" s="125">
        <v>2169</v>
      </c>
      <c r="C602" s="155">
        <v>27.322909394280195</v>
      </c>
      <c r="D602">
        <v>2169</v>
      </c>
      <c r="E602" s="155">
        <v>-2176.6268309237062</v>
      </c>
      <c r="F602">
        <v>2169</v>
      </c>
      <c r="G602" s="155">
        <v>124.24596907629393</v>
      </c>
      <c r="I602" s="155"/>
      <c r="K602" s="155"/>
      <c r="L602">
        <v>2168.5</v>
      </c>
      <c r="M602" s="155">
        <v>179.63562117112772</v>
      </c>
      <c r="N602" s="138">
        <f t="shared" si="9"/>
        <v>602</v>
      </c>
      <c r="AB602" s="167" t="str">
        <f>IFERROR(VALUE(RIGHT(AA602,LEN(AA602)-MIN(FIND({0;1;2;3;4;5;6;7;8;9},AA602&amp;"0123456789"))+1)),"")</f>
        <v/>
      </c>
    </row>
    <row r="603" spans="2:28" x14ac:dyDescent="0.2">
      <c r="B603" s="125">
        <v>2170</v>
      </c>
      <c r="C603" s="155">
        <v>27.329322601742685</v>
      </c>
      <c r="D603">
        <v>2170</v>
      </c>
      <c r="E603" s="155">
        <v>-2177.6271679985584</v>
      </c>
      <c r="F603">
        <v>2170</v>
      </c>
      <c r="G603" s="155">
        <v>123.24563200144166</v>
      </c>
      <c r="I603" s="155"/>
      <c r="K603" s="155"/>
      <c r="L603">
        <v>2169.5</v>
      </c>
      <c r="M603" s="155">
        <v>179.63267912800899</v>
      </c>
      <c r="N603" s="138">
        <f t="shared" si="9"/>
        <v>603</v>
      </c>
      <c r="AB603" s="167" t="str">
        <f>IFERROR(VALUE(RIGHT(AA603,LEN(AA603)-MIN(FIND({0;1;2;3;4;5;6;7;8;9},AA603&amp;"0123456789"))+1)),"")</f>
        <v/>
      </c>
    </row>
    <row r="604" spans="2:28" x14ac:dyDescent="0.2">
      <c r="B604" s="125">
        <v>2171</v>
      </c>
      <c r="C604" s="155">
        <v>27.335787992603148</v>
      </c>
      <c r="D604">
        <v>2171</v>
      </c>
      <c r="E604" s="155">
        <v>-2178.6275018506176</v>
      </c>
      <c r="F604">
        <v>2171</v>
      </c>
      <c r="G604" s="155">
        <v>122.24529814938251</v>
      </c>
      <c r="I604" s="155"/>
      <c r="K604" s="155"/>
      <c r="L604">
        <v>2170.5</v>
      </c>
      <c r="M604" s="155">
        <v>179.62968917786603</v>
      </c>
      <c r="N604" s="138">
        <f t="shared" si="9"/>
        <v>604</v>
      </c>
      <c r="AB604" s="167" t="str">
        <f>IFERROR(VALUE(RIGHT(AA604,LEN(AA604)-MIN(FIND({0;1;2;3;4;5;6;7;8;9},AA604&amp;"0123456789"))+1)),"")</f>
        <v/>
      </c>
    </row>
    <row r="605" spans="2:28" x14ac:dyDescent="0.2">
      <c r="B605" s="125">
        <v>2172</v>
      </c>
      <c r="C605" s="155">
        <v>27.342306423558618</v>
      </c>
      <c r="D605">
        <v>2172</v>
      </c>
      <c r="E605" s="155">
        <v>-2179.6278324715781</v>
      </c>
      <c r="F605">
        <v>2172</v>
      </c>
      <c r="G605" s="155">
        <v>121.24496752842197</v>
      </c>
      <c r="I605" s="155"/>
      <c r="K605" s="155"/>
      <c r="L605">
        <v>2171.5</v>
      </c>
      <c r="M605" s="155">
        <v>179.62665014055705</v>
      </c>
      <c r="N605" s="138">
        <f t="shared" si="9"/>
        <v>605</v>
      </c>
      <c r="AB605" s="167" t="str">
        <f>IFERROR(VALUE(RIGHT(AA605,LEN(AA605)-MIN(FIND({0;1;2;3;4;5;6;7;8;9},AA605&amp;"0123456789"))+1)),"")</f>
        <v/>
      </c>
    </row>
    <row r="606" spans="2:28" x14ac:dyDescent="0.2">
      <c r="B606" s="125">
        <v>2173</v>
      </c>
      <c r="C606" s="155">
        <v>27.348878772584417</v>
      </c>
      <c r="D606">
        <v>2173</v>
      </c>
      <c r="E606" s="155">
        <v>-2180.6281598528594</v>
      </c>
      <c r="F606">
        <v>2173</v>
      </c>
      <c r="G606" s="155">
        <v>120.24464014714067</v>
      </c>
      <c r="I606" s="155"/>
      <c r="K606" s="155"/>
      <c r="L606">
        <v>2172.5</v>
      </c>
      <c r="M606" s="155">
        <v>179.62356079684119</v>
      </c>
      <c r="N606" s="138">
        <f t="shared" si="9"/>
        <v>606</v>
      </c>
      <c r="AB606" s="167" t="str">
        <f>IFERROR(VALUE(RIGHT(AA606,LEN(AA606)-MIN(FIND({0;1;2;3;4;5;6;7;8;9},AA606&amp;"0123456789"))+1)),"")</f>
        <v/>
      </c>
    </row>
    <row r="607" spans="2:28" x14ac:dyDescent="0.2">
      <c r="B607" s="125">
        <v>2174</v>
      </c>
      <c r="C607" s="155">
        <v>27.355505939645028</v>
      </c>
      <c r="D607">
        <v>2174</v>
      </c>
      <c r="E607" s="155">
        <v>-2181.6284839855921</v>
      </c>
      <c r="F607">
        <v>2174</v>
      </c>
      <c r="G607" s="155">
        <v>119.24431601440801</v>
      </c>
      <c r="I607" s="155"/>
      <c r="K607" s="155"/>
      <c r="L607">
        <v>2173.5</v>
      </c>
      <c r="M607" s="155">
        <v>179.62041988674241</v>
      </c>
      <c r="N607" s="138">
        <f t="shared" si="9"/>
        <v>607</v>
      </c>
      <c r="AB607" s="167" t="str">
        <f>IFERROR(VALUE(RIGHT(AA607,LEN(AA607)-MIN(FIND({0;1;2;3;4;5;6;7;8;9},AA607&amp;"0123456789"))+1)),"")</f>
        <v/>
      </c>
    </row>
    <row r="608" spans="2:28" x14ac:dyDescent="0.2">
      <c r="B608" s="125">
        <v>2175</v>
      </c>
      <c r="C608" s="155">
        <v>27.36218884743489</v>
      </c>
      <c r="D608">
        <v>2175</v>
      </c>
      <c r="E608" s="155">
        <v>-2182.6288048606057</v>
      </c>
      <c r="F608">
        <v>2175</v>
      </c>
      <c r="G608" s="155">
        <v>118.24399513939443</v>
      </c>
      <c r="I608" s="155"/>
      <c r="K608" s="155"/>
      <c r="L608">
        <v>2174.5</v>
      </c>
      <c r="M608" s="155">
        <v>179.61722610783559</v>
      </c>
      <c r="N608" s="138">
        <f t="shared" si="9"/>
        <v>608</v>
      </c>
      <c r="AB608" s="167" t="str">
        <f>IFERROR(VALUE(RIGHT(AA608,LEN(AA608)-MIN(FIND({0;1;2;3;4;5;6;7;8;9},AA608&amp;"0123456789"))+1)),"")</f>
        <v/>
      </c>
    </row>
    <row r="609" spans="2:28" x14ac:dyDescent="0.2">
      <c r="B609" s="125">
        <v>2176</v>
      </c>
      <c r="C609" s="155">
        <v>27.368928442150683</v>
      </c>
      <c r="D609">
        <v>2176</v>
      </c>
      <c r="E609" s="155">
        <v>-2183.6291224684196</v>
      </c>
      <c r="F609">
        <v>2176</v>
      </c>
      <c r="G609" s="155">
        <v>117.24367753158049</v>
      </c>
      <c r="I609" s="155"/>
      <c r="K609" s="155"/>
      <c r="L609">
        <v>2175.5</v>
      </c>
      <c r="M609" s="155">
        <v>179.61397811344381</v>
      </c>
      <c r="N609" s="138">
        <f t="shared" si="9"/>
        <v>609</v>
      </c>
      <c r="AB609" s="167" t="str">
        <f>IFERROR(VALUE(RIGHT(AA609,LEN(AA609)-MIN(FIND({0;1;2;3;4;5;6;7;8;9},AA609&amp;"0123456789"))+1)),"")</f>
        <v/>
      </c>
    </row>
    <row r="610" spans="2:28" x14ac:dyDescent="0.2">
      <c r="B610" s="125">
        <v>2177</v>
      </c>
      <c r="C610" s="155">
        <v>27.375725694296712</v>
      </c>
      <c r="D610">
        <v>2177</v>
      </c>
      <c r="E610" s="155">
        <v>-2184.6294367992259</v>
      </c>
      <c r="F610">
        <v>2177</v>
      </c>
      <c r="G610" s="155">
        <v>116.24336320077418</v>
      </c>
      <c r="I610" s="155"/>
      <c r="K610" s="155"/>
      <c r="L610">
        <v>2176.5</v>
      </c>
      <c r="M610" s="155">
        <v>179.61067451073802</v>
      </c>
      <c r="N610" s="138">
        <f t="shared" si="9"/>
        <v>610</v>
      </c>
      <c r="AB610" s="167" t="str">
        <f>IFERROR(VALUE(RIGHT(AA610,LEN(AA610)-MIN(FIND({0;1;2;3;4;5;6;7;8;9},AA610&amp;"0123456789"))+1)),"")</f>
        <v/>
      </c>
    </row>
    <row r="611" spans="2:28" x14ac:dyDescent="0.2">
      <c r="B611" s="125">
        <v>2178</v>
      </c>
      <c r="C611" s="155">
        <v>27.382581599525128</v>
      </c>
      <c r="D611">
        <v>2178</v>
      </c>
      <c r="E611" s="155">
        <v>-2185.6297478428764</v>
      </c>
      <c r="F611">
        <v>2178</v>
      </c>
      <c r="G611" s="155">
        <v>115.24305215712366</v>
      </c>
      <c r="I611" s="155"/>
      <c r="K611" s="155"/>
      <c r="L611">
        <v>2177.5</v>
      </c>
      <c r="M611" s="155">
        <v>179.60731385874348</v>
      </c>
      <c r="N611" s="138">
        <f t="shared" si="9"/>
        <v>611</v>
      </c>
      <c r="AB611" s="167" t="str">
        <f>IFERROR(VALUE(RIGHT(AA611,LEN(AA611)-MIN(FIND({0;1;2;3;4;5;6;7;8;9},AA611&amp;"0123456789"))+1)),"")</f>
        <v/>
      </c>
    </row>
    <row r="612" spans="2:28" x14ac:dyDescent="0.2">
      <c r="B612" s="125">
        <v>2179</v>
      </c>
      <c r="C612" s="155">
        <v>27.389497179512759</v>
      </c>
      <c r="D612">
        <v>2179</v>
      </c>
      <c r="E612" s="155">
        <v>-2186.6300555888679</v>
      </c>
      <c r="F612">
        <v>2179</v>
      </c>
      <c r="G612" s="155">
        <v>114.24274441113221</v>
      </c>
      <c r="I612" s="155"/>
      <c r="K612" s="155"/>
      <c r="L612">
        <v>2178.5</v>
      </c>
      <c r="M612" s="155">
        <v>179.60389466624088</v>
      </c>
      <c r="N612" s="138">
        <f t="shared" si="9"/>
        <v>612</v>
      </c>
      <c r="AB612" s="167" t="str">
        <f>IFERROR(VALUE(RIGHT(AA612,LEN(AA612)-MIN(FIND({0;1;2;3;4;5;6;7;8;9},AA612&amp;"0123456789"))+1)),"")</f>
        <v/>
      </c>
    </row>
    <row r="613" spans="2:28" x14ac:dyDescent="0.2">
      <c r="B613" s="125">
        <v>2180</v>
      </c>
      <c r="C613" s="155">
        <v>27.396473482876523</v>
      </c>
      <c r="D613">
        <v>2180</v>
      </c>
      <c r="E613" s="155">
        <v>-2187.6303600263259</v>
      </c>
      <c r="F613">
        <v>2180</v>
      </c>
      <c r="G613" s="155">
        <v>113.24243997367421</v>
      </c>
      <c r="I613" s="155"/>
      <c r="K613" s="155"/>
      <c r="L613">
        <v>2179.5</v>
      </c>
      <c r="M613" s="155">
        <v>179.60041538955517</v>
      </c>
      <c r="N613" s="138">
        <f t="shared" si="9"/>
        <v>613</v>
      </c>
      <c r="AB613" s="167" t="str">
        <f>IFERROR(VALUE(RIGHT(AA613,LEN(AA613)-MIN(FIND({0;1;2;3;4;5;6;7;8;9},AA613&amp;"0123456789"))+1)),"")</f>
        <v/>
      </c>
    </row>
    <row r="614" spans="2:28" x14ac:dyDescent="0.2">
      <c r="B614" s="125">
        <v>2181</v>
      </c>
      <c r="C614" s="155">
        <v>27.403511586129493</v>
      </c>
      <c r="D614">
        <v>2181</v>
      </c>
      <c r="E614" s="155">
        <v>-2188.63066114399</v>
      </c>
      <c r="F614">
        <v>2181</v>
      </c>
      <c r="G614" s="155">
        <v>112.24213885601011</v>
      </c>
      <c r="I614" s="155"/>
      <c r="K614" s="155"/>
      <c r="L614">
        <v>2180.5</v>
      </c>
      <c r="M614" s="155">
        <v>179.5968744302271</v>
      </c>
      <c r="N614" s="138">
        <f t="shared" si="9"/>
        <v>614</v>
      </c>
      <c r="AB614" s="167" t="str">
        <f>IFERROR(VALUE(RIGHT(AA614,LEN(AA614)-MIN(FIND({0;1;2;3;4;5;6;7;8;9},AA614&amp;"0123456789"))+1)),"")</f>
        <v/>
      </c>
    </row>
    <row r="615" spans="2:28" x14ac:dyDescent="0.2">
      <c r="B615" s="125">
        <v>2182</v>
      </c>
      <c r="C615" s="155">
        <v>27.410612594679765</v>
      </c>
      <c r="D615">
        <v>2182</v>
      </c>
      <c r="E615" s="155">
        <v>-2189.6309589301941</v>
      </c>
      <c r="F615">
        <v>2182</v>
      </c>
      <c r="G615" s="155">
        <v>111.24184106980601</v>
      </c>
      <c r="I615" s="155"/>
      <c r="K615" s="155"/>
      <c r="L615">
        <v>2181.5</v>
      </c>
      <c r="M615" s="155">
        <v>179.59327013255876</v>
      </c>
      <c r="N615" s="138">
        <f t="shared" si="9"/>
        <v>615</v>
      </c>
      <c r="AB615" s="167" t="str">
        <f>IFERROR(VALUE(RIGHT(AA615,LEN(AA615)-MIN(FIND({0;1;2;3;4;5;6;7;8;9},AA615&amp;"0123456789"))+1)),"")</f>
        <v/>
      </c>
    </row>
    <row r="616" spans="2:28" x14ac:dyDescent="0.2">
      <c r="B616" s="125">
        <v>2183</v>
      </c>
      <c r="C616" s="155">
        <v>27.417777643874466</v>
      </c>
      <c r="D616">
        <v>2183</v>
      </c>
      <c r="E616" s="155">
        <v>-2190.6312533728478</v>
      </c>
      <c r="F616">
        <v>2183</v>
      </c>
      <c r="G616" s="155">
        <v>110.24154662715227</v>
      </c>
      <c r="I616" s="155"/>
      <c r="K616" s="155"/>
      <c r="L616">
        <v>2182.5</v>
      </c>
      <c r="M616" s="155">
        <v>179.58960078102731</v>
      </c>
      <c r="N616" s="138">
        <f t="shared" si="9"/>
        <v>616</v>
      </c>
      <c r="AB616" s="167" t="str">
        <f>IFERROR(VALUE(RIGHT(AA616,LEN(AA616)-MIN(FIND({0;1;2;3;4;5;6;7;8;9},AA616&amp;"0123456789"))+1)),"")</f>
        <v/>
      </c>
    </row>
    <row r="617" spans="2:28" x14ac:dyDescent="0.2">
      <c r="B617" s="125">
        <v>2184</v>
      </c>
      <c r="C617" s="155">
        <v>27.425007900091369</v>
      </c>
      <c r="D617">
        <v>2184</v>
      </c>
      <c r="E617" s="155">
        <v>-2191.6315444594202</v>
      </c>
      <c r="F617">
        <v>2184</v>
      </c>
      <c r="G617" s="155">
        <v>109.24125554057991</v>
      </c>
      <c r="I617" s="155"/>
      <c r="K617" s="155"/>
      <c r="L617">
        <v>2183.5</v>
      </c>
      <c r="M617" s="155">
        <v>179.58586459755838</v>
      </c>
      <c r="N617" s="138">
        <f t="shared" si="9"/>
        <v>617</v>
      </c>
      <c r="AB617" s="167" t="str">
        <f>IFERROR(VALUE(RIGHT(AA617,LEN(AA617)-MIN(FIND({0;1;2;3;4;5;6;7;8;9},AA617&amp;"0123456789"))+1)),"")</f>
        <v/>
      </c>
    </row>
    <row r="618" spans="2:28" x14ac:dyDescent="0.2">
      <c r="B618" s="125">
        <v>2185</v>
      </c>
      <c r="C618" s="155">
        <v>27.432304561880795</v>
      </c>
      <c r="D618">
        <v>2185</v>
      </c>
      <c r="E618" s="155">
        <v>-2192.6318321769168</v>
      </c>
      <c r="F618">
        <v>2185</v>
      </c>
      <c r="G618" s="155">
        <v>108.24096782308334</v>
      </c>
      <c r="I618" s="155"/>
      <c r="K618" s="155"/>
      <c r="L618">
        <v>2184.5</v>
      </c>
      <c r="M618" s="155">
        <v>179.5820597386425</v>
      </c>
      <c r="N618" s="138">
        <f t="shared" si="9"/>
        <v>618</v>
      </c>
      <c r="AB618" s="167" t="str">
        <f>IFERROR(VALUE(RIGHT(AA618,LEN(AA618)-MIN(FIND({0;1;2;3;4;5;6;7;8;9},AA618&amp;"0123456789"))+1)),"")</f>
        <v/>
      </c>
    </row>
    <row r="619" spans="2:28" x14ac:dyDescent="0.2">
      <c r="B619" s="125">
        <v>2186</v>
      </c>
      <c r="C619" s="155">
        <v>27.439668861160499</v>
      </c>
      <c r="D619">
        <v>2186</v>
      </c>
      <c r="E619" s="155">
        <v>-2193.6321165118597</v>
      </c>
      <c r="F619">
        <v>2186</v>
      </c>
      <c r="G619" s="155">
        <v>107.24068348814035</v>
      </c>
      <c r="I619" s="155"/>
      <c r="K619" s="155"/>
      <c r="L619">
        <v>2185.5</v>
      </c>
      <c r="M619" s="155">
        <v>179.57818429229943</v>
      </c>
      <c r="N619" s="138">
        <f t="shared" si="9"/>
        <v>619</v>
      </c>
      <c r="AB619" s="167" t="str">
        <f>IFERROR(VALUE(RIGHT(AA619,LEN(AA619)-MIN(FIND({0;1;2;3;4;5;6;7;8;9},AA619&amp;"0123456789"))+1)),"")</f>
        <v/>
      </c>
    </row>
    <row r="620" spans="2:28" x14ac:dyDescent="0.2">
      <c r="B620" s="125">
        <v>2187</v>
      </c>
      <c r="C620" s="155">
        <v>27.447102064466641</v>
      </c>
      <c r="D620">
        <v>2187</v>
      </c>
      <c r="E620" s="155">
        <v>-2194.6323974502611</v>
      </c>
      <c r="F620">
        <v>2187</v>
      </c>
      <c r="G620" s="155">
        <v>106.24040254973897</v>
      </c>
      <c r="I620" s="155"/>
      <c r="K620" s="155"/>
      <c r="L620">
        <v>2186.5</v>
      </c>
      <c r="M620" s="155">
        <v>179.57423627486287</v>
      </c>
      <c r="N620" s="138">
        <f t="shared" si="9"/>
        <v>620</v>
      </c>
      <c r="AB620" s="167" t="str">
        <f>IFERROR(VALUE(RIGHT(AA620,LEN(AA620)-MIN(FIND({0;1;2;3;4;5;6;7;8;9},AA620&amp;"0123456789"))+1)),"")</f>
        <v/>
      </c>
    </row>
    <row r="621" spans="2:28" x14ac:dyDescent="0.2">
      <c r="B621" s="125">
        <v>2188</v>
      </c>
      <c r="C621" s="155">
        <v>27.454605474263975</v>
      </c>
      <c r="D621">
        <v>2188</v>
      </c>
      <c r="E621" s="155">
        <v>-2195.632674977604</v>
      </c>
      <c r="F621">
        <v>2188</v>
      </c>
      <c r="G621" s="155">
        <v>105.24012502239611</v>
      </c>
      <c r="I621" s="155"/>
      <c r="K621" s="155"/>
      <c r="L621">
        <v>2187.5</v>
      </c>
      <c r="M621" s="155">
        <v>179.57021362759031</v>
      </c>
      <c r="N621" s="138">
        <f t="shared" si="9"/>
        <v>621</v>
      </c>
      <c r="AB621" s="167" t="str">
        <f>IFERROR(VALUE(RIGHT(AA621,LEN(AA621)-MIN(FIND({0;1;2;3;4;5;6;7;8;9},AA621&amp;"0123456789"))+1)),"")</f>
        <v/>
      </c>
    </row>
    <row r="622" spans="2:28" x14ac:dyDescent="0.2">
      <c r="B622" s="125">
        <v>2189</v>
      </c>
      <c r="C622" s="155">
        <v>27.462180430318632</v>
      </c>
      <c r="D622">
        <v>2189</v>
      </c>
      <c r="E622" s="155">
        <v>-2196.6329490788148</v>
      </c>
      <c r="F622">
        <v>2189</v>
      </c>
      <c r="G622" s="155">
        <v>104.23985092118528</v>
      </c>
      <c r="I622" s="155"/>
      <c r="K622" s="155"/>
      <c r="L622">
        <v>2188.5</v>
      </c>
      <c r="M622" s="155">
        <v>179.56611421307258</v>
      </c>
      <c r="N622" s="138">
        <f t="shared" si="9"/>
        <v>622</v>
      </c>
      <c r="AB622" s="167" t="str">
        <f>IFERROR(VALUE(RIGHT(AA622,LEN(AA622)-MIN(FIND({0;1;2;3;4;5;6;7;8;9},AA622&amp;"0123456789"))+1)),"")</f>
        <v/>
      </c>
    </row>
    <row r="623" spans="2:28" x14ac:dyDescent="0.2">
      <c r="B623" s="125">
        <v>2190</v>
      </c>
      <c r="C623" s="155">
        <v>27.469828311137196</v>
      </c>
      <c r="D623">
        <v>2190</v>
      </c>
      <c r="E623" s="155">
        <v>-2197.6332197382344</v>
      </c>
      <c r="F623">
        <v>2190</v>
      </c>
      <c r="G623" s="155">
        <v>103.2395802617657</v>
      </c>
      <c r="I623" s="155"/>
      <c r="K623" s="155"/>
      <c r="L623">
        <v>2189.5</v>
      </c>
      <c r="M623" s="155">
        <v>179.56193581143543</v>
      </c>
      <c r="N623" s="138">
        <f t="shared" si="9"/>
        <v>623</v>
      </c>
      <c r="AB623" s="167" t="str">
        <f>IFERROR(VALUE(RIGHT(AA623,LEN(AA623)-MIN(FIND({0;1;2;3;4;5;6;7;8;9},AA623&amp;"0123456789"))+1)),"")</f>
        <v/>
      </c>
    </row>
    <row r="624" spans="2:28" x14ac:dyDescent="0.2">
      <c r="B624" s="125">
        <v>2191</v>
      </c>
      <c r="C624" s="155">
        <v>27.477550535475871</v>
      </c>
      <c r="D624">
        <v>2191</v>
      </c>
      <c r="E624" s="155">
        <v>-2198.6334869395928</v>
      </c>
      <c r="F624">
        <v>2191</v>
      </c>
      <c r="G624" s="155">
        <v>102.23931306040731</v>
      </c>
      <c r="I624" s="155"/>
      <c r="K624" s="155"/>
      <c r="L624">
        <v>2190.5</v>
      </c>
      <c r="M624" s="155">
        <v>179.55767611632456</v>
      </c>
      <c r="N624" s="138">
        <f t="shared" si="9"/>
        <v>624</v>
      </c>
      <c r="AB624" s="167" t="str">
        <f>IFERROR(VALUE(RIGHT(AA624,LEN(AA624)-MIN(FIND({0;1;2;3;4;5;6;7;8;9},AA624&amp;"0123456789"))+1)),"")</f>
        <v/>
      </c>
    </row>
    <row r="625" spans="2:28" x14ac:dyDescent="0.2">
      <c r="B625" s="125">
        <v>2192</v>
      </c>
      <c r="C625" s="155">
        <v>27.485348563923964</v>
      </c>
      <c r="D625">
        <v>2192</v>
      </c>
      <c r="E625" s="155">
        <v>-2199.6337506659765</v>
      </c>
      <c r="F625">
        <v>2192</v>
      </c>
      <c r="G625" s="155">
        <v>101.23904933402355</v>
      </c>
      <c r="I625" s="155"/>
      <c r="K625" s="155"/>
      <c r="L625">
        <v>2191.5</v>
      </c>
      <c r="M625" s="155">
        <v>179.55333273064474</v>
      </c>
      <c r="N625" s="138">
        <f t="shared" si="9"/>
        <v>625</v>
      </c>
      <c r="AB625" s="167" t="str">
        <f>IFERROR(VALUE(RIGHT(AA625,LEN(AA625)-MIN(FIND({0;1;2;3;4;5;6;7;8;9},AA625&amp;"0123456789"))+1)),"")</f>
        <v/>
      </c>
    </row>
    <row r="626" spans="2:28" x14ac:dyDescent="0.2">
      <c r="B626" s="125">
        <v>2193</v>
      </c>
      <c r="C626" s="155">
        <v>27.493223900566033</v>
      </c>
      <c r="D626">
        <v>2193</v>
      </c>
      <c r="E626" s="155">
        <v>-2200.6340108997983</v>
      </c>
      <c r="F626">
        <v>2193</v>
      </c>
      <c r="G626" s="155">
        <v>100.23878910020176</v>
      </c>
      <c r="I626" s="155"/>
      <c r="K626" s="155"/>
      <c r="L626">
        <v>2192.5</v>
      </c>
      <c r="M626" s="155">
        <v>179.54890316205319</v>
      </c>
      <c r="N626" s="138">
        <f t="shared" si="9"/>
        <v>626</v>
      </c>
      <c r="AB626" s="167" t="str">
        <f>IFERROR(VALUE(RIGHT(AA626,LEN(AA626)-MIN(FIND({0;1;2;3;4;5;6;7;8;9},AA626&amp;"0123456789"))+1)),"")</f>
        <v/>
      </c>
    </row>
    <row r="627" spans="2:28" x14ac:dyDescent="0.2">
      <c r="B627" s="125">
        <v>2194</v>
      </c>
      <c r="C627" s="155">
        <v>27.50117809472755</v>
      </c>
      <c r="D627">
        <v>2194</v>
      </c>
      <c r="E627" s="155">
        <v>-2201.6342676227619</v>
      </c>
      <c r="F627">
        <v>2194</v>
      </c>
      <c r="G627" s="155">
        <v>99.238532377238243</v>
      </c>
      <c r="I627" s="155"/>
      <c r="K627" s="155"/>
      <c r="L627">
        <v>2193.5</v>
      </c>
      <c r="M627" s="155">
        <v>179.54438481817243</v>
      </c>
      <c r="N627" s="138">
        <f t="shared" si="9"/>
        <v>627</v>
      </c>
      <c r="AB627" s="167" t="str">
        <f>IFERROR(VALUE(RIGHT(AA627,LEN(AA627)-MIN(FIND({0;1;2;3;4;5;6;7;8;9},AA627&amp;"0123456789"))+1)),"")</f>
        <v/>
      </c>
    </row>
    <row r="628" spans="2:28" x14ac:dyDescent="0.2">
      <c r="B628" s="125">
        <v>2195</v>
      </c>
      <c r="C628" s="155">
        <v>27.509212742809055</v>
      </c>
      <c r="D628">
        <v>2195</v>
      </c>
      <c r="E628" s="155">
        <v>-2202.634520815825</v>
      </c>
      <c r="F628">
        <v>2195</v>
      </c>
      <c r="G628" s="155">
        <v>98.238279184175099</v>
      </c>
      <c r="I628" s="155"/>
      <c r="K628" s="155"/>
      <c r="L628">
        <v>2194.5</v>
      </c>
      <c r="M628" s="155">
        <v>179.53977500151913</v>
      </c>
      <c r="N628" s="138">
        <f t="shared" si="9"/>
        <v>628</v>
      </c>
      <c r="AB628" s="167" t="str">
        <f>IFERROR(VALUE(RIGHT(AA628,LEN(AA628)-MIN(FIND({0;1;2;3;4;5;6;7;8;9},AA628&amp;"0123456789"))+1)),"")</f>
        <v/>
      </c>
    </row>
    <row r="629" spans="2:28" x14ac:dyDescent="0.2">
      <c r="B629" s="125">
        <v>2196</v>
      </c>
      <c r="C629" s="155">
        <v>27.517329490214351</v>
      </c>
      <c r="D629">
        <v>2196</v>
      </c>
      <c r="E629" s="155">
        <v>-2203.6347704591644</v>
      </c>
      <c r="F629">
        <v>2196</v>
      </c>
      <c r="G629" s="155">
        <v>97.238029540835669</v>
      </c>
      <c r="I629" s="155"/>
      <c r="K629" s="155"/>
      <c r="L629">
        <v>2195.5</v>
      </c>
      <c r="M629" s="155">
        <v>179.53507090411651</v>
      </c>
      <c r="N629" s="138">
        <f t="shared" si="9"/>
        <v>629</v>
      </c>
      <c r="AB629" s="167" t="str">
        <f>IFERROR(VALUE(RIGHT(AA629,LEN(AA629)-MIN(FIND({0;1;2;3;4;5;6;7;8;9},AA629&amp;"0123456789"))+1)),"")</f>
        <v/>
      </c>
    </row>
    <row r="630" spans="2:28" x14ac:dyDescent="0.2">
      <c r="B630" s="125">
        <v>2197</v>
      </c>
      <c r="C630" s="155">
        <v>27.525530033378484</v>
      </c>
      <c r="D630">
        <v>2197</v>
      </c>
      <c r="E630" s="155">
        <v>-2204.6350165321323</v>
      </c>
      <c r="F630">
        <v>2197</v>
      </c>
      <c r="G630" s="155">
        <v>96.237783467867757</v>
      </c>
      <c r="I630" s="155"/>
      <c r="K630" s="155"/>
      <c r="L630">
        <v>2196.5</v>
      </c>
      <c r="M630" s="155">
        <v>179.53026960177326</v>
      </c>
      <c r="N630" s="138">
        <f t="shared" si="9"/>
        <v>630</v>
      </c>
      <c r="AB630" s="167" t="str">
        <f>IFERROR(VALUE(RIGHT(AA630,LEN(AA630)-MIN(FIND({0;1;2;3;4;5;6;7;8;9},AA630&amp;"0123456789"))+1)),"")</f>
        <v/>
      </c>
    </row>
    <row r="631" spans="2:28" x14ac:dyDescent="0.2">
      <c r="B631" s="125">
        <v>2198</v>
      </c>
      <c r="C631" s="155">
        <v>27.533816121901914</v>
      </c>
      <c r="D631">
        <v>2198</v>
      </c>
      <c r="E631" s="155">
        <v>-2205.6352590132146</v>
      </c>
      <c r="F631">
        <v>2198</v>
      </c>
      <c r="G631" s="155">
        <v>95.237540986785461</v>
      </c>
      <c r="I631" s="155"/>
      <c r="K631" s="155"/>
      <c r="L631">
        <v>2197.5</v>
      </c>
      <c r="M631" s="155">
        <v>179.52536804799965</v>
      </c>
      <c r="N631" s="138">
        <f t="shared" si="9"/>
        <v>631</v>
      </c>
      <c r="AB631" s="167" t="str">
        <f>IFERROR(VALUE(RIGHT(AA631,LEN(AA631)-MIN(FIND({0;1;2;3;4;5;6;7;8;9},AA631&amp;"0123456789"))+1)),"")</f>
        <v/>
      </c>
    </row>
    <row r="632" spans="2:28" x14ac:dyDescent="0.2">
      <c r="B632" s="125">
        <v>2199</v>
      </c>
      <c r="C632" s="155">
        <v>27.542189560797485</v>
      </c>
      <c r="D632">
        <v>2199</v>
      </c>
      <c r="E632" s="155">
        <v>-2206.6354978799827</v>
      </c>
      <c r="F632">
        <v>2199</v>
      </c>
      <c r="G632" s="155">
        <v>94.237302120017375</v>
      </c>
      <c r="I632" s="155"/>
      <c r="K632" s="155"/>
      <c r="L632">
        <v>2198.5</v>
      </c>
      <c r="M632" s="155">
        <v>179.52036306754172</v>
      </c>
      <c r="N632" s="138">
        <f t="shared" si="9"/>
        <v>632</v>
      </c>
      <c r="AB632" s="167" t="str">
        <f>IFERROR(VALUE(RIGHT(AA632,LEN(AA632)-MIN(FIND({0;1;2;3;4;5;6;7;8;9},AA632&amp;"0123456789"))+1)),"")</f>
        <v/>
      </c>
    </row>
    <row r="633" spans="2:28" x14ac:dyDescent="0.2">
      <c r="B633" s="125">
        <v>2200</v>
      </c>
      <c r="C633" s="155">
        <v>27.550652212857539</v>
      </c>
      <c r="D633">
        <v>2200</v>
      </c>
      <c r="E633" s="155">
        <v>-2207.6357331090462</v>
      </c>
      <c r="F633">
        <v>2200</v>
      </c>
      <c r="G633" s="155">
        <v>93.237066890953884</v>
      </c>
      <c r="I633" s="155"/>
      <c r="K633" s="155"/>
      <c r="L633">
        <v>2199.5</v>
      </c>
      <c r="M633" s="155">
        <v>179.51525134949739</v>
      </c>
      <c r="N633" s="138">
        <f t="shared" si="9"/>
        <v>633</v>
      </c>
      <c r="AB633" s="167" t="str">
        <f>IFERROR(VALUE(RIGHT(AA633,LEN(AA633)-MIN(FIND({0;1;2;3;4;5;6;7;8;9},AA633&amp;"0123456789"))+1)),"")</f>
        <v/>
      </c>
    </row>
    <row r="634" spans="2:28" x14ac:dyDescent="0.2">
      <c r="B634" s="125">
        <v>2201</v>
      </c>
      <c r="C634" s="155">
        <v>27.559206001148912</v>
      </c>
      <c r="D634">
        <v>2201</v>
      </c>
      <c r="E634" s="155">
        <v>-2208.6359646760038</v>
      </c>
      <c r="F634">
        <v>2201</v>
      </c>
      <c r="G634" s="155">
        <v>92.236835323996274</v>
      </c>
      <c r="I634" s="155"/>
      <c r="K634" s="155"/>
      <c r="L634">
        <v>2200.5</v>
      </c>
      <c r="M634" s="155">
        <v>179.5100294399883</v>
      </c>
      <c r="N634" s="138">
        <f t="shared" si="9"/>
        <v>634</v>
      </c>
      <c r="AB634" s="167" t="str">
        <f>IFERROR(VALUE(RIGHT(AA634,LEN(AA634)-MIN(FIND({0;1;2;3;4;5;6;7;8;9},AA634&amp;"0123456789"))+1)),"")</f>
        <v/>
      </c>
    </row>
    <row r="635" spans="2:28" x14ac:dyDescent="0.2">
      <c r="B635" s="125">
        <v>2202</v>
      </c>
      <c r="C635" s="155">
        <v>27.567852911644248</v>
      </c>
      <c r="D635">
        <v>2202</v>
      </c>
      <c r="E635" s="155">
        <v>-2209.6361925553797</v>
      </c>
      <c r="F635">
        <v>2202</v>
      </c>
      <c r="G635" s="155">
        <v>91.236607444620404</v>
      </c>
      <c r="I635" s="155"/>
      <c r="K635" s="155"/>
      <c r="L635">
        <v>2201.5</v>
      </c>
      <c r="M635" s="155">
        <v>179.50469373434231</v>
      </c>
      <c r="N635" s="138">
        <f t="shared" si="9"/>
        <v>635</v>
      </c>
      <c r="AB635" s="167" t="str">
        <f>IFERROR(VALUE(RIGHT(AA635,LEN(AA635)-MIN(FIND({0;1;2;3;4;5;6;7;8;9},AA635&amp;"0123456789"))+1)),"")</f>
        <v/>
      </c>
    </row>
    <row r="636" spans="2:28" x14ac:dyDescent="0.2">
      <c r="B636" s="125">
        <v>2203</v>
      </c>
      <c r="C636" s="155">
        <v>27.576594995998686</v>
      </c>
      <c r="D636">
        <v>2203</v>
      </c>
      <c r="E636" s="155">
        <v>-2210.6364167205729</v>
      </c>
      <c r="F636">
        <v>2203</v>
      </c>
      <c r="G636" s="155">
        <v>90.236383279427173</v>
      </c>
      <c r="I636" s="155"/>
      <c r="K636" s="155"/>
      <c r="L636">
        <v>2202.5</v>
      </c>
      <c r="M636" s="155">
        <v>179.4992404687703</v>
      </c>
      <c r="N636" s="138">
        <f t="shared" si="9"/>
        <v>636</v>
      </c>
      <c r="AB636" s="167" t="str">
        <f>IFERROR(VALUE(RIGHT(AA636,LEN(AA636)-MIN(FIND({0;1;2;3;4;5;6;7;8;9},AA636&amp;"0123456789"))+1)),"")</f>
        <v/>
      </c>
    </row>
    <row r="637" spans="2:28" x14ac:dyDescent="0.2">
      <c r="B637" s="125">
        <v>2204</v>
      </c>
      <c r="C637" s="155">
        <v>27.585434374481572</v>
      </c>
      <c r="D637">
        <v>2204</v>
      </c>
      <c r="E637" s="155">
        <v>-2211.6366371437889</v>
      </c>
      <c r="F637">
        <v>2204</v>
      </c>
      <c r="G637" s="155">
        <v>89.236162856211195</v>
      </c>
      <c r="I637" s="155"/>
      <c r="K637" s="155"/>
      <c r="L637">
        <v>2203.5</v>
      </c>
      <c r="M637" s="155">
        <v>179.49366571147442</v>
      </c>
      <c r="N637" s="138">
        <f t="shared" si="9"/>
        <v>637</v>
      </c>
      <c r="AB637" s="167" t="str">
        <f>IFERROR(VALUE(RIGHT(AA637,LEN(AA637)-MIN(FIND({0;1;2;3;4;5;6;7;8;9},AA637&amp;"0123456789"))+1)),"")</f>
        <v/>
      </c>
    </row>
    <row r="638" spans="2:28" x14ac:dyDescent="0.2">
      <c r="B638" s="125">
        <v>2205</v>
      </c>
      <c r="C638" s="155">
        <v>27.594373239073914</v>
      </c>
      <c r="D638">
        <v>2205</v>
      </c>
      <c r="E638" s="155">
        <v>-2212.6368537959725</v>
      </c>
      <c r="F638">
        <v>2205</v>
      </c>
      <c r="G638" s="155">
        <v>88.235946204027641</v>
      </c>
      <c r="I638" s="155"/>
      <c r="K638" s="155"/>
      <c r="L638">
        <v>2204.5</v>
      </c>
      <c r="M638" s="155">
        <v>179.4879653531525</v>
      </c>
      <c r="N638" s="138">
        <f t="shared" si="9"/>
        <v>638</v>
      </c>
      <c r="AB638" s="167" t="str">
        <f>IFERROR(VALUE(RIGHT(AA638,LEN(AA638)-MIN(FIND({0;1;2;3;4;5;6;7;8;9},AA638&amp;"0123456789"))+1)),"")</f>
        <v/>
      </c>
    </row>
    <row r="639" spans="2:28" x14ac:dyDescent="0.2">
      <c r="B639" s="125">
        <v>2206</v>
      </c>
      <c r="C639" s="155">
        <v>27.603413856742769</v>
      </c>
      <c r="D639">
        <v>2206</v>
      </c>
      <c r="E639" s="155">
        <v>-2213.6370666467378</v>
      </c>
      <c r="F639">
        <v>2206</v>
      </c>
      <c r="G639" s="155">
        <v>87.235733353262276</v>
      </c>
      <c r="I639" s="155"/>
      <c r="K639" s="155"/>
      <c r="L639">
        <v>2205.5</v>
      </c>
      <c r="M639" s="155">
        <v>179.48213509685843</v>
      </c>
      <c r="N639" s="138">
        <f t="shared" si="9"/>
        <v>639</v>
      </c>
      <c r="AB639" s="167" t="str">
        <f>IFERROR(VALUE(RIGHT(AA639,LEN(AA639)-MIN(FIND({0;1;2;3;4;5;6;7;8;9},AA639&amp;"0123456789"))+1)),"")</f>
        <v/>
      </c>
    </row>
    <row r="640" spans="2:28" x14ac:dyDescent="0.2">
      <c r="B640" s="125">
        <v>2207</v>
      </c>
      <c r="C640" s="155">
        <v>27.61255857290497</v>
      </c>
      <c r="D640">
        <v>2207</v>
      </c>
      <c r="E640" s="155">
        <v>-2214.6372756642882</v>
      </c>
      <c r="F640">
        <v>2207</v>
      </c>
      <c r="G640" s="155">
        <v>86.235524335711943</v>
      </c>
      <c r="I640" s="155"/>
      <c r="K640" s="155"/>
      <c r="L640">
        <v>2206.5</v>
      </c>
      <c r="M640" s="155">
        <v>179.47617044714829</v>
      </c>
      <c r="N640" s="138">
        <f t="shared" si="9"/>
        <v>640</v>
      </c>
      <c r="AB640" s="167" t="str">
        <f>IFERROR(VALUE(RIGHT(AA640,LEN(AA640)-MIN(FIND({0;1;2;3;4;5;6;7;8;9},AA640&amp;"0123456789"))+1)),"")</f>
        <v/>
      </c>
    </row>
    <row r="641" spans="2:28" x14ac:dyDescent="0.2">
      <c r="B641" s="125">
        <v>2208</v>
      </c>
      <c r="C641" s="155">
        <v>27.621809815093506</v>
      </c>
      <c r="D641">
        <v>2208</v>
      </c>
      <c r="E641" s="155">
        <v>-2215.6374808153364</v>
      </c>
      <c r="F641">
        <v>2208</v>
      </c>
      <c r="G641" s="155">
        <v>85.235319184663695</v>
      </c>
      <c r="I641" s="155"/>
      <c r="K641" s="155"/>
      <c r="L641">
        <v>2207.5</v>
      </c>
      <c r="M641" s="155">
        <v>179.47006669846914</v>
      </c>
      <c r="N641" s="138">
        <f t="shared" si="9"/>
        <v>641</v>
      </c>
      <c r="AB641" s="167" t="str">
        <f>IFERROR(VALUE(RIGHT(AA641,LEN(AA641)-MIN(FIND({0;1;2;3;4;5;6;7;8;9},AA641&amp;"0123456789"))+1)),"")</f>
        <v/>
      </c>
    </row>
    <row r="642" spans="2:28" x14ac:dyDescent="0.2">
      <c r="B642" s="125">
        <v>2209</v>
      </c>
      <c r="C642" s="155">
        <v>27.631170096840869</v>
      </c>
      <c r="D642">
        <v>2209</v>
      </c>
      <c r="E642" s="155">
        <v>-2216.6376820650139</v>
      </c>
      <c r="F642">
        <v>2209</v>
      </c>
      <c r="G642" s="155">
        <v>84.235117934986192</v>
      </c>
      <c r="I642" s="155"/>
      <c r="K642" s="155"/>
      <c r="L642">
        <v>2208.5</v>
      </c>
      <c r="M642" s="155">
        <v>179.4638189227212</v>
      </c>
      <c r="N642" s="138">
        <f t="shared" si="9"/>
        <v>642</v>
      </c>
      <c r="AB642" s="167" t="str">
        <f>IFERROR(VALUE(RIGHT(AA642,LEN(AA642)-MIN(FIND({0;1;2;3;4;5;6;7;8;9},AA642&amp;"0123456789"))+1)),"")</f>
        <v/>
      </c>
    </row>
    <row r="643" spans="2:28" x14ac:dyDescent="0.2">
      <c r="B643" s="125">
        <v>2210</v>
      </c>
      <c r="C643" s="155">
        <v>27.640642021795152</v>
      </c>
      <c r="D643">
        <v>2210</v>
      </c>
      <c r="E643" s="155">
        <v>-2217.6378793767758</v>
      </c>
      <c r="F643">
        <v>2210</v>
      </c>
      <c r="G643" s="155">
        <v>83.234920623224298</v>
      </c>
      <c r="I643" s="155"/>
      <c r="K643" s="155"/>
      <c r="L643">
        <v>2209.5</v>
      </c>
      <c r="M643" s="155">
        <v>179.45742195591944</v>
      </c>
      <c r="N643" s="138">
        <f t="shared" si="9"/>
        <v>643</v>
      </c>
      <c r="AB643" s="167" t="str">
        <f>IFERROR(VALUE(RIGHT(AA643,LEN(AA643)-MIN(FIND({0;1;2;3;4;5;6;7;8;9},AA643&amp;"0123456789"))+1)),"")</f>
        <v/>
      </c>
    </row>
    <row r="644" spans="2:28" x14ac:dyDescent="0.2">
      <c r="B644" s="125">
        <v>2211</v>
      </c>
      <c r="C644" s="155">
        <v>27.650228288085728</v>
      </c>
      <c r="D644">
        <v>2211</v>
      </c>
      <c r="E644" s="155">
        <v>-2218.6380727122992</v>
      </c>
      <c r="F644">
        <v>2211</v>
      </c>
      <c r="G644" s="155">
        <v>82.234727287700935</v>
      </c>
      <c r="I644" s="155"/>
      <c r="K644" s="155"/>
      <c r="L644">
        <v>2210.5</v>
      </c>
      <c r="M644" s="155">
        <v>179.45087038388996</v>
      </c>
      <c r="N644" s="138">
        <f t="shared" si="9"/>
        <v>644</v>
      </c>
      <c r="AB644" s="167" t="str">
        <f>IFERROR(VALUE(RIGHT(AA644,LEN(AA644)-MIN(FIND({0;1;2;3;4;5;6;7;8;9},AA644&amp;"0123456789"))+1)),"")</f>
        <v/>
      </c>
    </row>
    <row r="645" spans="2:28" x14ac:dyDescent="0.2">
      <c r="B645" s="125">
        <v>2212</v>
      </c>
      <c r="C645" s="155">
        <v>27.659931692957013</v>
      </c>
      <c r="D645">
        <v>2212</v>
      </c>
      <c r="E645" s="155">
        <v>-2219.6382620313752</v>
      </c>
      <c r="F645">
        <v>2212</v>
      </c>
      <c r="G645" s="155">
        <v>81.234537968624863</v>
      </c>
      <c r="I645" s="155"/>
      <c r="K645" s="155"/>
      <c r="L645">
        <v>2211.5</v>
      </c>
      <c r="M645" s="155">
        <v>179.44415852690511</v>
      </c>
      <c r="N645" s="138">
        <f t="shared" si="9"/>
        <v>645</v>
      </c>
      <c r="AB645" s="167" t="str">
        <f>IFERROR(VALUE(RIGHT(AA645,LEN(AA645)-MIN(FIND({0;1;2;3;4;5;6;7;8;9},AA645&amp;"0123456789"))+1)),"")</f>
        <v/>
      </c>
    </row>
    <row r="646" spans="2:28" x14ac:dyDescent="0.2">
      <c r="B646" s="125">
        <v>2213</v>
      </c>
      <c r="C646" s="155">
        <v>27.669755137690331</v>
      </c>
      <c r="D646">
        <v>2213</v>
      </c>
      <c r="E646" s="155">
        <v>-2220.6384472917903</v>
      </c>
      <c r="F646">
        <v>2213</v>
      </c>
      <c r="G646" s="155">
        <v>80.234352708209826</v>
      </c>
      <c r="I646" s="155"/>
      <c r="K646" s="155"/>
      <c r="L646">
        <v>2212.5</v>
      </c>
      <c r="M646" s="155">
        <v>179.43728042317051</v>
      </c>
      <c r="N646" s="138">
        <f t="shared" ref="N646:N709" si="10">N645+1</f>
        <v>646</v>
      </c>
      <c r="AB646" s="167" t="str">
        <f>IFERROR(VALUE(RIGHT(AA646,LEN(AA646)-MIN(FIND({0;1;2;3;4;5;6;7;8;9},AA646&amp;"0123456789"))+1)),"")</f>
        <v/>
      </c>
    </row>
    <row r="647" spans="2:28" x14ac:dyDescent="0.2">
      <c r="B647" s="125">
        <v>2214</v>
      </c>
      <c r="C647" s="155">
        <v>27.679701632835691</v>
      </c>
      <c r="D647">
        <v>2214</v>
      </c>
      <c r="E647" s="155">
        <v>-2221.6386284491969</v>
      </c>
      <c r="F647">
        <v>2214</v>
      </c>
      <c r="G647" s="155">
        <v>79.234171550803239</v>
      </c>
      <c r="I647" s="155"/>
      <c r="K647" s="155"/>
      <c r="L647">
        <v>2213.5</v>
      </c>
      <c r="M647" s="155">
        <v>179.43022981106142</v>
      </c>
      <c r="N647" s="138">
        <f t="shared" si="10"/>
        <v>647</v>
      </c>
      <c r="AB647" s="167" t="str">
        <f>IFERROR(VALUE(RIGHT(AA647,LEN(AA647)-MIN(FIND({0;1;2;3;4;5;6;7;8;9},AA647&amp;"0123456789"))+1)),"")</f>
        <v/>
      </c>
    </row>
    <row r="648" spans="2:28" x14ac:dyDescent="0.2">
      <c r="B648" s="125">
        <v>2215</v>
      </c>
      <c r="C648" s="155">
        <v>27.689774303777213</v>
      </c>
      <c r="D648">
        <v>2215</v>
      </c>
      <c r="E648" s="155">
        <v>-2222.6388054569816</v>
      </c>
      <c r="F648">
        <v>2215</v>
      </c>
      <c r="G648" s="155">
        <v>78.233994543018525</v>
      </c>
      <c r="I648" s="155"/>
      <c r="K648" s="155"/>
      <c r="L648">
        <v>2214.5</v>
      </c>
      <c r="M648" s="155">
        <v>179.4230001100041</v>
      </c>
      <c r="N648" s="138">
        <f t="shared" si="10"/>
        <v>648</v>
      </c>
      <c r="AB648" s="167" t="str">
        <f>IFERROR(VALUE(RIGHT(AA648,LEN(AA648)-MIN(FIND({0;1;2;3;4;5;6;7;8;9},AA648&amp;"0123456789"))+1)),"")</f>
        <v/>
      </c>
    </row>
    <row r="649" spans="2:28" x14ac:dyDescent="0.2">
      <c r="B649" s="125">
        <v>2216</v>
      </c>
      <c r="C649" s="155">
        <v>27.699976396658233</v>
      </c>
      <c r="D649">
        <v>2216</v>
      </c>
      <c r="E649" s="155">
        <v>-2223.6389782661145</v>
      </c>
      <c r="F649">
        <v>2216</v>
      </c>
      <c r="G649" s="155">
        <v>77.233821733885634</v>
      </c>
      <c r="I649" s="155"/>
      <c r="K649" s="155"/>
      <c r="L649">
        <v>2215.5</v>
      </c>
      <c r="M649" s="155">
        <v>179.41558439985553</v>
      </c>
      <c r="N649" s="138">
        <f t="shared" si="10"/>
        <v>649</v>
      </c>
      <c r="AB649" s="167" t="str">
        <f>IFERROR(VALUE(RIGHT(AA649,LEN(AA649)-MIN(FIND({0;1;2;3;4;5;6;7;8;9},AA649&amp;"0123456789"))+1)),"")</f>
        <v/>
      </c>
    </row>
    <row r="650" spans="2:28" x14ac:dyDescent="0.2">
      <c r="B650" s="125">
        <v>2217</v>
      </c>
      <c r="C650" s="155">
        <v>27.710311284694264</v>
      </c>
      <c r="D650">
        <v>2217</v>
      </c>
      <c r="E650" s="155">
        <v>-2224.6391468249935</v>
      </c>
      <c r="F650">
        <v>2217</v>
      </c>
      <c r="G650" s="155">
        <v>76.233653175006566</v>
      </c>
      <c r="I650" s="155"/>
      <c r="K650" s="155"/>
      <c r="L650">
        <v>2216.5</v>
      </c>
      <c r="M650" s="155">
        <v>179.40797539867765</v>
      </c>
      <c r="N650" s="138">
        <f t="shared" si="10"/>
        <v>650</v>
      </c>
      <c r="AB650" s="167" t="str">
        <f>IFERROR(VALUE(RIGHT(AA650,LEN(AA650)-MIN(FIND({0;1;2;3;4;5;6;7;8;9},AA650&amp;"0123456789"))+1)),"")</f>
        <v/>
      </c>
    </row>
    <row r="651" spans="2:28" x14ac:dyDescent="0.2">
      <c r="B651" s="125">
        <v>2218</v>
      </c>
      <c r="C651" s="155">
        <v>27.720782474904855</v>
      </c>
      <c r="D651">
        <v>2218</v>
      </c>
      <c r="E651" s="155">
        <v>-2225.6393110792701</v>
      </c>
      <c r="F651">
        <v>2218</v>
      </c>
      <c r="G651" s="155">
        <v>75.233488920729997</v>
      </c>
      <c r="I651" s="155"/>
      <c r="K651" s="155"/>
      <c r="L651">
        <v>2217.5</v>
      </c>
      <c r="M651" s="155">
        <v>179.40016543872366</v>
      </c>
      <c r="N651" s="138">
        <f t="shared" si="10"/>
        <v>651</v>
      </c>
      <c r="AB651" s="167" t="str">
        <f>IFERROR(VALUE(RIGHT(AA651,LEN(AA651)-MIN(FIND({0;1;2;3;4;5;6;7;8;9},AA651&amp;"0123456789"))+1)),"")</f>
        <v/>
      </c>
    </row>
    <row r="652" spans="2:28" x14ac:dyDescent="0.2">
      <c r="B652" s="125">
        <v>2219</v>
      </c>
      <c r="C652" s="155">
        <v>27.73139361529827</v>
      </c>
      <c r="D652">
        <v>2219</v>
      </c>
      <c r="E652" s="155">
        <v>-2226.6394709716669</v>
      </c>
      <c r="F652">
        <v>2219</v>
      </c>
      <c r="G652" s="155">
        <v>74.233329028333173</v>
      </c>
      <c r="I652" s="155"/>
      <c r="K652" s="155"/>
      <c r="L652">
        <v>2218.5</v>
      </c>
      <c r="M652" s="155">
        <v>179.39214644048792</v>
      </c>
      <c r="N652" s="138">
        <f t="shared" si="10"/>
        <v>652</v>
      </c>
      <c r="AB652" s="167" t="str">
        <f>IFERROR(VALUE(RIGHT(AA652,LEN(AA652)-MIN(FIND({0;1;2;3;4;5;6;7;8;9},AA652&amp;"0123456789"))+1)),"")</f>
        <v/>
      </c>
    </row>
    <row r="653" spans="2:28" x14ac:dyDescent="0.2">
      <c r="B653" s="125">
        <v>2220</v>
      </c>
      <c r="C653" s="155">
        <v>27.742148502546019</v>
      </c>
      <c r="D653">
        <v>2220</v>
      </c>
      <c r="E653" s="155">
        <v>-2227.6396264417749</v>
      </c>
      <c r="F653">
        <v>2220</v>
      </c>
      <c r="G653" s="155">
        <v>73.233173558225189</v>
      </c>
      <c r="I653" s="155"/>
      <c r="K653" s="155"/>
      <c r="L653">
        <v>2219.5</v>
      </c>
      <c r="M653" s="155">
        <v>179.38390988462518</v>
      </c>
      <c r="N653" s="138">
        <f t="shared" si="10"/>
        <v>653</v>
      </c>
      <c r="AB653" s="167" t="str">
        <f>IFERROR(VALUE(RIGHT(AA653,LEN(AA653)-MIN(FIND({0;1;2;3;4;5;6;7;8;9},AA653&amp;"0123456789"))+1)),"")</f>
        <v/>
      </c>
    </row>
    <row r="654" spans="2:28" x14ac:dyDescent="0.2">
      <c r="B654" s="125">
        <v>2221</v>
      </c>
      <c r="C654" s="155">
        <v>27.753051090188123</v>
      </c>
      <c r="D654">
        <v>2221</v>
      </c>
      <c r="E654" s="155">
        <v>-2228.6397774258385</v>
      </c>
      <c r="F654">
        <v>2221</v>
      </c>
      <c r="G654" s="155">
        <v>72.233022574161623</v>
      </c>
      <c r="I654" s="155"/>
      <c r="K654" s="155"/>
      <c r="L654">
        <v>2220.5</v>
      </c>
      <c r="M654" s="155">
        <v>179.37544678153361</v>
      </c>
      <c r="N654" s="138">
        <f t="shared" si="10"/>
        <v>654</v>
      </c>
      <c r="AB654" s="167" t="str">
        <f>IFERROR(VALUE(RIGHT(AA654,LEN(AA654)-MIN(FIND({0;1;2;3;4;5;6;7;8;9},AA654&amp;"0123456789"))+1)),"")</f>
        <v/>
      </c>
    </row>
    <row r="655" spans="2:28" x14ac:dyDescent="0.2">
      <c r="B655" s="125">
        <v>2222</v>
      </c>
      <c r="C655" s="155">
        <v>27.76410549741377</v>
      </c>
      <c r="D655">
        <v>2222</v>
      </c>
      <c r="E655" s="155">
        <v>-2229.6399238565177</v>
      </c>
      <c r="F655">
        <v>2222</v>
      </c>
      <c r="G655" s="155">
        <v>71.232876143482372</v>
      </c>
      <c r="I655" s="155"/>
      <c r="K655" s="155"/>
      <c r="L655">
        <v>2221.5</v>
      </c>
      <c r="M655" s="155">
        <v>179.36674763837075</v>
      </c>
      <c r="N655" s="138">
        <f t="shared" si="10"/>
        <v>655</v>
      </c>
      <c r="AB655" s="167" t="str">
        <f>IFERROR(VALUE(RIGHT(AA655,LEN(AA655)-MIN(FIND({0;1;2;3;4;5;6;7;8;9},AA655&amp;"0123456789"))+1)),"")</f>
        <v/>
      </c>
    </row>
    <row r="656" spans="2:28" x14ac:dyDescent="0.2">
      <c r="B656" s="125">
        <v>2223</v>
      </c>
      <c r="C656" s="155">
        <v>27.775316018466789</v>
      </c>
      <c r="D656">
        <v>2223</v>
      </c>
      <c r="E656" s="155">
        <v>-2230.6400656626338</v>
      </c>
      <c r="F656">
        <v>2223</v>
      </c>
      <c r="G656" s="155">
        <v>70.23273433736631</v>
      </c>
      <c r="I656" s="155"/>
      <c r="K656" s="155"/>
      <c r="L656">
        <v>2222.5</v>
      </c>
      <c r="M656" s="155">
        <v>179.35780242324219</v>
      </c>
      <c r="N656" s="138">
        <f t="shared" si="10"/>
        <v>656</v>
      </c>
      <c r="AB656" s="167" t="str">
        <f>IFERROR(VALUE(RIGHT(AA656,LEN(AA656)-MIN(FIND({0;1;2;3;4;5;6;7;8;9},AA656&amp;"0123456789"))+1)),"")</f>
        <v/>
      </c>
    </row>
    <row r="657" spans="2:28" x14ac:dyDescent="0.2">
      <c r="B657" s="125">
        <v>2224</v>
      </c>
      <c r="C657" s="155">
        <v>27.786687132730041</v>
      </c>
      <c r="D657">
        <v>2224</v>
      </c>
      <c r="E657" s="155">
        <v>-2231.6402027688937</v>
      </c>
      <c r="F657">
        <v>2224</v>
      </c>
      <c r="G657" s="155">
        <v>69.232597231106411</v>
      </c>
      <c r="I657" s="155"/>
      <c r="K657" s="155"/>
      <c r="L657">
        <v>2223.5</v>
      </c>
      <c r="M657" s="155">
        <v>179.34860052628736</v>
      </c>
      <c r="N657" s="138">
        <f t="shared" si="10"/>
        <v>657</v>
      </c>
      <c r="AB657" s="167" t="str">
        <f>IFERROR(VALUE(RIGHT(AA657,LEN(AA657)-MIN(FIND({0;1;2;3;4;5;6;7;8;9},AA657&amp;"0123456789"))+1)),"")</f>
        <v/>
      </c>
    </row>
    <row r="658" spans="2:28" x14ac:dyDescent="0.2">
      <c r="B658" s="125">
        <v>2225</v>
      </c>
      <c r="C658" s="155">
        <v>27.798223515548813</v>
      </c>
      <c r="D658">
        <v>2225</v>
      </c>
      <c r="E658" s="155">
        <v>-2232.6403350955825</v>
      </c>
      <c r="F658">
        <v>2225</v>
      </c>
      <c r="G658" s="155">
        <v>68.232464904417611</v>
      </c>
      <c r="I658" s="155"/>
      <c r="K658" s="155"/>
      <c r="L658">
        <v>2224.5</v>
      </c>
      <c r="M658" s="155">
        <v>179.33913071731402</v>
      </c>
      <c r="N658" s="138">
        <f t="shared" si="10"/>
        <v>658</v>
      </c>
      <c r="AB658" s="167" t="str">
        <f>IFERROR(VALUE(RIGHT(AA658,LEN(AA658)-MIN(FIND({0;1;2;3;4;5;6;7;8;9},AA658&amp;"0123456789"))+1)),"")</f>
        <v/>
      </c>
    </row>
    <row r="659" spans="2:28" x14ac:dyDescent="0.2">
      <c r="B659" s="125">
        <v>2226</v>
      </c>
      <c r="C659" s="155">
        <v>27.809930049859208</v>
      </c>
      <c r="D659">
        <v>2226</v>
      </c>
      <c r="E659" s="155">
        <v>-2233.6404625582391</v>
      </c>
      <c r="F659">
        <v>2226</v>
      </c>
      <c r="G659" s="155">
        <v>67.232337441761047</v>
      </c>
      <c r="I659" s="155"/>
      <c r="K659" s="155"/>
      <c r="L659">
        <v>2225.5</v>
      </c>
      <c r="M659" s="155">
        <v>179.32938109966238</v>
      </c>
      <c r="N659" s="138">
        <f t="shared" si="10"/>
        <v>659</v>
      </c>
      <c r="AB659" s="167" t="str">
        <f>IFERROR(VALUE(RIGHT(AA659,LEN(AA659)-MIN(FIND({0;1;2;3;4;5;6;7;8;9},AA659&amp;"0123456789"))+1)),"")</f>
        <v/>
      </c>
    </row>
    <row r="660" spans="2:28" x14ac:dyDescent="0.2">
      <c r="B660" s="125">
        <v>2227</v>
      </c>
      <c r="C660" s="155">
        <v>27.821811838694877</v>
      </c>
      <c r="D660">
        <v>2227</v>
      </c>
      <c r="E660" s="155">
        <v>-2234.6405850672918</v>
      </c>
      <c r="F660">
        <v>2227</v>
      </c>
      <c r="G660" s="155">
        <v>66.232214932708303</v>
      </c>
      <c r="I660" s="155"/>
      <c r="K660" s="155"/>
      <c r="L660">
        <v>2226.5</v>
      </c>
      <c r="M660" s="155">
        <v>179.31933905985034</v>
      </c>
      <c r="N660" s="138">
        <f t="shared" si="10"/>
        <v>660</v>
      </c>
      <c r="AB660" s="167" t="str">
        <f>IFERROR(VALUE(RIGHT(AA660,LEN(AA660)-MIN(FIND({0;1;2;3;4;5;6;7;8;9},AA660&amp;"0123456789"))+1)),"")</f>
        <v/>
      </c>
    </row>
    <row r="661" spans="2:28" x14ac:dyDescent="0.2">
      <c r="B661" s="125">
        <v>2228</v>
      </c>
      <c r="C661" s="155">
        <v>27.833874218653168</v>
      </c>
      <c r="D661">
        <v>2228</v>
      </c>
      <c r="E661" s="155">
        <v>-2235.6407025276708</v>
      </c>
      <c r="F661">
        <v>2228</v>
      </c>
      <c r="G661" s="155">
        <v>65.232097472329315</v>
      </c>
      <c r="I661" s="155"/>
      <c r="K661" s="155"/>
      <c r="L661">
        <v>2227.5</v>
      </c>
      <c r="M661" s="155">
        <v>179.30899121258375</v>
      </c>
      <c r="N661" s="138">
        <f t="shared" si="10"/>
        <v>661</v>
      </c>
      <c r="AB661" s="167" t="str">
        <f>IFERROR(VALUE(RIGHT(AA661,LEN(AA661)-MIN(FIND({0;1;2;3;4;5;6;7;8;9},AA661&amp;"0123456789"))+1)),"")</f>
        <v/>
      </c>
    </row>
    <row r="662" spans="2:28" x14ac:dyDescent="0.2">
      <c r="B662" s="125">
        <v>2229</v>
      </c>
      <c r="C662" s="155">
        <v>27.846122774410787</v>
      </c>
      <c r="D662">
        <v>2229</v>
      </c>
      <c r="E662" s="155">
        <v>-2236.6408148383748</v>
      </c>
      <c r="F662">
        <v>2229</v>
      </c>
      <c r="G662" s="155">
        <v>64.231985161625289</v>
      </c>
      <c r="I662" s="155"/>
      <c r="K662" s="155"/>
      <c r="L662">
        <v>2228.5</v>
      </c>
      <c r="M662" s="155">
        <v>179.29832334058923</v>
      </c>
      <c r="N662" s="138">
        <f t="shared" si="10"/>
        <v>662</v>
      </c>
      <c r="AB662" s="167" t="str">
        <f>IFERROR(VALUE(RIGHT(AA662,LEN(AA662)-MIN(FIND({0;1;2;3;4;5;6;7;8;9},AA662&amp;"0123456789"))+1)),"")</f>
        <v/>
      </c>
    </row>
    <row r="663" spans="2:28" x14ac:dyDescent="0.2">
      <c r="B663" s="125">
        <v>2230</v>
      </c>
      <c r="C663" s="155">
        <v>27.858563354389108</v>
      </c>
      <c r="D663">
        <v>2230</v>
      </c>
      <c r="E663" s="155">
        <v>-2237.6409218920012</v>
      </c>
      <c r="F663">
        <v>2230</v>
      </c>
      <c r="G663" s="155">
        <v>63.231878107998909</v>
      </c>
      <c r="I663" s="155"/>
      <c r="K663" s="155"/>
      <c r="L663">
        <v>2229.5</v>
      </c>
      <c r="M663" s="155">
        <v>179.2873203287144</v>
      </c>
      <c r="N663" s="138">
        <f t="shared" si="10"/>
        <v>663</v>
      </c>
      <c r="AB663" s="167" t="str">
        <f>IFERROR(VALUE(RIGHT(AA663,LEN(AA663)-MIN(FIND({0;1;2;3;4;5;6;7;8;9},AA663&amp;"0123456789"))+1)),"")</f>
        <v/>
      </c>
    </row>
    <row r="664" spans="2:28" x14ac:dyDescent="0.2">
      <c r="B664" s="125">
        <v>2231</v>
      </c>
      <c r="C664" s="155">
        <v>27.871202087680604</v>
      </c>
      <c r="D664">
        <v>2231</v>
      </c>
      <c r="E664" s="155">
        <v>-2238.6410235742314</v>
      </c>
      <c r="F664">
        <v>2231</v>
      </c>
      <c r="G664" s="155">
        <v>62.231776425768658</v>
      </c>
      <c r="I664" s="155"/>
      <c r="K664" s="155"/>
      <c r="L664">
        <v>2230.5</v>
      </c>
      <c r="M664" s="155">
        <v>179.27596609163513</v>
      </c>
      <c r="N664" s="138">
        <f t="shared" si="10"/>
        <v>664</v>
      </c>
      <c r="AB664" s="167" t="str">
        <f>IFERROR(VALUE(RIGHT(AA664,LEN(AA664)-MIN(FIND({0;1;2;3;4;5;6;7;8;9},AA664&amp;"0123456789"))+1)),"")</f>
        <v/>
      </c>
    </row>
    <row r="665" spans="2:28" x14ac:dyDescent="0.2">
      <c r="B665" s="125">
        <v>2232</v>
      </c>
      <c r="C665" s="155">
        <v>27.884045402360858</v>
      </c>
      <c r="D665">
        <v>2232</v>
      </c>
      <c r="E665" s="155">
        <v>-2239.6411197632619</v>
      </c>
      <c r="F665">
        <v>2232</v>
      </c>
      <c r="G665" s="155">
        <v>61.231680236738157</v>
      </c>
      <c r="I665" s="155"/>
      <c r="K665" s="155"/>
      <c r="L665">
        <v>2231.5</v>
      </c>
      <c r="M665" s="155">
        <v>179.26424349442303</v>
      </c>
      <c r="N665" s="138">
        <f t="shared" si="10"/>
        <v>665</v>
      </c>
      <c r="AB665" s="167" t="str">
        <f>IFERROR(VALUE(RIGHT(AA665,LEN(AA665)-MIN(FIND({0;1;2;3;4;5;6;7;8;9},AA665&amp;"0123456789"))+1)),"")</f>
        <v/>
      </c>
    </row>
    <row r="666" spans="2:28" x14ac:dyDescent="0.2">
      <c r="B666" s="125">
        <v>2233</v>
      </c>
      <c r="C666" s="155">
        <v>27.897100045325061</v>
      </c>
      <c r="D666">
        <v>2233</v>
      </c>
      <c r="E666" s="155">
        <v>-2240.6412103291809</v>
      </c>
      <c r="F666">
        <v>2233</v>
      </c>
      <c r="G666" s="155">
        <v>60.231589670819176</v>
      </c>
      <c r="I666" s="155"/>
      <c r="K666" s="155"/>
      <c r="L666">
        <v>2232.5</v>
      </c>
      <c r="M666" s="155">
        <v>179.25213426515376</v>
      </c>
      <c r="N666" s="138">
        <f t="shared" si="10"/>
        <v>666</v>
      </c>
      <c r="AB666" s="167" t="str">
        <f>IFERROR(VALUE(RIGHT(AA666,LEN(AA666)-MIN(FIND({0;1;2;3;4;5;6;7;8;9},AA666&amp;"0123456789"))+1)),"")</f>
        <v/>
      </c>
    </row>
    <row r="667" spans="2:28" x14ac:dyDescent="0.2">
      <c r="B667" s="125">
        <v>2234</v>
      </c>
      <c r="C667" s="155">
        <v>27.910373103804559</v>
      </c>
      <c r="D667">
        <v>2234</v>
      </c>
      <c r="E667" s="155">
        <v>-2241.6412951332813</v>
      </c>
      <c r="F667">
        <v>2234</v>
      </c>
      <c r="G667" s="155">
        <v>59.231504866718751</v>
      </c>
      <c r="I667" s="155"/>
      <c r="K667" s="155"/>
      <c r="L667">
        <v>2233.5</v>
      </c>
      <c r="M667" s="155">
        <v>179.23961889859351</v>
      </c>
      <c r="N667" s="138">
        <f t="shared" si="10"/>
        <v>667</v>
      </c>
      <c r="AB667" s="167" t="str">
        <f>IFERROR(VALUE(RIGHT(AA667,LEN(AA667)-MIN(FIND({0;1;2;3;4;5;6;7;8;9},AA667&amp;"0123456789"))+1)),"")</f>
        <v/>
      </c>
    </row>
    <row r="668" spans="2:28" x14ac:dyDescent="0.2">
      <c r="B668" s="125">
        <v>2235</v>
      </c>
      <c r="C668" s="155">
        <v>27.923872028737687</v>
      </c>
      <c r="D668">
        <v>2235</v>
      </c>
      <c r="E668" s="155">
        <v>-2242.6413740273015</v>
      </c>
      <c r="F668">
        <v>2235</v>
      </c>
      <c r="G668" s="155">
        <v>58.231425972698617</v>
      </c>
      <c r="I668" s="155"/>
      <c r="K668" s="155"/>
      <c r="L668">
        <v>2234.5</v>
      </c>
      <c r="M668" s="155">
        <v>179.22667654989402</v>
      </c>
      <c r="N668" s="138">
        <f t="shared" si="10"/>
        <v>668</v>
      </c>
      <c r="AB668" s="167" t="str">
        <f>IFERROR(VALUE(RIGHT(AA668,LEN(AA668)-MIN(FIND({0;1;2;3;4;5;6;7;8;9},AA668&amp;"0123456789"))+1)),"")</f>
        <v/>
      </c>
    </row>
    <row r="669" spans="2:28" x14ac:dyDescent="0.2">
      <c r="B669" s="125">
        <v>2236</v>
      </c>
      <c r="C669" s="155">
        <v>27.937604660190051</v>
      </c>
      <c r="D669">
        <v>2236</v>
      </c>
      <c r="E669" s="155">
        <v>-2243.6414468525859</v>
      </c>
      <c r="F669">
        <v>2236</v>
      </c>
      <c r="G669" s="155">
        <v>57.231353147414211</v>
      </c>
      <c r="I669" s="155"/>
      <c r="K669" s="155"/>
      <c r="L669">
        <v>2235.5</v>
      </c>
      <c r="M669" s="155">
        <v>179.21328491709812</v>
      </c>
      <c r="N669" s="138">
        <f t="shared" si="10"/>
        <v>669</v>
      </c>
      <c r="AB669" s="167" t="str">
        <f>IFERROR(VALUE(RIGHT(AA669,LEN(AA669)-MIN(FIND({0;1;2;3;4;5;6;7;8;9},AA669&amp;"0123456789"))+1)),"")</f>
        <v/>
      </c>
    </row>
    <row r="670" spans="2:28" x14ac:dyDescent="0.2">
      <c r="B670" s="125">
        <v>2237</v>
      </c>
      <c r="C670" s="155">
        <v>27.951579255043054</v>
      </c>
      <c r="D670">
        <v>2237</v>
      </c>
      <c r="E670" s="155">
        <v>-2244.641513439155</v>
      </c>
      <c r="F670">
        <v>2237</v>
      </c>
      <c r="G670" s="155">
        <v>56.231286560845092</v>
      </c>
      <c r="I670" s="155"/>
      <c r="K670" s="155"/>
      <c r="L670">
        <v>2236.5</v>
      </c>
      <c r="M670" s="155">
        <v>179.19942011109839</v>
      </c>
      <c r="N670" s="138">
        <f t="shared" si="10"/>
        <v>670</v>
      </c>
      <c r="AB670" s="167" t="str">
        <f>IFERROR(VALUE(RIGHT(AA670,LEN(AA670)-MIN(FIND({0;1;2;3;4;5;6;7;8;9},AA670&amp;"0123456789"))+1)),"")</f>
        <v/>
      </c>
    </row>
    <row r="671" spans="2:28" x14ac:dyDescent="0.2">
      <c r="B671" s="125">
        <v>2238</v>
      </c>
      <c r="C671" s="155">
        <v>27.965804517194513</v>
      </c>
      <c r="D671">
        <v>2238</v>
      </c>
      <c r="E671" s="155">
        <v>-2245.6415736046756</v>
      </c>
      <c r="F671">
        <v>2238</v>
      </c>
      <c r="G671" s="155">
        <v>55.231226395324484</v>
      </c>
      <c r="I671" s="155"/>
      <c r="K671" s="155"/>
      <c r="L671">
        <v>2237.5</v>
      </c>
      <c r="M671" s="155">
        <v>179.18505651161496</v>
      </c>
      <c r="N671" s="138">
        <f t="shared" si="10"/>
        <v>671</v>
      </c>
      <c r="AB671" s="167" t="str">
        <f>IFERROR(VALUE(RIGHT(AA671,LEN(AA671)-MIN(FIND({0;1;2;3;4;5;6;7;8;9},AA671&amp;"0123456789"))+1)),"")</f>
        <v/>
      </c>
    </row>
    <row r="672" spans="2:28" x14ac:dyDescent="0.2">
      <c r="B672" s="125">
        <v>2239</v>
      </c>
      <c r="C672" s="155">
        <v>27.980289630540902</v>
      </c>
      <c r="D672">
        <v>2239</v>
      </c>
      <c r="E672" s="155">
        <v>-2246.6416271533139</v>
      </c>
      <c r="F672">
        <v>2239</v>
      </c>
      <c r="G672" s="155">
        <v>54.23117284668615</v>
      </c>
      <c r="I672" s="155"/>
      <c r="K672" s="155"/>
      <c r="L672">
        <v>2238.5</v>
      </c>
      <c r="M672" s="155">
        <v>179.17016660771228</v>
      </c>
      <c r="N672" s="138">
        <f t="shared" si="10"/>
        <v>672</v>
      </c>
      <c r="AB672" s="167" t="str">
        <f>IFERROR(VALUE(RIGHT(AA672,LEN(AA672)-MIN(FIND({0;1;2;3;4;5;6;7;8;9},AA672&amp;"0123456789"))+1)),"")</f>
        <v/>
      </c>
    </row>
    <row r="673" spans="2:28" x14ac:dyDescent="0.2">
      <c r="B673" s="125">
        <v>2240</v>
      </c>
      <c r="C673" s="155">
        <v>27.995044295033054</v>
      </c>
      <c r="D673">
        <v>2240</v>
      </c>
      <c r="E673" s="155">
        <v>-2247.6416738744601</v>
      </c>
      <c r="F673">
        <v>2240</v>
      </c>
      <c r="G673" s="155">
        <v>53.231126125539959</v>
      </c>
      <c r="I673" s="155"/>
      <c r="K673" s="155"/>
      <c r="L673">
        <v>2239.5</v>
      </c>
      <c r="M673" s="155">
        <v>179.15472082158189</v>
      </c>
      <c r="N673" s="138">
        <f t="shared" si="10"/>
        <v>673</v>
      </c>
      <c r="AB673" s="167" t="str">
        <f>IFERROR(VALUE(RIGHT(AA673,LEN(AA673)-MIN(FIND({0;1;2;3;4;5;6;7;8;9},AA673&amp;"0123456789"))+1)),"")</f>
        <v/>
      </c>
    </row>
    <row r="674" spans="2:28" x14ac:dyDescent="0.2">
      <c r="B674" s="125">
        <v>2241</v>
      </c>
      <c r="C674" s="155">
        <v>28.010078766107085</v>
      </c>
      <c r="D674">
        <v>2241</v>
      </c>
      <c r="E674" s="155">
        <v>-2248.641713541308</v>
      </c>
      <c r="F674">
        <v>2241</v>
      </c>
      <c r="G674" s="155">
        <v>52.231086458692062</v>
      </c>
      <c r="I674" s="155"/>
      <c r="K674" s="155"/>
      <c r="L674">
        <v>2240.5</v>
      </c>
      <c r="M674" s="155">
        <v>179.13868731501717</v>
      </c>
      <c r="N674" s="138">
        <f t="shared" si="10"/>
        <v>674</v>
      </c>
      <c r="AB674" s="167" t="str">
        <f>IFERROR(VALUE(RIGHT(AA674,LEN(AA674)-MIN(FIND({0;1;2;3;4;5;6;7;8;9},AA674&amp;"0123456789"))+1)),"")</f>
        <v/>
      </c>
    </row>
    <row r="675" spans="2:28" x14ac:dyDescent="0.2">
      <c r="B675" s="125">
        <v>2242</v>
      </c>
      <c r="C675" s="155">
        <v>28.025403897770698</v>
      </c>
      <c r="D675">
        <v>2242</v>
      </c>
      <c r="E675" s="155">
        <v>-2249.6417459092627</v>
      </c>
      <c r="F675">
        <v>2242</v>
      </c>
      <c r="G675" s="155">
        <v>51.231054090737416</v>
      </c>
      <c r="I675" s="155"/>
      <c r="K675" s="155"/>
      <c r="L675">
        <v>2241.5</v>
      </c>
      <c r="M675" s="155">
        <v>179.12203177980587</v>
      </c>
      <c r="N675" s="138">
        <f t="shared" si="10"/>
        <v>675</v>
      </c>
      <c r="AB675" s="167" t="str">
        <f>IFERROR(VALUE(RIGHT(AA675,LEN(AA675)-MIN(FIND({0;1;2;3;4;5;6;7;8;9},AA675&amp;"0123456789"))+1)),"")</f>
        <v/>
      </c>
    </row>
    <row r="676" spans="2:28" x14ac:dyDescent="0.2">
      <c r="B676" s="125">
        <v>2243</v>
      </c>
      <c r="C676" s="155">
        <v>28.041031189530869</v>
      </c>
      <c r="D676">
        <v>2243</v>
      </c>
      <c r="E676" s="155">
        <v>-2250.6417707141754</v>
      </c>
      <c r="F676">
        <v>2243</v>
      </c>
      <c r="G676" s="155">
        <v>50.231029285824661</v>
      </c>
      <c r="I676" s="155"/>
      <c r="K676" s="155"/>
      <c r="L676">
        <v>2242.5</v>
      </c>
      <c r="M676" s="155">
        <v>179.10471721745452</v>
      </c>
      <c r="N676" s="138">
        <f t="shared" si="10"/>
        <v>676</v>
      </c>
      <c r="AB676" s="167" t="str">
        <f>IFERROR(VALUE(RIGHT(AA676,LEN(AA676)-MIN(FIND({0;1;2;3;4;5;6;7;8;9},AA676&amp;"0123456789"))+1)),"")</f>
        <v/>
      </c>
    </row>
    <row r="677" spans="2:28" x14ac:dyDescent="0.2">
      <c r="B677" s="125">
        <v>2244</v>
      </c>
      <c r="C677" s="155">
        <v>28.056972837095657</v>
      </c>
      <c r="D677">
        <v>2244</v>
      </c>
      <c r="E677" s="155">
        <v>-2251.6417876703704</v>
      </c>
      <c r="F677">
        <v>2244</v>
      </c>
      <c r="G677" s="155">
        <v>49.231012329629721</v>
      </c>
      <c r="I677" s="155"/>
      <c r="K677" s="155"/>
      <c r="L677">
        <v>2243.5</v>
      </c>
      <c r="M677" s="155">
        <v>179.08670372272132</v>
      </c>
      <c r="N677" s="138">
        <f t="shared" si="10"/>
        <v>677</v>
      </c>
      <c r="AB677" s="167" t="str">
        <f>IFERROR(VALUE(RIGHT(AA677,LEN(AA677)-MIN(FIND({0;1;2;3;4;5;6;7;8;9},AA677&amp;"0123456789"))+1)),"")</f>
        <v/>
      </c>
    </row>
    <row r="678" spans="2:28" x14ac:dyDescent="0.2">
      <c r="B678" s="125">
        <v>2245</v>
      </c>
      <c r="C678" s="155">
        <v>28.07324178619298</v>
      </c>
      <c r="D678">
        <v>2245</v>
      </c>
      <c r="E678" s="155">
        <v>-2252.6417964684629</v>
      </c>
      <c r="F678">
        <v>2245</v>
      </c>
      <c r="G678" s="155">
        <v>48.231003531537226</v>
      </c>
      <c r="I678" s="155"/>
      <c r="K678" s="155"/>
      <c r="L678">
        <v>2244.5</v>
      </c>
      <c r="M678" s="155">
        <v>179.06794830477253</v>
      </c>
      <c r="N678" s="138">
        <f t="shared" si="10"/>
        <v>678</v>
      </c>
      <c r="AB678" s="167" t="str">
        <f>IFERROR(VALUE(RIGHT(AA678,LEN(AA678)-MIN(FIND({0;1;2;3;4;5;6;7;8;9},AA678&amp;"0123456789"))+1)),"")</f>
        <v/>
      </c>
    </row>
    <row r="679" spans="2:28" x14ac:dyDescent="0.2">
      <c r="B679" s="125">
        <v>2246</v>
      </c>
      <c r="C679" s="155">
        <v>28.089851787560509</v>
      </c>
      <c r="D679">
        <v>2246</v>
      </c>
      <c r="E679" s="155">
        <v>-2253.641796772979</v>
      </c>
      <c r="F679">
        <v>2246</v>
      </c>
      <c r="G679" s="155">
        <v>47.23100322702112</v>
      </c>
      <c r="I679" s="155"/>
      <c r="K679" s="155"/>
      <c r="L679">
        <v>2245.5</v>
      </c>
      <c r="M679" s="155">
        <v>179.04840481979133</v>
      </c>
      <c r="N679" s="138">
        <f t="shared" si="10"/>
        <v>679</v>
      </c>
      <c r="AB679" s="167" t="str">
        <f>IFERROR(VALUE(RIGHT(AA679,LEN(AA679)-MIN(FIND({0;1;2;3;4;5;6;7;8;9},AA679&amp;"0123456789"))+1)),"")</f>
        <v/>
      </c>
    </row>
    <row r="680" spans="2:28" x14ac:dyDescent="0.2">
      <c r="B680" s="125">
        <v>2247</v>
      </c>
      <c r="C680" s="155">
        <v>28.106817448445202</v>
      </c>
      <c r="D680">
        <v>2247</v>
      </c>
      <c r="E680" s="155">
        <v>-2254.6417882198357</v>
      </c>
      <c r="F680">
        <v>2247</v>
      </c>
      <c r="G680" s="155">
        <v>46.231011780164408</v>
      </c>
      <c r="I680" s="155"/>
      <c r="K680" s="155"/>
      <c r="L680">
        <v>2246.5</v>
      </c>
      <c r="M680" s="155">
        <v>179.02802417063228</v>
      </c>
      <c r="N680" s="138">
        <f t="shared" si="10"/>
        <v>680</v>
      </c>
      <c r="AB680" s="167" t="str">
        <f>IFERROR(VALUE(RIGHT(AA680,LEN(AA680)-MIN(FIND({0;1;2;3;4;5;6;7;8;9},AA680&amp;"0123456789"))+1)),"")</f>
        <v/>
      </c>
    </row>
    <row r="681" spans="2:28" x14ac:dyDescent="0.2">
      <c r="B681" s="125">
        <v>2248</v>
      </c>
      <c r="C681" s="155">
        <v>28.124154270356552</v>
      </c>
      <c r="D681">
        <v>2248</v>
      </c>
      <c r="E681" s="155">
        <v>-2255.6417704138544</v>
      </c>
      <c r="F681">
        <v>2248</v>
      </c>
      <c r="G681" s="155">
        <v>45.231029586145723</v>
      </c>
      <c r="I681" s="155"/>
      <c r="K681" s="155"/>
      <c r="L681">
        <v>2247.5</v>
      </c>
      <c r="M681" s="155">
        <v>179.00675509408848</v>
      </c>
      <c r="N681" s="138">
        <f t="shared" si="10"/>
        <v>681</v>
      </c>
      <c r="AB681" s="167" t="str">
        <f>IFERROR(VALUE(RIGHT(AA681,LEN(AA681)-MIN(FIND({0;1;2;3;4;5;6;7;8;9},AA681&amp;"0123456789"))+1)),"")</f>
        <v/>
      </c>
    </row>
    <row r="682" spans="2:28" x14ac:dyDescent="0.2">
      <c r="B682" s="125">
        <v>2248.5</v>
      </c>
      <c r="C682" s="155">
        <v>28.132968016247577</v>
      </c>
      <c r="D682">
        <v>2248.5</v>
      </c>
      <c r="E682" s="155">
        <v>-2256.1417578874607</v>
      </c>
      <c r="F682">
        <v>2248.5</v>
      </c>
      <c r="G682" s="155">
        <v>44.731042112539399</v>
      </c>
      <c r="I682" s="155"/>
      <c r="K682" s="155"/>
      <c r="L682">
        <v>2248.25</v>
      </c>
      <c r="M682" s="155">
        <v>178.99009841231512</v>
      </c>
      <c r="N682" s="138">
        <f t="shared" si="10"/>
        <v>682</v>
      </c>
      <c r="AB682" s="167" t="str">
        <f>IFERROR(VALUE(RIGHT(AA682,LEN(AA682)-MIN(FIND({0;1;2;3;4;5;6;7;8;9},AA682&amp;"0123456789"))+1)),"")</f>
        <v/>
      </c>
    </row>
    <row r="683" spans="2:28" x14ac:dyDescent="0.2">
      <c r="B683" s="125">
        <v>2249</v>
      </c>
      <c r="C683" s="155">
        <v>28.141880894459259</v>
      </c>
      <c r="D683">
        <v>2249</v>
      </c>
      <c r="E683" s="155">
        <v>-2256.6417428820164</v>
      </c>
      <c r="F683">
        <v>2249</v>
      </c>
      <c r="G683" s="155">
        <v>44.23105711798371</v>
      </c>
      <c r="I683" s="155"/>
      <c r="K683" s="155"/>
      <c r="L683">
        <v>2248.75</v>
      </c>
      <c r="M683" s="155">
        <v>178.97873690674842</v>
      </c>
      <c r="N683" s="138">
        <f t="shared" si="10"/>
        <v>683</v>
      </c>
      <c r="AB683" s="167" t="str">
        <f>IFERROR(VALUE(RIGHT(AA683,LEN(AA683)-MIN(FIND({0;1;2;3;4;5;6;7;8;9},AA683&amp;"0123456789"))+1)),"")</f>
        <v/>
      </c>
    </row>
    <row r="684" spans="2:28" x14ac:dyDescent="0.2">
      <c r="B684" s="125">
        <v>2249.5</v>
      </c>
      <c r="C684" s="155">
        <v>28.150895209055371</v>
      </c>
      <c r="D684">
        <v>2249.5</v>
      </c>
      <c r="E684" s="155">
        <v>-2257.1417253363225</v>
      </c>
      <c r="F684">
        <v>2249.5</v>
      </c>
      <c r="G684" s="155">
        <v>43.731074663677646</v>
      </c>
      <c r="I684" s="155"/>
      <c r="K684" s="155"/>
      <c r="L684">
        <v>2249.25</v>
      </c>
      <c r="M684" s="155">
        <v>178.96711129272103</v>
      </c>
      <c r="N684" s="138">
        <f t="shared" si="10"/>
        <v>684</v>
      </c>
      <c r="AB684" s="167" t="str">
        <f>IFERROR(VALUE(RIGHT(AA684,LEN(AA684)-MIN(FIND({0;1;2;3;4;5;6;7;8;9},AA684&amp;"0123456789"))+1)),"")</f>
        <v/>
      </c>
    </row>
    <row r="685" spans="2:28" x14ac:dyDescent="0.2">
      <c r="B685" s="125">
        <v>2250</v>
      </c>
      <c r="C685" s="155">
        <v>28.160013333916709</v>
      </c>
      <c r="D685">
        <v>2250</v>
      </c>
      <c r="E685" s="155">
        <v>-2257.6417051865037</v>
      </c>
      <c r="F685">
        <v>2250</v>
      </c>
      <c r="G685" s="155">
        <v>43.231094813496384</v>
      </c>
      <c r="I685" s="155"/>
      <c r="K685" s="155"/>
      <c r="L685">
        <v>2249.75</v>
      </c>
      <c r="M685" s="155">
        <v>178.95521356496545</v>
      </c>
      <c r="N685" s="138">
        <f t="shared" si="10"/>
        <v>685</v>
      </c>
      <c r="AB685" s="167" t="str">
        <f>IFERROR(VALUE(RIGHT(AA685,LEN(AA685)-MIN(FIND({0;1;2;3;4;5;6;7;8;9},AA685&amp;"0123456789"))+1)),"")</f>
        <v/>
      </c>
    </row>
    <row r="686" spans="2:28" x14ac:dyDescent="0.2">
      <c r="B686" s="125">
        <v>2250.5</v>
      </c>
      <c r="C686" s="155">
        <v>28.169237719708597</v>
      </c>
      <c r="D686">
        <v>2250.5</v>
      </c>
      <c r="E686" s="155">
        <v>-2258.1416823657883</v>
      </c>
      <c r="F686">
        <v>2250.5</v>
      </c>
      <c r="G686" s="155">
        <v>42.731117634211842</v>
      </c>
      <c r="I686" s="155"/>
      <c r="K686" s="155"/>
      <c r="L686">
        <v>2250.25</v>
      </c>
      <c r="M686" s="155">
        <v>178.94303491945561</v>
      </c>
      <c r="N686" s="138">
        <f t="shared" si="10"/>
        <v>686</v>
      </c>
      <c r="AB686" s="167" t="str">
        <f>IFERROR(VALUE(RIGHT(AA686,LEN(AA686)-MIN(FIND({0;1;2;3;4;5;6;7;8;9},AA686&amp;"0123456789"))+1)),"")</f>
        <v/>
      </c>
    </row>
    <row r="687" spans="2:28" x14ac:dyDescent="0.2">
      <c r="B687" s="125">
        <v>2251</v>
      </c>
      <c r="C687" s="155">
        <v>28.178570900060738</v>
      </c>
      <c r="D687">
        <v>2251</v>
      </c>
      <c r="E687" s="155">
        <v>-2258.6416568042928</v>
      </c>
      <c r="F687">
        <v>2251</v>
      </c>
      <c r="G687" s="155">
        <v>42.231143195707318</v>
      </c>
      <c r="I687" s="155"/>
      <c r="K687" s="155"/>
      <c r="L687">
        <v>2250.75</v>
      </c>
      <c r="M687" s="155">
        <v>178.93056584363779</v>
      </c>
      <c r="N687" s="138">
        <f t="shared" si="10"/>
        <v>687</v>
      </c>
      <c r="AB687" s="167" t="str">
        <f>IFERROR(VALUE(RIGHT(AA687,LEN(AA687)-MIN(FIND({0;1;2;3;4;5;6;7;8;9},AA687&amp;"0123456789"))+1)),"")</f>
        <v/>
      </c>
    </row>
    <row r="688" spans="2:28" x14ac:dyDescent="0.2">
      <c r="B688" s="125">
        <v>2251.5</v>
      </c>
      <c r="C688" s="155">
        <v>28.188015497310325</v>
      </c>
      <c r="D688">
        <v>2251.5</v>
      </c>
      <c r="E688" s="155">
        <v>-2259.1416284288016</v>
      </c>
      <c r="F688">
        <v>2251.5</v>
      </c>
      <c r="G688" s="155">
        <v>41.731171571198502</v>
      </c>
      <c r="I688" s="155"/>
      <c r="K688" s="155"/>
      <c r="L688">
        <v>2251.25</v>
      </c>
      <c r="M688" s="155">
        <v>178.91779616643484</v>
      </c>
      <c r="N688" s="138">
        <f t="shared" si="10"/>
        <v>688</v>
      </c>
      <c r="AB688" s="167" t="str">
        <f>IFERROR(VALUE(RIGHT(AA688,LEN(AA688)-MIN(FIND({0;1;2;3;4;5;6;7;8;9},AA688&amp;"0123456789"))+1)),"")</f>
        <v/>
      </c>
    </row>
    <row r="689" spans="2:28" x14ac:dyDescent="0.2">
      <c r="B689" s="125">
        <v>2252</v>
      </c>
      <c r="C689" s="155">
        <v>28.19757422805155</v>
      </c>
      <c r="D689">
        <v>2252</v>
      </c>
      <c r="E689" s="155">
        <v>-2259.6415971625447</v>
      </c>
      <c r="F689">
        <v>2252</v>
      </c>
      <c r="G689" s="155">
        <v>41.231202837455385</v>
      </c>
      <c r="I689" s="155"/>
      <c r="K689" s="155"/>
      <c r="L689">
        <v>2251.75</v>
      </c>
      <c r="M689" s="155">
        <v>178.90471508040955</v>
      </c>
      <c r="N689" s="138">
        <f t="shared" si="10"/>
        <v>689</v>
      </c>
      <c r="AB689" s="167" t="str">
        <f>IFERROR(VALUE(RIGHT(AA689,LEN(AA689)-MIN(FIND({0;1;2;3;4;5;6;7;8;9},AA689&amp;"0123456789"))+1)),"")</f>
        <v/>
      </c>
    </row>
    <row r="690" spans="2:28" x14ac:dyDescent="0.2">
      <c r="B690" s="125">
        <v>2252.5</v>
      </c>
      <c r="C690" s="155">
        <v>28.207249908662988</v>
      </c>
      <c r="D690">
        <v>2252.5</v>
      </c>
      <c r="E690" s="155">
        <v>-2260.1415629249568</v>
      </c>
      <c r="F690">
        <v>2252.5</v>
      </c>
      <c r="G690" s="155">
        <v>40.731237075043282</v>
      </c>
      <c r="I690" s="155"/>
      <c r="K690" s="155"/>
      <c r="L690">
        <v>2252.25</v>
      </c>
      <c r="M690" s="155">
        <v>178.89131114424237</v>
      </c>
      <c r="N690" s="138">
        <f t="shared" si="10"/>
        <v>690</v>
      </c>
      <c r="AB690" s="167" t="str">
        <f>IFERROR(VALUE(RIGHT(AA690,LEN(AA690)-MIN(FIND({0;1;2;3;4;5;6;7;8;9},AA690&amp;"0123456789"))+1)),"")</f>
        <v/>
      </c>
    </row>
    <row r="691" spans="2:28" x14ac:dyDescent="0.2">
      <c r="B691" s="125">
        <v>2253</v>
      </c>
      <c r="C691" s="155">
        <v>28.217045460937257</v>
      </c>
      <c r="D691">
        <v>2253</v>
      </c>
      <c r="E691" s="155">
        <v>-2260.6415256314326</v>
      </c>
      <c r="F691">
        <v>2253</v>
      </c>
      <c r="G691" s="155">
        <v>40.231274368567483</v>
      </c>
      <c r="I691" s="155"/>
      <c r="K691" s="155"/>
      <c r="L691">
        <v>2252.75</v>
      </c>
      <c r="M691" s="155">
        <v>178.87757227098913</v>
      </c>
      <c r="N691" s="138">
        <f t="shared" si="10"/>
        <v>691</v>
      </c>
      <c r="AB691" s="167" t="str">
        <f>IFERROR(VALUE(RIGHT(AA691,LEN(AA691)-MIN(FIND({0;1;2;3;4;5;6;7;8;9},AA691&amp;"0123456789"))+1)),"")</f>
        <v/>
      </c>
    </row>
    <row r="692" spans="2:28" x14ac:dyDescent="0.2">
      <c r="B692" s="125">
        <v>2253.5</v>
      </c>
      <c r="C692" s="155">
        <v>28.226963917906623</v>
      </c>
      <c r="D692">
        <v>2253.5</v>
      </c>
      <c r="E692" s="155">
        <v>-2261.1414851930549</v>
      </c>
      <c r="F692">
        <v>2253.5</v>
      </c>
      <c r="G692" s="155">
        <v>39.731314806945193</v>
      </c>
      <c r="I692" s="155"/>
      <c r="K692" s="155"/>
      <c r="L692">
        <v>2253.25</v>
      </c>
      <c r="M692" s="155">
        <v>178.86348570555856</v>
      </c>
      <c r="N692" s="138">
        <f t="shared" si="10"/>
        <v>692</v>
      </c>
      <c r="AB692" s="167" t="str">
        <f>IFERROR(VALUE(RIGHT(AA692,LEN(AA692)-MIN(FIND({0;1;2;3;4;5;6;7;8;9},AA692&amp;"0123456789"))+1)),"")</f>
        <v/>
      </c>
    </row>
    <row r="693" spans="2:28" x14ac:dyDescent="0.2">
      <c r="B693" s="125">
        <v>2254</v>
      </c>
      <c r="C693" s="155">
        <v>28.237008429938317</v>
      </c>
      <c r="D693">
        <v>2254</v>
      </c>
      <c r="E693" s="155">
        <v>-2261.6414415163122</v>
      </c>
      <c r="F693">
        <v>2254</v>
      </c>
      <c r="G693" s="155">
        <v>39.231358483687927</v>
      </c>
      <c r="I693" s="155"/>
      <c r="K693" s="155"/>
      <c r="L693">
        <v>2253.75</v>
      </c>
      <c r="M693" s="155">
        <v>178.84903799376985</v>
      </c>
      <c r="N693" s="138">
        <f t="shared" si="10"/>
        <v>693</v>
      </c>
      <c r="AB693" s="167" t="str">
        <f>IFERROR(VALUE(RIGHT(AA693,LEN(AA693)-MIN(FIND({0;1;2;3;4;5;6;7;8;9},AA693&amp;"0123456789"))+1)),"")</f>
        <v/>
      </c>
    </row>
    <row r="694" spans="2:28" x14ac:dyDescent="0.2">
      <c r="B694" s="125">
        <v>2254.5</v>
      </c>
      <c r="C694" s="155">
        <v>28.247182271161162</v>
      </c>
      <c r="D694">
        <v>2254.5</v>
      </c>
      <c r="E694" s="155">
        <v>-2262.1413945027875</v>
      </c>
      <c r="F694">
        <v>2254.5</v>
      </c>
      <c r="G694" s="155">
        <v>38.731405497212563</v>
      </c>
      <c r="I694" s="155"/>
      <c r="K694" s="155"/>
      <c r="L694">
        <v>2254.25</v>
      </c>
      <c r="M694" s="155">
        <v>178.8342149443142</v>
      </c>
      <c r="N694" s="138">
        <f t="shared" si="10"/>
        <v>694</v>
      </c>
      <c r="AB694" s="167" t="str">
        <f>IFERROR(VALUE(RIGHT(AA694,LEN(AA694)-MIN(FIND({0;1;2;3;4;5;6;7;8;9},AA694&amp;"0123456789"))+1)),"")</f>
        <v/>
      </c>
    </row>
    <row r="695" spans="2:28" x14ac:dyDescent="0.2">
      <c r="B695" s="125">
        <v>2255</v>
      </c>
      <c r="C695" s="155">
        <v>28.257488846277724</v>
      </c>
      <c r="D695">
        <v>2255</v>
      </c>
      <c r="E695" s="155">
        <v>-2262.6413440488313</v>
      </c>
      <c r="F695">
        <v>2255</v>
      </c>
      <c r="G695" s="155">
        <v>38.231455951168755</v>
      </c>
      <c r="I695" s="155"/>
      <c r="K695" s="155"/>
      <c r="L695">
        <v>2254.75</v>
      </c>
      <c r="M695" s="155">
        <v>178.81900158452922</v>
      </c>
      <c r="N695" s="138">
        <f t="shared" si="10"/>
        <v>695</v>
      </c>
      <c r="AB695" s="167" t="str">
        <f>IFERROR(VALUE(RIGHT(AA695,LEN(AA695)-MIN(FIND({0;1;2;3;4;5;6;7;8;9},AA695&amp;"0123456789"))+1)),"")</f>
        <v/>
      </c>
    </row>
    <row r="696" spans="2:28" x14ac:dyDescent="0.2">
      <c r="B696" s="125">
        <v>2255.5</v>
      </c>
      <c r="C696" s="155">
        <v>28.267931697812703</v>
      </c>
      <c r="D696">
        <v>2255.5</v>
      </c>
      <c r="E696" s="155">
        <v>-2263.1412900452019</v>
      </c>
      <c r="F696">
        <v>2255.5</v>
      </c>
      <c r="G696" s="155">
        <v>37.731509954798184</v>
      </c>
      <c r="I696" s="155"/>
      <c r="K696" s="155"/>
      <c r="L696">
        <v>2255.25</v>
      </c>
      <c r="M696" s="155">
        <v>178.80338211032702</v>
      </c>
      <c r="N696" s="138">
        <f t="shared" si="10"/>
        <v>696</v>
      </c>
      <c r="AB696" s="167" t="str">
        <f>IFERROR(VALUE(RIGHT(AA696,LEN(AA696)-MIN(FIND({0;1;2;3;4;5;6;7;8;9},AA696&amp;"0123456789"))+1)),"")</f>
        <v/>
      </c>
    </row>
    <row r="697" spans="2:28" x14ac:dyDescent="0.2">
      <c r="B697" s="125">
        <v>2256</v>
      </c>
      <c r="C697" s="155">
        <v>28.278514513846915</v>
      </c>
      <c r="D697">
        <v>2256</v>
      </c>
      <c r="E697" s="155">
        <v>-2263.6412323766749</v>
      </c>
      <c r="F697">
        <v>2256</v>
      </c>
      <c r="G697" s="155">
        <v>37.231567623325191</v>
      </c>
      <c r="I697" s="155"/>
      <c r="K697" s="155"/>
      <c r="L697">
        <v>2255.75</v>
      </c>
      <c r="M697" s="155">
        <v>178.78733983046411</v>
      </c>
      <c r="N697" s="138">
        <f t="shared" si="10"/>
        <v>697</v>
      </c>
      <c r="AB697" s="167" t="str">
        <f>IFERROR(VALUE(RIGHT(AA697,LEN(AA697)-MIN(FIND({0;1;2;3;4;5;6;7;8;9},AA697&amp;"0123456789"))+1)),"")</f>
        <v/>
      </c>
    </row>
    <row r="698" spans="2:28" x14ac:dyDescent="0.2">
      <c r="B698" s="125">
        <v>2256.5</v>
      </c>
      <c r="C698" s="155">
        <v>28.289241136286858</v>
      </c>
      <c r="D698">
        <v>2256.5</v>
      </c>
      <c r="E698" s="155">
        <v>-2264.1411709216291</v>
      </c>
      <c r="F698">
        <v>2256.5</v>
      </c>
      <c r="G698" s="155">
        <v>36.731629078371043</v>
      </c>
      <c r="I698" s="155"/>
      <c r="K698" s="155"/>
      <c r="L698">
        <v>2256.25</v>
      </c>
      <c r="M698" s="155">
        <v>178.77085710510124</v>
      </c>
      <c r="N698" s="138">
        <f t="shared" si="10"/>
        <v>698</v>
      </c>
      <c r="AB698" s="167" t="str">
        <f>IFERROR(VALUE(RIGHT(AA698,LEN(AA698)-MIN(FIND({0;1;2;3;4;5;6;7;8;9},AA698&amp;"0123456789"))+1)),"")</f>
        <v/>
      </c>
    </row>
    <row r="699" spans="2:28" x14ac:dyDescent="0.2">
      <c r="B699" s="125">
        <v>2257</v>
      </c>
      <c r="C699" s="155">
        <v>28.300115569721648</v>
      </c>
      <c r="D699">
        <v>2257</v>
      </c>
      <c r="E699" s="155">
        <v>-2264.6411055515823</v>
      </c>
      <c r="F699">
        <v>2257</v>
      </c>
      <c r="G699" s="155">
        <v>36.231694448417784</v>
      </c>
      <c r="I699" s="155"/>
      <c r="K699" s="155"/>
      <c r="L699">
        <v>2256.75</v>
      </c>
      <c r="M699" s="155">
        <v>178.75391527836379</v>
      </c>
      <c r="N699" s="138">
        <f t="shared" si="10"/>
        <v>699</v>
      </c>
      <c r="AB699" s="167" t="str">
        <f>IFERROR(VALUE(RIGHT(AA699,LEN(AA699)-MIN(FIND({0;1;2;3;4;5;6;7;8;9},AA699&amp;"0123456789"))+1)),"")</f>
        <v/>
      </c>
    </row>
    <row r="700" spans="2:28" x14ac:dyDescent="0.2">
      <c r="B700" s="125">
        <v>2257.5</v>
      </c>
      <c r="C700" s="155">
        <v>28.311141990921858</v>
      </c>
      <c r="D700">
        <v>2257.5</v>
      </c>
      <c r="E700" s="155">
        <v>-2265.1410361307044</v>
      </c>
      <c r="F700">
        <v>2257.5</v>
      </c>
      <c r="G700" s="155">
        <v>35.731763869295719</v>
      </c>
      <c r="I700" s="155"/>
      <c r="K700" s="155"/>
      <c r="L700">
        <v>2257.25</v>
      </c>
      <c r="M700" s="155">
        <v>178.7364946047133</v>
      </c>
      <c r="N700" s="138">
        <f t="shared" si="10"/>
        <v>700</v>
      </c>
      <c r="AB700" s="167" t="str">
        <f>IFERROR(VALUE(RIGHT(AA700,LEN(AA700)-MIN(FIND({0;1;2;3;4;5;6;7;8;9},AA700&amp;"0123456789"))+1)),"")</f>
        <v/>
      </c>
    </row>
    <row r="701" spans="2:28" x14ac:dyDescent="0.2">
      <c r="B701" s="125">
        <v>2258</v>
      </c>
      <c r="C701" s="155">
        <v>28.322324759038313</v>
      </c>
      <c r="D701">
        <v>2258</v>
      </c>
      <c r="E701" s="155">
        <v>-2265.6409625152701</v>
      </c>
      <c r="F701">
        <v>2258</v>
      </c>
      <c r="G701" s="155">
        <v>35.231837484730022</v>
      </c>
      <c r="I701" s="155"/>
      <c r="K701" s="155"/>
      <c r="L701">
        <v>2257.75</v>
      </c>
      <c r="M701" s="155">
        <v>178.71857416857742</v>
      </c>
      <c r="N701" s="138">
        <f t="shared" si="10"/>
        <v>701</v>
      </c>
      <c r="AB701" s="167" t="str">
        <f>IFERROR(VALUE(RIGHT(AA701,LEN(AA701)-MIN(FIND({0;1;2;3;4;5;6;7;8;9},AA701&amp;"0123456789"))+1)),"")</f>
        <v/>
      </c>
    </row>
    <row r="702" spans="2:28" x14ac:dyDescent="0.2">
      <c r="B702" s="125">
        <v>2258.5</v>
      </c>
      <c r="C702" s="155">
        <v>28.333668426562664</v>
      </c>
      <c r="D702">
        <v>2258.5</v>
      </c>
      <c r="E702" s="155">
        <v>-2266.1408845530746</v>
      </c>
      <c r="F702">
        <v>2258.5</v>
      </c>
      <c r="G702" s="155">
        <v>34.731915446925541</v>
      </c>
      <c r="I702" s="155"/>
      <c r="K702" s="155"/>
      <c r="L702">
        <v>2258.25</v>
      </c>
      <c r="M702" s="155">
        <v>178.70013179694308</v>
      </c>
      <c r="N702" s="138">
        <f t="shared" si="10"/>
        <v>702</v>
      </c>
      <c r="AB702" s="167" t="str">
        <f>IFERROR(VALUE(RIGHT(AA702,LEN(AA702)-MIN(FIND({0;1;2;3;4;5;6;7;8;9},AA702&amp;"0123456789"))+1)),"")</f>
        <v/>
      </c>
    </row>
    <row r="703" spans="2:28" x14ac:dyDescent="0.2">
      <c r="B703" s="125">
        <v>2259</v>
      </c>
      <c r="C703" s="155">
        <v>28.345177751115752</v>
      </c>
      <c r="D703">
        <v>2259</v>
      </c>
      <c r="E703" s="155">
        <v>-2266.6408020827917</v>
      </c>
      <c r="F703">
        <v>2259</v>
      </c>
      <c r="G703" s="155">
        <v>34.231997917208446</v>
      </c>
      <c r="I703" s="155"/>
      <c r="K703" s="155"/>
      <c r="L703">
        <v>2258.75</v>
      </c>
      <c r="M703" s="155">
        <v>178.68114396433432</v>
      </c>
      <c r="N703" s="138">
        <f t="shared" si="10"/>
        <v>703</v>
      </c>
      <c r="AB703" s="167" t="str">
        <f>IFERROR(VALUE(RIGHT(AA703,LEN(AA703)-MIN(FIND({0;1;2;3;4;5;6;7;8;9},AA703&amp;"0123456789"))+1)),"")</f>
        <v/>
      </c>
    </row>
    <row r="704" spans="2:28" x14ac:dyDescent="0.2">
      <c r="B704" s="125">
        <v>2259.5</v>
      </c>
      <c r="C704" s="155">
        <v>28.356857708134019</v>
      </c>
      <c r="D704">
        <v>2259.5</v>
      </c>
      <c r="E704" s="155">
        <v>-2267.1407149332713</v>
      </c>
      <c r="F704">
        <v>2259.5</v>
      </c>
      <c r="G704" s="155">
        <v>33.732085066728814</v>
      </c>
      <c r="I704" s="155"/>
      <c r="K704" s="155"/>
      <c r="L704">
        <v>2259.25</v>
      </c>
      <c r="M704" s="155">
        <v>178.66158568972551</v>
      </c>
      <c r="N704" s="138">
        <f t="shared" si="10"/>
        <v>704</v>
      </c>
      <c r="AB704" s="167" t="str">
        <f>IFERROR(VALUE(RIGHT(AA704,LEN(AA704)-MIN(FIND({0;1;2;3;4;5;6;7;8;9},AA704&amp;"0123456789"))+1)),"")</f>
        <v/>
      </c>
    </row>
    <row r="705" spans="2:28" x14ac:dyDescent="0.2">
      <c r="B705" s="125">
        <v>2260</v>
      </c>
      <c r="C705" s="155">
        <v>28.368713504527978</v>
      </c>
      <c r="D705">
        <v>2260</v>
      </c>
      <c r="E705" s="155">
        <v>-2267.6406229227759</v>
      </c>
      <c r="F705">
        <v>2260</v>
      </c>
      <c r="G705" s="155">
        <v>33.232177077224151</v>
      </c>
      <c r="I705" s="155"/>
      <c r="K705" s="155"/>
      <c r="L705">
        <v>2259.75</v>
      </c>
      <c r="M705" s="155">
        <v>178.64143042496522</v>
      </c>
      <c r="N705" s="138">
        <f t="shared" si="10"/>
        <v>705</v>
      </c>
      <c r="AB705" s="167" t="str">
        <f>IFERROR(VALUE(RIGHT(AA705,LEN(AA705)-MIN(FIND({0;1;2;3;4;5;6;7;8;9},AA705&amp;"0123456789"))+1)),"")</f>
        <v/>
      </c>
    </row>
    <row r="706" spans="2:28" x14ac:dyDescent="0.2">
      <c r="B706" s="125">
        <v>2260.5</v>
      </c>
      <c r="C706" s="155">
        <v>28.380750593390008</v>
      </c>
      <c r="D706">
        <v>2260.5</v>
      </c>
      <c r="E706" s="155">
        <v>-2268.1405258581394</v>
      </c>
      <c r="F706">
        <v>2260.5</v>
      </c>
      <c r="G706" s="155">
        <v>32.732274141860671</v>
      </c>
      <c r="I706" s="155"/>
      <c r="K706" s="155"/>
      <c r="L706">
        <v>2260.25</v>
      </c>
      <c r="M706" s="155">
        <v>178.62064993429846</v>
      </c>
      <c r="N706" s="138">
        <f t="shared" si="10"/>
        <v>706</v>
      </c>
      <c r="AB706" s="167" t="str">
        <f>IFERROR(VALUE(RIGHT(AA706,LEN(AA706)-MIN(FIND({0;1;2;3;4;5;6;7;8;9},AA706&amp;"0123456789"))+1)),"")</f>
        <v/>
      </c>
    </row>
    <row r="707" spans="2:28" x14ac:dyDescent="0.2">
      <c r="B707" s="125">
        <v>2261</v>
      </c>
      <c r="C707" s="155">
        <v>28.392974689830961</v>
      </c>
      <c r="D707">
        <v>2261</v>
      </c>
      <c r="E707" s="155">
        <v>-2268.6404235338505</v>
      </c>
      <c r="F707">
        <v>2261</v>
      </c>
      <c r="G707" s="155">
        <v>32.232376466149617</v>
      </c>
      <c r="I707" s="155"/>
      <c r="K707" s="155"/>
      <c r="L707">
        <v>2260.75</v>
      </c>
      <c r="M707" s="155">
        <v>178.59921416477667</v>
      </c>
      <c r="N707" s="138">
        <f t="shared" si="10"/>
        <v>707</v>
      </c>
      <c r="AB707" s="167" t="str">
        <f>IFERROR(VALUE(RIGHT(AA707,LEN(AA707)-MIN(FIND({0;1;2;3;4;5;6;7;8;9},AA707&amp;"0123456789"))+1)),"")</f>
        <v/>
      </c>
    </row>
    <row r="708" spans="2:28" x14ac:dyDescent="0.2">
      <c r="B708" s="125">
        <v>2261.5</v>
      </c>
      <c r="C708" s="155">
        <v>28.405391788025366</v>
      </c>
      <c r="D708">
        <v>2261.5</v>
      </c>
      <c r="E708" s="155">
        <v>-2269.140315731046</v>
      </c>
      <c r="F708">
        <v>2261.5</v>
      </c>
      <c r="G708" s="155">
        <v>31.732484268954067</v>
      </c>
      <c r="I708" s="155"/>
      <c r="K708" s="155"/>
      <c r="L708">
        <v>2261.25</v>
      </c>
      <c r="M708" s="155">
        <v>178.57709110747658</v>
      </c>
      <c r="N708" s="138">
        <f t="shared" si="10"/>
        <v>708</v>
      </c>
      <c r="AB708" s="167" t="str">
        <f>IFERROR(VALUE(RIGHT(AA708,LEN(AA708)-MIN(FIND({0;1;2;3;4;5;6;7;8;9},AA708&amp;"0123456789"))+1)),"")</f>
        <v/>
      </c>
    </row>
    <row r="709" spans="2:28" x14ac:dyDescent="0.2">
      <c r="B709" s="125">
        <v>2262</v>
      </c>
      <c r="C709" s="155">
        <v>28.418008179542792</v>
      </c>
      <c r="D709">
        <v>2262</v>
      </c>
      <c r="E709" s="155">
        <v>-2269.6402022164084</v>
      </c>
      <c r="F709">
        <v>2262</v>
      </c>
      <c r="G709" s="155">
        <v>31.2325977835917</v>
      </c>
      <c r="I709" s="155"/>
      <c r="K709" s="155"/>
      <c r="L709">
        <v>2261.75</v>
      </c>
      <c r="M709" s="155">
        <v>178.55424664980356</v>
      </c>
      <c r="N709" s="138">
        <f t="shared" si="10"/>
        <v>709</v>
      </c>
      <c r="AB709" s="167" t="str">
        <f>IFERROR(VALUE(RIGHT(AA709,LEN(AA709)-MIN(FIND({0;1;2;3;4;5;6;7;8;9},AA709&amp;"0123456789"))+1)),"")</f>
        <v/>
      </c>
    </row>
    <row r="710" spans="2:28" x14ac:dyDescent="0.2">
      <c r="B710" s="125">
        <v>2262.5</v>
      </c>
      <c r="C710" s="155">
        <v>28.430830473036941</v>
      </c>
      <c r="D710">
        <v>2262.5</v>
      </c>
      <c r="E710" s="155">
        <v>-2270.1400827409511</v>
      </c>
      <c r="F710">
        <v>2262.5</v>
      </c>
      <c r="G710" s="155">
        <v>30.732717259048968</v>
      </c>
      <c r="I710" s="155"/>
      <c r="K710" s="155"/>
      <c r="L710">
        <v>2262.25</v>
      </c>
      <c r="M710" s="155">
        <v>178.53064441953714</v>
      </c>
      <c r="N710" s="138">
        <f t="shared" ref="N710:N773" si="11">N709+1</f>
        <v>710</v>
      </c>
      <c r="AB710" s="167" t="str">
        <f>IFERROR(VALUE(RIGHT(AA710,LEN(AA710)-MIN(FIND({0;1;2;3;4;5;6;7;8;9},AA710&amp;"0123456789"))+1)),"")</f>
        <v/>
      </c>
    </row>
    <row r="711" spans="2:28" x14ac:dyDescent="0.2">
      <c r="B711" s="125">
        <v>2263</v>
      </c>
      <c r="C711" s="155">
        <v>28.443865615352987</v>
      </c>
      <c r="D711">
        <v>2263</v>
      </c>
      <c r="E711" s="155">
        <v>-2270.6399570386975</v>
      </c>
      <c r="F711">
        <v>2263</v>
      </c>
      <c r="G711" s="155">
        <v>30.232842961302595</v>
      </c>
      <c r="I711" s="155"/>
      <c r="K711" s="155"/>
      <c r="L711">
        <v>2262.75</v>
      </c>
      <c r="M711" s="155">
        <v>178.50624562193829</v>
      </c>
      <c r="N711" s="138">
        <f t="shared" si="11"/>
        <v>711</v>
      </c>
      <c r="AB711" s="167" t="str">
        <f>IFERROR(VALUE(RIGHT(AA711,LEN(AA711)-MIN(FIND({0;1;2;3;4;5;6;7;8;9},AA711&amp;"0123456789"))+1)),"")</f>
        <v/>
      </c>
    </row>
    <row r="712" spans="2:28" x14ac:dyDescent="0.2">
      <c r="B712" s="125">
        <v>2263.5</v>
      </c>
      <c r="C712" s="155">
        <v>28.457120914095384</v>
      </c>
      <c r="D712">
        <v>2263.5</v>
      </c>
      <c r="E712" s="155">
        <v>-2271.1398248252181</v>
      </c>
      <c r="F712">
        <v>2263.5</v>
      </c>
      <c r="G712" s="155">
        <v>29.732975174782041</v>
      </c>
      <c r="I712" s="155"/>
      <c r="K712" s="155"/>
      <c r="L712">
        <v>2263.25</v>
      </c>
      <c r="M712" s="155">
        <v>178.4810088719</v>
      </c>
      <c r="N712" s="138">
        <f t="shared" si="11"/>
        <v>712</v>
      </c>
      <c r="AB712" s="167" t="str">
        <f>IFERROR(VALUE(RIGHT(AA712,LEN(AA712)-MIN(FIND({0;1;2;3;4;5;6;7;8;9},AA712&amp;"0123456789"))+1)),"")</f>
        <v/>
      </c>
    </row>
    <row r="713" spans="2:28" x14ac:dyDescent="0.2">
      <c r="B713" s="125">
        <v>2264</v>
      </c>
      <c r="C713" s="155">
        <v>28.470604061670731</v>
      </c>
      <c r="D713">
        <v>2264</v>
      </c>
      <c r="E713" s="155">
        <v>-2271.639685796039</v>
      </c>
      <c r="F713">
        <v>2264</v>
      </c>
      <c r="G713" s="155">
        <v>29.233114203961122</v>
      </c>
      <c r="I713" s="155"/>
      <c r="K713" s="155"/>
      <c r="L713">
        <v>2263.75</v>
      </c>
      <c r="M713" s="155">
        <v>178.45489002443861</v>
      </c>
      <c r="N713" s="138">
        <f t="shared" si="11"/>
        <v>713</v>
      </c>
      <c r="AB713" s="167" t="str">
        <f>IFERROR(VALUE(RIGHT(AA713,LEN(AA713)-MIN(FIND({0;1;2;3;4;5;6;7;8;9},AA713&amp;"0123456789"))+1)),"")</f>
        <v/>
      </c>
    </row>
    <row r="714" spans="2:28" x14ac:dyDescent="0.2">
      <c r="B714" s="125">
        <v>2264.5</v>
      </c>
      <c r="C714" s="155">
        <v>28.48432316078005</v>
      </c>
      <c r="D714">
        <v>2264.5</v>
      </c>
      <c r="E714" s="155">
        <v>-2272.1395396248936</v>
      </c>
      <c r="F714">
        <v>2264.5</v>
      </c>
      <c r="G714" s="155">
        <v>28.733260375106511</v>
      </c>
      <c r="I714" s="155"/>
      <c r="K714" s="155"/>
      <c r="L714">
        <v>2264.25</v>
      </c>
      <c r="M714" s="155">
        <v>178.42784200800958</v>
      </c>
      <c r="N714" s="138">
        <f t="shared" si="11"/>
        <v>714</v>
      </c>
      <c r="AB714" s="167" t="str">
        <f>IFERROR(VALUE(RIGHT(AA714,LEN(AA714)-MIN(FIND({0;1;2;3;4;5;6;7;8;9},AA714&amp;"0123456789"))+1)),"")</f>
        <v/>
      </c>
    </row>
    <row r="715" spans="2:28" x14ac:dyDescent="0.2">
      <c r="B715" s="125">
        <v>2265</v>
      </c>
      <c r="C715" s="155">
        <v>28.498286751278044</v>
      </c>
      <c r="D715">
        <v>2265</v>
      </c>
      <c r="E715" s="155">
        <v>-2272.6393859618156</v>
      </c>
      <c r="F715">
        <v>2265</v>
      </c>
      <c r="G715" s="155">
        <v>28.233414038184492</v>
      </c>
      <c r="I715" s="155"/>
      <c r="K715" s="155"/>
      <c r="L715">
        <v>2264.75</v>
      </c>
      <c r="M715" s="155">
        <v>178.39981466723083</v>
      </c>
      <c r="N715" s="138">
        <f t="shared" si="11"/>
        <v>715</v>
      </c>
      <c r="AB715" s="167" t="str">
        <f>IFERROR(VALUE(RIGHT(AA715,LEN(AA715)-MIN(FIND({0;1;2;3;4;5;6;7;8;9},AA715&amp;"0123456789"))+1)),"")</f>
        <v/>
      </c>
    </row>
    <row r="716" spans="2:28" x14ac:dyDescent="0.2">
      <c r="B716" s="125">
        <v>2265.5</v>
      </c>
      <c r="C716" s="155">
        <v>28.512503838238814</v>
      </c>
      <c r="D716">
        <v>2265.5</v>
      </c>
      <c r="E716" s="155">
        <v>-2273.1392244310591</v>
      </c>
      <c r="F716">
        <v>2265.5</v>
      </c>
      <c r="G716" s="155">
        <v>27.733575568940978</v>
      </c>
      <c r="I716" s="155"/>
      <c r="K716" s="155"/>
      <c r="L716">
        <v>2265.25</v>
      </c>
      <c r="M716" s="155">
        <v>178.37075462390601</v>
      </c>
      <c r="N716" s="138">
        <f t="shared" si="11"/>
        <v>716</v>
      </c>
      <c r="AB716" s="167" t="str">
        <f>IFERROR(VALUE(RIGHT(AA716,LEN(AA716)-MIN(FIND({0;1;2;3;4;5;6;7;8;9},AA716&amp;"0123456789"))+1)),"")</f>
        <v/>
      </c>
    </row>
    <row r="717" spans="2:28" x14ac:dyDescent="0.2">
      <c r="B717" s="125">
        <v>2266</v>
      </c>
      <c r="C717" s="155">
        <v>28.526983920962085</v>
      </c>
      <c r="D717">
        <v>2266</v>
      </c>
      <c r="E717" s="155">
        <v>-2273.639054628843</v>
      </c>
      <c r="F717">
        <v>2266</v>
      </c>
      <c r="G717" s="155">
        <v>27.233745371157056</v>
      </c>
      <c r="I717" s="155"/>
      <c r="K717" s="155"/>
      <c r="L717">
        <v>2265.75</v>
      </c>
      <c r="M717" s="155">
        <v>178.34060516846264</v>
      </c>
      <c r="N717" s="138">
        <f t="shared" si="11"/>
        <v>717</v>
      </c>
      <c r="AB717" s="167" t="str">
        <f>IFERROR(VALUE(RIGHT(AA717,LEN(AA717)-MIN(FIND({0;1;2;3;4;5;6;7;8;9},AA717&amp;"0123456789"))+1)),"")</f>
        <v/>
      </c>
    </row>
    <row r="718" spans="2:28" x14ac:dyDescent="0.2">
      <c r="B718" s="125">
        <v>2266.5</v>
      </c>
      <c r="C718" s="155">
        <v>28.541737022513367</v>
      </c>
      <c r="D718">
        <v>2266.5</v>
      </c>
      <c r="E718" s="155">
        <v>-2274.1388761209114</v>
      </c>
      <c r="F718">
        <v>2266.5</v>
      </c>
      <c r="G718" s="155">
        <v>26.733923879088707</v>
      </c>
      <c r="I718" s="155"/>
      <c r="K718" s="155"/>
      <c r="L718">
        <v>2266.25</v>
      </c>
      <c r="M718" s="155">
        <v>178.3093061978812</v>
      </c>
      <c r="N718" s="138">
        <f t="shared" si="11"/>
        <v>718</v>
      </c>
      <c r="AB718" s="167" t="str">
        <f>IFERROR(VALUE(RIGHT(AA718,LEN(AA718)-MIN(FIND({0;1;2;3;4;5;6;7;8;9},AA718&amp;"0123456789"))+1)),"")</f>
        <v/>
      </c>
    </row>
    <row r="719" spans="2:28" x14ac:dyDescent="0.2">
      <c r="B719" s="125">
        <v>2267</v>
      </c>
      <c r="C719" s="155">
        <v>28.556773719206856</v>
      </c>
      <c r="D719">
        <v>2267</v>
      </c>
      <c r="E719" s="155">
        <v>-2274.6386884399176</v>
      </c>
      <c r="F719">
        <v>2267</v>
      </c>
      <c r="G719" s="155">
        <v>26.234111560082511</v>
      </c>
      <c r="I719" s="155"/>
      <c r="K719" s="155"/>
      <c r="L719">
        <v>2266.75</v>
      </c>
      <c r="M719" s="155">
        <v>178.27679422130967</v>
      </c>
      <c r="N719" s="138">
        <f t="shared" si="11"/>
        <v>719</v>
      </c>
      <c r="AB719" s="167" t="str">
        <f>IFERROR(VALUE(RIGHT(AA719,LEN(AA719)-MIN(FIND({0;1;2;3;4;5;6;7;8;9},AA719&amp;"0123456789"))+1)),"")</f>
        <v/>
      </c>
    </row>
    <row r="720" spans="2:28" x14ac:dyDescent="0.2">
      <c r="B720" s="125">
        <v>2267.5</v>
      </c>
      <c r="C720" s="155">
        <v>28.5721051692001</v>
      </c>
      <c r="D720">
        <v>2267.5</v>
      </c>
      <c r="E720" s="155">
        <v>-2275.1384910826396</v>
      </c>
      <c r="F720">
        <v>2267.5</v>
      </c>
      <c r="G720" s="155">
        <v>25.734308917360522</v>
      </c>
      <c r="I720" s="155"/>
      <c r="K720" s="155"/>
      <c r="L720">
        <v>2267.25</v>
      </c>
      <c r="M720" s="155">
        <v>178.24300246081543</v>
      </c>
      <c r="N720" s="138">
        <f t="shared" si="11"/>
        <v>720</v>
      </c>
      <c r="AB720" s="167" t="str">
        <f>IFERROR(VALUE(RIGHT(AA720,LEN(AA720)-MIN(FIND({0;1;2;3;4;5;6;7;8;9},AA720&amp;"0123456789"))+1)),"")</f>
        <v/>
      </c>
    </row>
    <row r="721" spans="2:28" x14ac:dyDescent="0.2">
      <c r="B721" s="125">
        <v>2268</v>
      </c>
      <c r="C721" s="155">
        <v>28.587743139060667</v>
      </c>
      <c r="D721">
        <v>2268</v>
      </c>
      <c r="E721" s="155">
        <v>-2275.6382835070467</v>
      </c>
      <c r="F721">
        <v>2268</v>
      </c>
      <c r="G721" s="155">
        <v>25.234516492953389</v>
      </c>
      <c r="I721" s="155"/>
      <c r="K721" s="155"/>
      <c r="L721">
        <v>2267.75</v>
      </c>
      <c r="M721" s="155">
        <v>178.20786108267899</v>
      </c>
      <c r="N721" s="138">
        <f t="shared" si="11"/>
        <v>721</v>
      </c>
      <c r="AB721" s="167" t="str">
        <f>IFERROR(VALUE(RIGHT(AA721,LEN(AA721)-MIN(FIND({0;1;2;3;4;5;6;7;8;9},AA721&amp;"0123456789"))+1)),"")</f>
        <v/>
      </c>
    </row>
    <row r="722" spans="2:28" x14ac:dyDescent="0.2">
      <c r="B722" s="125">
        <v>2268.1</v>
      </c>
      <c r="C722" s="155">
        <v>28.590909003351452</v>
      </c>
      <c r="D722">
        <v>2268.1</v>
      </c>
      <c r="E722" s="155">
        <v>-2275.7382407005498</v>
      </c>
      <c r="F722">
        <v>2268.1</v>
      </c>
      <c r="G722" s="155">
        <v>25.134559299450302</v>
      </c>
      <c r="I722" s="155"/>
      <c r="K722" s="155"/>
      <c r="L722">
        <v>2268.0500000000002</v>
      </c>
      <c r="M722" s="155">
        <v>178.18592299567754</v>
      </c>
      <c r="N722" s="138">
        <f t="shared" si="11"/>
        <v>722</v>
      </c>
      <c r="AB722" s="167" t="str">
        <f>IFERROR(VALUE(RIGHT(AA722,LEN(AA722)-MIN(FIND({0;1;2;3;4;5;6;7;8;9},AA722&amp;"0123456789"))+1)),"")</f>
        <v/>
      </c>
    </row>
    <row r="723" spans="2:28" x14ac:dyDescent="0.2">
      <c r="B723" s="125">
        <v>2268.1999999999998</v>
      </c>
      <c r="C723" s="155">
        <v>28.594087727631152</v>
      </c>
      <c r="D723">
        <v>2268.1999999999998</v>
      </c>
      <c r="E723" s="155">
        <v>-2275.8381974570511</v>
      </c>
      <c r="F723">
        <v>2268.1999999999998</v>
      </c>
      <c r="G723" s="155">
        <v>25.03460254294896</v>
      </c>
      <c r="I723" s="155"/>
      <c r="K723" s="155"/>
      <c r="L723">
        <v>2268.1499999999996</v>
      </c>
      <c r="M723" s="155">
        <v>178.17855106859665</v>
      </c>
      <c r="N723" s="138">
        <f t="shared" si="11"/>
        <v>723</v>
      </c>
      <c r="AB723" s="167" t="str">
        <f>IFERROR(VALUE(RIGHT(AA723,LEN(AA723)-MIN(FIND({0;1;2;3;4;5;6;7;8;9},AA723&amp;"0123456789"))+1)),"")</f>
        <v/>
      </c>
    </row>
    <row r="724" spans="2:28" x14ac:dyDescent="0.2">
      <c r="B724" s="125">
        <v>2268.2999999999997</v>
      </c>
      <c r="C724" s="155">
        <v>28.597279416219923</v>
      </c>
      <c r="D724">
        <v>2268.2999999999997</v>
      </c>
      <c r="E724" s="155">
        <v>-2275.9381537715649</v>
      </c>
      <c r="F724">
        <v>2268.2999999999997</v>
      </c>
      <c r="G724" s="155">
        <v>24.934646228435213</v>
      </c>
      <c r="I724" s="155"/>
      <c r="K724" s="155"/>
      <c r="L724">
        <v>2268.25</v>
      </c>
      <c r="M724" s="155">
        <v>178.17111930995711</v>
      </c>
      <c r="N724" s="138">
        <f t="shared" si="11"/>
        <v>724</v>
      </c>
      <c r="AB724" s="167" t="str">
        <f>IFERROR(VALUE(RIGHT(AA724,LEN(AA724)-MIN(FIND({0;1;2;3;4;5;6;7;8;9},AA724&amp;"0123456789"))+1)),"")</f>
        <v/>
      </c>
    </row>
    <row r="725" spans="2:28" x14ac:dyDescent="0.2">
      <c r="B725" s="125">
        <v>2268.3999999999996</v>
      </c>
      <c r="C725" s="155">
        <v>28.600484174490202</v>
      </c>
      <c r="D725">
        <v>2268.3999999999996</v>
      </c>
      <c r="E725" s="155">
        <v>-2276.0381096390265</v>
      </c>
      <c r="F725">
        <v>2268.3999999999996</v>
      </c>
      <c r="G725" s="155">
        <v>24.834690360973582</v>
      </c>
      <c r="I725" s="155"/>
      <c r="K725" s="155"/>
      <c r="L725">
        <v>2268.3499999999995</v>
      </c>
      <c r="M725" s="155">
        <v>178.1636271155848</v>
      </c>
      <c r="N725" s="138">
        <f t="shared" si="11"/>
        <v>725</v>
      </c>
      <c r="AB725" s="167" t="str">
        <f>IFERROR(VALUE(RIGHT(AA725,LEN(AA725)-MIN(FIND({0;1;2;3;4;5;6;7;8;9},AA725&amp;"0123456789"))+1)),"")</f>
        <v/>
      </c>
    </row>
    <row r="726" spans="2:28" x14ac:dyDescent="0.2">
      <c r="B726" s="125">
        <v>2268.4999999999995</v>
      </c>
      <c r="C726" s="155">
        <v>28.603702108872852</v>
      </c>
      <c r="D726">
        <v>2268.4999999999995</v>
      </c>
      <c r="E726" s="155">
        <v>-2276.1380650543024</v>
      </c>
      <c r="F726">
        <v>2268.4999999999995</v>
      </c>
      <c r="G726" s="155">
        <v>24.73473494569771</v>
      </c>
      <c r="I726" s="155"/>
      <c r="K726" s="155"/>
      <c r="L726">
        <v>2268.4499999999998</v>
      </c>
      <c r="M726" s="155">
        <v>178.15607387795222</v>
      </c>
      <c r="N726" s="138">
        <f t="shared" si="11"/>
        <v>726</v>
      </c>
      <c r="AB726" s="167" t="str">
        <f>IFERROR(VALUE(RIGHT(AA726,LEN(AA726)-MIN(FIND({0;1;2;3;4;5;6;7;8;9},AA726&amp;"0123456789"))+1)),"")</f>
        <v/>
      </c>
    </row>
    <row r="727" spans="2:28" x14ac:dyDescent="0.2">
      <c r="B727" s="125">
        <v>2268.5999999999995</v>
      </c>
      <c r="C727" s="155">
        <v>28.606933326862645</v>
      </c>
      <c r="D727">
        <v>2268.5999999999995</v>
      </c>
      <c r="E727" s="155">
        <v>-2276.2380200121765</v>
      </c>
      <c r="F727">
        <v>2268.5999999999995</v>
      </c>
      <c r="G727" s="155">
        <v>24.634779987823549</v>
      </c>
      <c r="I727" s="155"/>
      <c r="K727" s="155"/>
      <c r="L727">
        <v>2268.5499999999993</v>
      </c>
      <c r="M727" s="155">
        <v>178.14845898614576</v>
      </c>
      <c r="N727" s="138">
        <f t="shared" si="11"/>
        <v>727</v>
      </c>
      <c r="AB727" s="167" t="str">
        <f>IFERROR(VALUE(RIGHT(AA727,LEN(AA727)-MIN(FIND({0;1;2;3;4;5;6;7;8;9},AA727&amp;"0123456789"))+1)),"")</f>
        <v/>
      </c>
    </row>
    <row r="728" spans="2:28" x14ac:dyDescent="0.2">
      <c r="B728" s="125">
        <v>2268.6999999999994</v>
      </c>
      <c r="C728" s="155">
        <v>28.61017793702306</v>
      </c>
      <c r="D728">
        <v>2268.6999999999994</v>
      </c>
      <c r="E728" s="155">
        <v>-2276.337974507358</v>
      </c>
      <c r="F728">
        <v>2268.6999999999994</v>
      </c>
      <c r="G728" s="155">
        <v>24.534825492642085</v>
      </c>
      <c r="I728" s="155"/>
      <c r="K728" s="155"/>
      <c r="L728">
        <v>2268.6499999999996</v>
      </c>
      <c r="M728" s="155">
        <v>178.14078182662786</v>
      </c>
      <c r="N728" s="138">
        <f t="shared" si="11"/>
        <v>728</v>
      </c>
      <c r="AB728" s="167" t="str">
        <f>IFERROR(VALUE(RIGHT(AA728,LEN(AA728)-MIN(FIND({0;1;2;3;4;5;6;7;8;9},AA728&amp;"0123456789"))+1)),"")</f>
        <v/>
      </c>
    </row>
    <row r="729" spans="2:28" x14ac:dyDescent="0.2">
      <c r="B729" s="125">
        <v>2268.7999999999993</v>
      </c>
      <c r="C729" s="155">
        <v>28.613436048990369</v>
      </c>
      <c r="D729">
        <v>2268.7999999999993</v>
      </c>
      <c r="E729" s="155">
        <v>-2276.4379285344771</v>
      </c>
      <c r="F729">
        <v>2268.7999999999993</v>
      </c>
      <c r="G729" s="155">
        <v>24.434871465522974</v>
      </c>
      <c r="I729" s="155"/>
      <c r="K729" s="155"/>
      <c r="L729">
        <v>2268.7499999999991</v>
      </c>
      <c r="M729" s="155">
        <v>178.13304178344924</v>
      </c>
      <c r="N729" s="138">
        <f t="shared" si="11"/>
        <v>729</v>
      </c>
      <c r="AB729" s="167" t="str">
        <f>IFERROR(VALUE(RIGHT(AA729,LEN(AA729)-MIN(FIND({0;1;2;3;4;5;6;7;8;9},AA729&amp;"0123456789"))+1)),"")</f>
        <v/>
      </c>
    </row>
    <row r="730" spans="2:28" x14ac:dyDescent="0.2">
      <c r="B730" s="125">
        <v>2268.8999999999992</v>
      </c>
      <c r="C730" s="155">
        <v>28.616707773476893</v>
      </c>
      <c r="D730">
        <v>2268.8999999999992</v>
      </c>
      <c r="E730" s="155">
        <v>-2276.5378820880842</v>
      </c>
      <c r="F730">
        <v>2268.8999999999992</v>
      </c>
      <c r="G730" s="155">
        <v>24.334917911915909</v>
      </c>
      <c r="I730" s="155"/>
      <c r="K730" s="155"/>
      <c r="L730">
        <v>2268.8499999999995</v>
      </c>
      <c r="M730" s="155">
        <v>178.12523823876211</v>
      </c>
      <c r="N730" s="138">
        <f t="shared" si="11"/>
        <v>730</v>
      </c>
      <c r="AB730" s="167" t="str">
        <f>IFERROR(VALUE(RIGHT(AA730,LEN(AA730)-MIN(FIND({0;1;2;3;4;5;6;7;8;9},AA730&amp;"0123456789"))+1)),"")</f>
        <v/>
      </c>
    </row>
    <row r="731" spans="2:28" x14ac:dyDescent="0.2">
      <c r="B731" s="125">
        <v>2268.9999999999991</v>
      </c>
      <c r="C731" s="155">
        <v>28.619993222273486</v>
      </c>
      <c r="D731">
        <v>2268.9999999999991</v>
      </c>
      <c r="E731" s="155">
        <v>-2276.637835162649</v>
      </c>
      <c r="F731">
        <v>2268.9999999999991</v>
      </c>
      <c r="G731" s="155">
        <v>24.234964837351072</v>
      </c>
      <c r="I731" s="155"/>
      <c r="K731" s="155"/>
      <c r="L731">
        <v>2268.9499999999989</v>
      </c>
      <c r="M731" s="155">
        <v>178.11737057328051</v>
      </c>
      <c r="N731" s="138">
        <f t="shared" si="11"/>
        <v>731</v>
      </c>
      <c r="AB731" s="167" t="str">
        <f>IFERROR(VALUE(RIGHT(AA731,LEN(AA731)-MIN(FIND({0;1;2;3;4;5;6;7;8;9},AA731&amp;"0123456789"))+1)),"")</f>
        <v/>
      </c>
    </row>
    <row r="732" spans="2:28" x14ac:dyDescent="0.2">
      <c r="B732" s="125">
        <v>2269.099999999999</v>
      </c>
      <c r="C732" s="155">
        <v>28.623292508251112</v>
      </c>
      <c r="D732">
        <v>2269.099999999999</v>
      </c>
      <c r="E732" s="155">
        <v>-2276.7377877525578</v>
      </c>
      <c r="F732">
        <v>2269.099999999999</v>
      </c>
      <c r="G732" s="155">
        <v>24.135012247442319</v>
      </c>
      <c r="I732" s="155"/>
      <c r="K732" s="155"/>
      <c r="L732">
        <v>2269.0499999999993</v>
      </c>
      <c r="M732" s="155">
        <v>178.10943816674742</v>
      </c>
      <c r="N732" s="138">
        <f t="shared" si="11"/>
        <v>732</v>
      </c>
      <c r="AB732" s="167" t="str">
        <f>IFERROR(VALUE(RIGHT(AA732,LEN(AA732)-MIN(FIND({0;1;2;3;4;5;6;7;8;9},AA732&amp;"0123456789"))+1)),"")</f>
        <v/>
      </c>
    </row>
    <row r="733" spans="2:28" x14ac:dyDescent="0.2">
      <c r="B733" s="125">
        <v>2269.1999999999989</v>
      </c>
      <c r="C733" s="155">
        <v>28.626605745361537</v>
      </c>
      <c r="D733">
        <v>2269.1999999999989</v>
      </c>
      <c r="E733" s="155">
        <v>-2276.837739852117</v>
      </c>
      <c r="F733">
        <v>2269.1999999999989</v>
      </c>
      <c r="G733" s="155">
        <v>24.035060147883087</v>
      </c>
      <c r="I733" s="155"/>
      <c r="K733" s="155"/>
      <c r="L733">
        <v>2269.1499999999987</v>
      </c>
      <c r="M733" s="155">
        <v>178.10144039857823</v>
      </c>
      <c r="N733" s="138">
        <f t="shared" si="11"/>
        <v>733</v>
      </c>
      <c r="AB733" s="167" t="str">
        <f>IFERROR(VALUE(RIGHT(AA733,LEN(AA733)-MIN(FIND({0;1;2;3;4;5;6;7;8;9},AA733&amp;"0123456789"))+1)),"")</f>
        <v/>
      </c>
    </row>
    <row r="734" spans="2:28" x14ac:dyDescent="0.2">
      <c r="B734" s="125">
        <v>2269.2999999999988</v>
      </c>
      <c r="C734" s="155">
        <v>28.629933048637032</v>
      </c>
      <c r="D734">
        <v>2269.2999999999988</v>
      </c>
      <c r="E734" s="155">
        <v>-2276.9376914555478</v>
      </c>
      <c r="F734">
        <v>2269.2999999999988</v>
      </c>
      <c r="G734" s="155">
        <v>23.935108544452305</v>
      </c>
      <c r="I734" s="155"/>
      <c r="K734" s="155"/>
      <c r="L734">
        <v>2269.2499999999991</v>
      </c>
      <c r="M734" s="155">
        <v>178.09337664824145</v>
      </c>
      <c r="N734" s="138">
        <f t="shared" si="11"/>
        <v>734</v>
      </c>
      <c r="AB734" s="167" t="str">
        <f>IFERROR(VALUE(RIGHT(AA734,LEN(AA734)-MIN(FIND({0;1;2;3;4;5;6;7;8;9},AA734&amp;"0123456789"))+1)),"")</f>
        <v/>
      </c>
    </row>
    <row r="735" spans="2:28" x14ac:dyDescent="0.2">
      <c r="B735" s="125">
        <v>2269.3999999999987</v>
      </c>
      <c r="C735" s="155">
        <v>28.633274534189056</v>
      </c>
      <c r="D735">
        <v>2269.3999999999987</v>
      </c>
      <c r="E735" s="155">
        <v>-2277.0376425569857</v>
      </c>
      <c r="F735">
        <v>2269.3999999999987</v>
      </c>
      <c r="G735" s="155">
        <v>23.835157443014396</v>
      </c>
      <c r="I735" s="155"/>
      <c r="K735" s="155"/>
      <c r="L735">
        <v>2269.3499999999985</v>
      </c>
      <c r="M735" s="155">
        <v>178.08524629594535</v>
      </c>
      <c r="N735" s="138">
        <f t="shared" si="11"/>
        <v>735</v>
      </c>
      <c r="AB735" s="167" t="str">
        <f>IFERROR(VALUE(RIGHT(AA735,LEN(AA735)-MIN(FIND({0;1;2;3;4;5;6;7;8;9},AA735&amp;"0123456789"))+1)),"")</f>
        <v/>
      </c>
    </row>
    <row r="736" spans="2:28" x14ac:dyDescent="0.2">
      <c r="B736" s="125">
        <v>2269.4999999999986</v>
      </c>
      <c r="C736" s="155">
        <v>28.636630319205825</v>
      </c>
      <c r="D736">
        <v>2269.4999999999986</v>
      </c>
      <c r="E736" s="155">
        <v>-2277.1375931504826</v>
      </c>
      <c r="F736">
        <v>2269.4999999999986</v>
      </c>
      <c r="G736" s="155">
        <v>23.735206849517454</v>
      </c>
      <c r="I736" s="155"/>
      <c r="K736" s="155"/>
      <c r="L736">
        <v>2269.4499999999989</v>
      </c>
      <c r="M736" s="155">
        <v>178.07704872332195</v>
      </c>
      <c r="N736" s="138">
        <f t="shared" si="11"/>
        <v>736</v>
      </c>
      <c r="AB736" s="167" t="str">
        <f>IFERROR(VALUE(RIGHT(AA736,LEN(AA736)-MIN(FIND({0;1;2;3;4;5;6;7;8;9},AA736&amp;"0123456789"))+1)),"")</f>
        <v/>
      </c>
    </row>
    <row r="737" spans="2:28" x14ac:dyDescent="0.2">
      <c r="B737" s="125">
        <v>2269.5999999999985</v>
      </c>
      <c r="C737" s="155">
        <v>28.640000521948796</v>
      </c>
      <c r="D737">
        <v>2269.5999999999985</v>
      </c>
      <c r="E737" s="155">
        <v>-2277.2375432300018</v>
      </c>
      <c r="F737">
        <v>2269.5999999999985</v>
      </c>
      <c r="G737" s="155">
        <v>23.63525676999825</v>
      </c>
      <c r="I737" s="155"/>
      <c r="K737" s="155"/>
      <c r="L737">
        <v>2269.5499999999984</v>
      </c>
      <c r="M737" s="155">
        <v>178.06878331390837</v>
      </c>
      <c r="N737" s="138">
        <f t="shared" si="11"/>
        <v>737</v>
      </c>
      <c r="AB737" s="167" t="str">
        <f>IFERROR(VALUE(RIGHT(AA737,LEN(AA737)-MIN(FIND({0;1;2;3;4;5;6;7;8;9},AA737&amp;"0123456789"))+1)),"")</f>
        <v/>
      </c>
    </row>
    <row r="738" spans="2:28" x14ac:dyDescent="0.2">
      <c r="B738" s="125">
        <v>2269.6999999999985</v>
      </c>
      <c r="C738" s="155">
        <v>28.643385261747852</v>
      </c>
      <c r="D738">
        <v>2269.6999999999985</v>
      </c>
      <c r="E738" s="155">
        <v>-2277.3374927894206</v>
      </c>
      <c r="F738">
        <v>2269.6999999999985</v>
      </c>
      <c r="G738" s="155">
        <v>23.535307210579504</v>
      </c>
      <c r="I738" s="155"/>
      <c r="K738" s="155"/>
      <c r="L738">
        <v>2269.6499999999987</v>
      </c>
      <c r="M738" s="155">
        <v>178.06044945404352</v>
      </c>
      <c r="N738" s="138">
        <f t="shared" si="11"/>
        <v>738</v>
      </c>
      <c r="AB738" s="167" t="str">
        <f>IFERROR(VALUE(RIGHT(AA738,LEN(AA738)-MIN(FIND({0;1;2;3;4;5;6;7;8;9},AA738&amp;"0123456789"))+1)),"")</f>
        <v/>
      </c>
    </row>
    <row r="739" spans="2:28" x14ac:dyDescent="0.2">
      <c r="B739" s="125">
        <v>2269.7999999999984</v>
      </c>
      <c r="C739" s="155">
        <v>28.646784658995291</v>
      </c>
      <c r="D739">
        <v>2269.7999999999984</v>
      </c>
      <c r="E739" s="155">
        <v>-2277.4374418225279</v>
      </c>
      <c r="F739">
        <v>2269.7999999999984</v>
      </c>
      <c r="G739" s="155">
        <v>23.435358177472153</v>
      </c>
      <c r="I739" s="155"/>
      <c r="K739" s="155"/>
      <c r="L739">
        <v>2269.7499999999982</v>
      </c>
      <c r="M739" s="155">
        <v>178.0520465334553</v>
      </c>
      <c r="N739" s="138">
        <f t="shared" si="11"/>
        <v>739</v>
      </c>
      <c r="AB739" s="167" t="str">
        <f>IFERROR(VALUE(RIGHT(AA739,LEN(AA739)-MIN(FIND({0;1;2;3;4;5;6;7;8;9},AA739&amp;"0123456789"))+1)),"")</f>
        <v/>
      </c>
    </row>
    <row r="740" spans="2:28" x14ac:dyDescent="0.2">
      <c r="B740" s="125">
        <v>2269.8999999999983</v>
      </c>
      <c r="C740" s="155">
        <v>28.650198835138386</v>
      </c>
      <c r="D740">
        <v>2269.8999999999983</v>
      </c>
      <c r="E740" s="155">
        <v>-2277.5373903230216</v>
      </c>
      <c r="F740">
        <v>2269.8999999999983</v>
      </c>
      <c r="G740" s="155">
        <v>23.335409676978543</v>
      </c>
      <c r="I740" s="155"/>
      <c r="K740" s="155"/>
      <c r="L740">
        <v>2269.8499999999985</v>
      </c>
      <c r="M740" s="155">
        <v>178.04357394605765</v>
      </c>
      <c r="N740" s="138">
        <f t="shared" si="11"/>
        <v>740</v>
      </c>
      <c r="AB740" s="167" t="str">
        <f>IFERROR(VALUE(RIGHT(AA740,LEN(AA740)-MIN(FIND({0;1;2;3;4;5;6;7;8;9},AA740&amp;"0123456789"))+1)),"")</f>
        <v/>
      </c>
    </row>
    <row r="741" spans="2:28" x14ac:dyDescent="0.2">
      <c r="B741" s="125">
        <v>2269.9999999999982</v>
      </c>
      <c r="C741" s="155">
        <v>28.653627912670562</v>
      </c>
      <c r="D741">
        <v>2269.9999999999982</v>
      </c>
      <c r="E741" s="155">
        <v>-2277.6373382845118</v>
      </c>
      <c r="F741">
        <v>2269.9999999999982</v>
      </c>
      <c r="G741" s="155">
        <v>23.235461715488327</v>
      </c>
      <c r="I741" s="155"/>
      <c r="K741" s="155"/>
      <c r="L741">
        <v>2269.949999999998</v>
      </c>
      <c r="M741" s="155">
        <v>178.03503109089161</v>
      </c>
      <c r="N741" s="138">
        <f t="shared" si="11"/>
        <v>741</v>
      </c>
      <c r="AB741" s="167" t="str">
        <f>IFERROR(VALUE(RIGHT(AA741,LEN(AA741)-MIN(FIND({0;1;2;3;4;5;6;7;8;9},AA741&amp;"0123456789"))+1)),"")</f>
        <v/>
      </c>
    </row>
    <row r="742" spans="2:28" x14ac:dyDescent="0.2">
      <c r="B742" s="125">
        <v>2270.0999999999981</v>
      </c>
      <c r="C742" s="155">
        <v>28.657072015121035</v>
      </c>
      <c r="D742">
        <v>2270.0999999999981</v>
      </c>
      <c r="E742" s="155">
        <v>-2277.7372857005189</v>
      </c>
      <c r="F742">
        <v>2270.0999999999981</v>
      </c>
      <c r="G742" s="155">
        <v>23.135514299481201</v>
      </c>
      <c r="I742" s="155"/>
      <c r="K742" s="155"/>
      <c r="L742">
        <v>2270.0499999999984</v>
      </c>
      <c r="M742" s="155">
        <v>178.02641737286112</v>
      </c>
      <c r="N742" s="138">
        <f t="shared" si="11"/>
        <v>742</v>
      </c>
      <c r="AB742" s="167" t="str">
        <f>IFERROR(VALUE(RIGHT(AA742,LEN(AA742)-MIN(FIND({0;1;2;3;4;5;6;7;8;9},AA742&amp;"0123456789"))+1)),"")</f>
        <v/>
      </c>
    </row>
    <row r="743" spans="2:28" x14ac:dyDescent="0.2">
      <c r="B743" s="125">
        <v>2270.199999999998</v>
      </c>
      <c r="C743" s="155">
        <v>28.660531267042856</v>
      </c>
      <c r="D743">
        <v>2270.199999999998</v>
      </c>
      <c r="E743" s="155">
        <v>-2277.8372325644686</v>
      </c>
      <c r="F743">
        <v>2270.199999999998</v>
      </c>
      <c r="G743" s="155">
        <v>23.035567435531448</v>
      </c>
      <c r="I743" s="155"/>
      <c r="K743" s="155"/>
      <c r="L743">
        <v>2270.1499999999978</v>
      </c>
      <c r="M743" s="155">
        <v>178.01773220362136</v>
      </c>
      <c r="N743" s="138">
        <f t="shared" si="11"/>
        <v>743</v>
      </c>
      <c r="AB743" s="167" t="str">
        <f>IFERROR(VALUE(RIGHT(AA743,LEN(AA743)-MIN(FIND({0;1;2;3;4;5;6;7;8;9},AA743&amp;"0123456789"))+1)),"")</f>
        <v/>
      </c>
    </row>
    <row r="744" spans="2:28" x14ac:dyDescent="0.2">
      <c r="B744" s="125">
        <v>2270.2999999999979</v>
      </c>
      <c r="C744" s="155">
        <v>28.664005793999298</v>
      </c>
      <c r="D744">
        <v>2270.2999999999979</v>
      </c>
      <c r="E744" s="155">
        <v>-2277.9371788696981</v>
      </c>
      <c r="F744">
        <v>2270.2999999999979</v>
      </c>
      <c r="G744" s="155">
        <v>22.935621130302025</v>
      </c>
      <c r="I744" s="155"/>
      <c r="K744" s="155"/>
      <c r="L744">
        <v>2270.2499999999982</v>
      </c>
      <c r="M744" s="155">
        <v>178.00897500272666</v>
      </c>
      <c r="N744" s="138">
        <f t="shared" si="11"/>
        <v>744</v>
      </c>
      <c r="AB744" s="167" t="str">
        <f>IFERROR(VALUE(RIGHT(AA744,LEN(AA744)-MIN(FIND({0;1;2;3;4;5;6;7;8;9},AA744&amp;"0123456789"))+1)),"")</f>
        <v/>
      </c>
    </row>
    <row r="745" spans="2:28" x14ac:dyDescent="0.2">
      <c r="B745" s="125">
        <v>2270.3999999999978</v>
      </c>
      <c r="C745" s="155">
        <v>28.667495722548423</v>
      </c>
      <c r="D745">
        <v>2270.3999999999978</v>
      </c>
      <c r="E745" s="155">
        <v>-2278.0371246094501</v>
      </c>
      <c r="F745">
        <v>2270.3999999999978</v>
      </c>
      <c r="G745" s="155">
        <v>22.835675390550023</v>
      </c>
      <c r="I745" s="155"/>
      <c r="K745" s="155"/>
      <c r="L745">
        <v>2270.3499999999976</v>
      </c>
      <c r="M745" s="155">
        <v>178.00014519844743</v>
      </c>
      <c r="N745" s="138">
        <f t="shared" si="11"/>
        <v>745</v>
      </c>
      <c r="AB745" s="167" t="str">
        <f>IFERROR(VALUE(RIGHT(AA745,LEN(AA745)-MIN(FIND({0;1;2;3;4;5;6;7;8;9},AA745&amp;"0123456789"))+1)),"")</f>
        <v/>
      </c>
    </row>
    <row r="746" spans="2:28" x14ac:dyDescent="0.2">
      <c r="B746" s="125">
        <v>2270.4999999999977</v>
      </c>
      <c r="C746" s="155">
        <v>28.671001180225804</v>
      </c>
      <c r="D746">
        <v>2270.4999999999977</v>
      </c>
      <c r="E746" s="155">
        <v>-2278.1370697768748</v>
      </c>
      <c r="F746">
        <v>2270.4999999999977</v>
      </c>
      <c r="G746" s="155">
        <v>22.735730223125302</v>
      </c>
      <c r="I746" s="155"/>
      <c r="K746" s="155"/>
      <c r="L746">
        <v>2270.449999999998</v>
      </c>
      <c r="M746" s="155">
        <v>177.99124222896634</v>
      </c>
      <c r="N746" s="138">
        <f t="shared" si="11"/>
        <v>746</v>
      </c>
      <c r="AB746" s="167" t="str">
        <f>IFERROR(VALUE(RIGHT(AA746,LEN(AA746)-MIN(FIND({0;1;2;3;4;5;6;7;8;9},AA746&amp;"0123456789"))+1)),"")</f>
        <v/>
      </c>
    </row>
    <row r="747" spans="2:28" x14ac:dyDescent="0.2">
      <c r="B747" s="125">
        <v>2270.5999999999976</v>
      </c>
      <c r="C747" s="155">
        <v>28.674522295525279</v>
      </c>
      <c r="D747">
        <v>2270.5999999999976</v>
      </c>
      <c r="E747" s="155">
        <v>-2278.2370143650296</v>
      </c>
      <c r="F747">
        <v>2270.5999999999976</v>
      </c>
      <c r="G747" s="155">
        <v>22.635785634970489</v>
      </c>
      <c r="I747" s="155"/>
      <c r="K747" s="155"/>
      <c r="L747">
        <v>2270.5499999999975</v>
      </c>
      <c r="M747" s="155">
        <v>177.9822655434721</v>
      </c>
      <c r="N747" s="138">
        <f t="shared" si="11"/>
        <v>747</v>
      </c>
      <c r="AB747" s="167" t="str">
        <f>IFERROR(VALUE(RIGHT(AA747,LEN(AA747)-MIN(FIND({0;1;2;3;4;5;6;7;8;9},AA747&amp;"0123456789"))+1)),"")</f>
        <v/>
      </c>
    </row>
    <row r="748" spans="2:28" x14ac:dyDescent="0.2">
      <c r="B748" s="125">
        <v>2270.6999999999975</v>
      </c>
      <c r="C748" s="155">
        <v>28.678059197877587</v>
      </c>
      <c r="D748">
        <v>2270.6999999999975</v>
      </c>
      <c r="E748" s="155">
        <v>-2278.3369583668787</v>
      </c>
      <c r="F748">
        <v>2270.6999999999975</v>
      </c>
      <c r="G748" s="155">
        <v>22.535841633121436</v>
      </c>
      <c r="I748" s="155"/>
      <c r="K748" s="155"/>
      <c r="L748">
        <v>2270.6499999999978</v>
      </c>
      <c r="M748" s="155">
        <v>177.97321460336462</v>
      </c>
      <c r="N748" s="138">
        <f t="shared" si="11"/>
        <v>748</v>
      </c>
      <c r="AB748" s="167" t="str">
        <f>IFERROR(VALUE(RIGHT(AA748,LEN(AA748)-MIN(FIND({0;1;2;3;4;5;6;7;8;9},AA748&amp;"0123456789"))+1)),"")</f>
        <v/>
      </c>
    </row>
    <row r="749" spans="2:28" x14ac:dyDescent="0.2">
      <c r="B749" s="125">
        <v>2270.7999999999975</v>
      </c>
      <c r="C749" s="155">
        <v>28.681612017626875</v>
      </c>
      <c r="D749">
        <v>2270.7999999999975</v>
      </c>
      <c r="E749" s="155">
        <v>-2278.4369017752911</v>
      </c>
      <c r="F749">
        <v>2270.7999999999975</v>
      </c>
      <c r="G749" s="155">
        <v>22.435898224709035</v>
      </c>
      <c r="I749" s="155"/>
      <c r="K749" s="155"/>
      <c r="L749">
        <v>2270.7499999999973</v>
      </c>
      <c r="M749" s="155">
        <v>177.96408888345121</v>
      </c>
      <c r="N749" s="138">
        <f t="shared" si="11"/>
        <v>749</v>
      </c>
      <c r="AB749" s="167" t="str">
        <f>IFERROR(VALUE(RIGHT(AA749,LEN(AA749)-MIN(FIND({0;1;2;3;4;5;6;7;8;9},AA749&amp;"0123456789"))+1)),"")</f>
        <v/>
      </c>
    </row>
    <row r="750" spans="2:28" x14ac:dyDescent="0.2">
      <c r="B750" s="125">
        <v>2270.8999999999974</v>
      </c>
      <c r="C750" s="155">
        <v>28.685180886004815</v>
      </c>
      <c r="D750">
        <v>2270.8999999999974</v>
      </c>
      <c r="E750" s="155">
        <v>-2278.5368445830422</v>
      </c>
      <c r="F750">
        <v>2270.8999999999974</v>
      </c>
      <c r="G750" s="155">
        <v>22.335955416957859</v>
      </c>
      <c r="I750" s="155"/>
      <c r="K750" s="155"/>
      <c r="L750">
        <v>2270.8499999999976</v>
      </c>
      <c r="M750" s="155">
        <v>177.95488787336961</v>
      </c>
      <c r="N750" s="138">
        <f t="shared" si="11"/>
        <v>750</v>
      </c>
      <c r="AB750" s="167" t="str">
        <f>IFERROR(VALUE(RIGHT(AA750,LEN(AA750)-MIN(FIND({0;1;2;3;4;5;6;7;8;9},AA750&amp;"0123456789"))+1)),"")</f>
        <v/>
      </c>
    </row>
    <row r="751" spans="2:28" x14ac:dyDescent="0.2">
      <c r="B751" s="125">
        <v>2270.9999999999973</v>
      </c>
      <c r="C751" s="155">
        <v>28.688765935102385</v>
      </c>
      <c r="D751">
        <v>2270.9999999999973</v>
      </c>
      <c r="E751" s="155">
        <v>-2278.636786782813</v>
      </c>
      <c r="F751">
        <v>2270.9999999999973</v>
      </c>
      <c r="G751" s="155">
        <v>22.236013217187065</v>
      </c>
      <c r="I751" s="155"/>
      <c r="K751" s="155"/>
      <c r="L751">
        <v>2270.9499999999971</v>
      </c>
      <c r="M751" s="155">
        <v>177.94561107888603</v>
      </c>
      <c r="N751" s="138">
        <f t="shared" si="11"/>
        <v>751</v>
      </c>
      <c r="AB751" s="167" t="str">
        <f>IFERROR(VALUE(RIGHT(AA751,LEN(AA751)-MIN(FIND({0;1;2;3;4;5;6;7;8;9},AA751&amp;"0123456789"))+1)),"")</f>
        <v/>
      </c>
    </row>
    <row r="752" spans="2:28" x14ac:dyDescent="0.2">
      <c r="B752" s="125">
        <v>2271.0999999999972</v>
      </c>
      <c r="C752" s="155">
        <v>28.692367297839013</v>
      </c>
      <c r="D752">
        <v>2271.0999999999972</v>
      </c>
      <c r="E752" s="155">
        <v>-2278.7367283671915</v>
      </c>
      <c r="F752">
        <v>2271.0999999999972</v>
      </c>
      <c r="G752" s="155">
        <v>22.13607163280858</v>
      </c>
      <c r="I752" s="155"/>
      <c r="K752" s="155"/>
      <c r="L752">
        <v>2271.0499999999975</v>
      </c>
      <c r="M752" s="155">
        <v>177.93625802345809</v>
      </c>
      <c r="N752" s="138">
        <f t="shared" si="11"/>
        <v>752</v>
      </c>
      <c r="AB752" s="167" t="str">
        <f>IFERROR(VALUE(RIGHT(AA752,LEN(AA752)-MIN(FIND({0;1;2;3;4;5;6;7;8;9},AA752&amp;"0123456789"))+1)),"")</f>
        <v/>
      </c>
    </row>
    <row r="753" spans="2:28" x14ac:dyDescent="0.2">
      <c r="B753" s="125">
        <v>2271.1999999999971</v>
      </c>
      <c r="C753" s="155">
        <v>28.695985107929108</v>
      </c>
      <c r="D753">
        <v>2271.1999999999971</v>
      </c>
      <c r="E753" s="155">
        <v>-2278.8366693286712</v>
      </c>
      <c r="F753">
        <v>2271.1999999999971</v>
      </c>
      <c r="G753" s="155">
        <v>22.03613067132892</v>
      </c>
      <c r="I753" s="155"/>
      <c r="K753" s="155"/>
      <c r="L753">
        <v>2271.1499999999969</v>
      </c>
      <c r="M753" s="155">
        <v>177.92682824965698</v>
      </c>
      <c r="N753" s="138">
        <f t="shared" si="11"/>
        <v>753</v>
      </c>
      <c r="AB753" s="167" t="str">
        <f>IFERROR(VALUE(RIGHT(AA753,LEN(AA753)-MIN(FIND({0;1;2;3;4;5;6;7;8;9},AA753&amp;"0123456789"))+1)),"")</f>
        <v/>
      </c>
    </row>
    <row r="754" spans="2:28" x14ac:dyDescent="0.2">
      <c r="B754" s="125">
        <v>2271.299999999997</v>
      </c>
      <c r="C754" s="155">
        <v>28.699619499845703</v>
      </c>
      <c r="D754">
        <v>2271.299999999997</v>
      </c>
      <c r="E754" s="155">
        <v>-2278.9366096596495</v>
      </c>
      <c r="F754">
        <v>2271.299999999997</v>
      </c>
      <c r="G754" s="155">
        <v>21.936190340350549</v>
      </c>
      <c r="I754" s="155"/>
      <c r="K754" s="155"/>
      <c r="L754">
        <v>2271.2499999999973</v>
      </c>
      <c r="M754" s="155">
        <v>177.91732132082726</v>
      </c>
      <c r="N754" s="138">
        <f t="shared" si="11"/>
        <v>754</v>
      </c>
      <c r="AB754" s="167" t="str">
        <f>IFERROR(VALUE(RIGHT(AA754,LEN(AA754)-MIN(FIND({0;1;2;3;4;5;6;7;8;9},AA754&amp;"0123456789"))+1)),"")</f>
        <v/>
      </c>
    </row>
    <row r="755" spans="2:28" x14ac:dyDescent="0.2">
      <c r="B755" s="125">
        <v>2271.3999999999969</v>
      </c>
      <c r="C755" s="155">
        <v>28.703270608781203</v>
      </c>
      <c r="D755">
        <v>2271.3999999999969</v>
      </c>
      <c r="E755" s="155">
        <v>-2279.036549352435</v>
      </c>
      <c r="F755">
        <v>2271.3999999999969</v>
      </c>
      <c r="G755" s="155">
        <v>21.836250647565066</v>
      </c>
      <c r="I755" s="155"/>
      <c r="K755" s="155"/>
      <c r="L755">
        <v>2271.3499999999967</v>
      </c>
      <c r="M755" s="155">
        <v>177.9077368229168</v>
      </c>
      <c r="N755" s="138">
        <f t="shared" si="11"/>
        <v>755</v>
      </c>
      <c r="AB755" s="167" t="str">
        <f>IFERROR(VALUE(RIGHT(AA755,LEN(AA755)-MIN(FIND({0;1;2;3;4;5;6;7;8;9},AA755&amp;"0123456789"))+1)),"")</f>
        <v/>
      </c>
    </row>
    <row r="756" spans="2:28" x14ac:dyDescent="0.2">
      <c r="B756" s="125">
        <v>2271.4999999999968</v>
      </c>
      <c r="C756" s="155">
        <v>28.706938570604954</v>
      </c>
      <c r="D756">
        <v>2271.4999999999968</v>
      </c>
      <c r="E756" s="155">
        <v>-2279.1364883992383</v>
      </c>
      <c r="F756">
        <v>2271.4999999999968</v>
      </c>
      <c r="G756" s="155">
        <v>21.736311600761837</v>
      </c>
      <c r="I756" s="155"/>
      <c r="K756" s="155"/>
      <c r="L756">
        <v>2271.4499999999971</v>
      </c>
      <c r="M756" s="155">
        <v>177.89807436597314</v>
      </c>
      <c r="N756" s="138">
        <f t="shared" si="11"/>
        <v>756</v>
      </c>
      <c r="AB756" s="167" t="str">
        <f>IFERROR(VALUE(RIGHT(AA756,LEN(AA756)-MIN(FIND({0;1;2;3;4;5;6;7;8;9},AA756&amp;"0123456789"))+1)),"")</f>
        <v/>
      </c>
    </row>
    <row r="757" spans="2:28" x14ac:dyDescent="0.2">
      <c r="B757" s="125">
        <v>2271.5999999999967</v>
      </c>
      <c r="C757" s="155">
        <v>28.710623521817578</v>
      </c>
      <c r="D757">
        <v>2271.5999999999967</v>
      </c>
      <c r="E757" s="155">
        <v>-2279.236426792183</v>
      </c>
      <c r="F757">
        <v>2271.5999999999967</v>
      </c>
      <c r="G757" s="155">
        <v>21.636373207817087</v>
      </c>
      <c r="I757" s="155"/>
      <c r="K757" s="155"/>
      <c r="L757">
        <v>2271.5499999999965</v>
      </c>
      <c r="M757" s="155">
        <v>177.88833358640443</v>
      </c>
      <c r="N757" s="138">
        <f t="shared" si="11"/>
        <v>757</v>
      </c>
      <c r="AB757" s="167" t="str">
        <f>IFERROR(VALUE(RIGHT(AA757,LEN(AA757)-MIN(FIND({0;1;2;3;4;5;6;7;8;9},AA757&amp;"0123456789"))+1)),"")</f>
        <v/>
      </c>
    </row>
    <row r="758" spans="2:28" x14ac:dyDescent="0.2">
      <c r="B758" s="125">
        <v>2271.6999999999966</v>
      </c>
      <c r="C758" s="155">
        <v>28.714325599501883</v>
      </c>
      <c r="D758">
        <v>2271.6999999999966</v>
      </c>
      <c r="E758" s="155">
        <v>-2279.3363645232971</v>
      </c>
      <c r="F758">
        <v>2271.6999999999966</v>
      </c>
      <c r="G758" s="155">
        <v>21.536435476702991</v>
      </c>
      <c r="I758" s="155"/>
      <c r="K758" s="155"/>
      <c r="L758">
        <v>2271.6499999999969</v>
      </c>
      <c r="M758" s="155">
        <v>177.8785141485165</v>
      </c>
      <c r="N758" s="138">
        <f t="shared" si="11"/>
        <v>758</v>
      </c>
      <c r="AB758" s="167" t="str">
        <f>IFERROR(VALUE(RIGHT(AA758,LEN(AA758)-MIN(FIND({0;1;2;3;4;5;6;7;8;9},AA758&amp;"0123456789"))+1)),"")</f>
        <v/>
      </c>
    </row>
    <row r="759" spans="2:28" x14ac:dyDescent="0.2">
      <c r="B759" s="125">
        <v>2271.7999999999965</v>
      </c>
      <c r="C759" s="155">
        <v>28.71804494127014</v>
      </c>
      <c r="D759">
        <v>2271.7999999999965</v>
      </c>
      <c r="E759" s="155">
        <v>-2279.4363015845202</v>
      </c>
      <c r="F759">
        <v>2271.7999999999965</v>
      </c>
      <c r="G759" s="155">
        <v>21.436498415479946</v>
      </c>
      <c r="I759" s="155"/>
      <c r="K759" s="155"/>
      <c r="L759">
        <v>2271.7499999999964</v>
      </c>
      <c r="M759" s="155">
        <v>177.8686157469551</v>
      </c>
      <c r="N759" s="138">
        <f t="shared" si="11"/>
        <v>759</v>
      </c>
      <c r="AB759" s="167" t="str">
        <f>IFERROR(VALUE(RIGHT(AA759,LEN(AA759)-MIN(FIND({0;1;2;3;4;5;6;7;8;9},AA759&amp;"0123456789"))+1)),"")</f>
        <v/>
      </c>
    </row>
    <row r="760" spans="2:28" x14ac:dyDescent="0.2">
      <c r="B760" s="125">
        <v>2271.8999999999965</v>
      </c>
      <c r="C760" s="155">
        <v>28.721781685207635</v>
      </c>
      <c r="D760">
        <v>2271.8999999999965</v>
      </c>
      <c r="E760" s="155">
        <v>-2279.5362379677035</v>
      </c>
      <c r="F760">
        <v>2271.8999999999965</v>
      </c>
      <c r="G760" s="155">
        <v>21.33656203229657</v>
      </c>
      <c r="I760" s="155"/>
      <c r="K760" s="155"/>
      <c r="L760">
        <v>2271.8499999999967</v>
      </c>
      <c r="M760" s="155">
        <v>177.85863810866479</v>
      </c>
      <c r="N760" s="138">
        <f t="shared" si="11"/>
        <v>760</v>
      </c>
      <c r="AB760" s="167" t="str">
        <f>IFERROR(VALUE(RIGHT(AA760,LEN(AA760)-MIN(FIND({0;1;2;3;4;5;6;7;8;9},AA760&amp;"0123456789"))+1)),"")</f>
        <v/>
      </c>
    </row>
    <row r="761" spans="2:28" x14ac:dyDescent="0.2">
      <c r="B761" s="125">
        <v>2271.9999999999964</v>
      </c>
      <c r="C761" s="155">
        <v>28.725535969812217</v>
      </c>
      <c r="D761">
        <v>2271.9999999999964</v>
      </c>
      <c r="E761" s="155">
        <v>-2279.636173664609</v>
      </c>
      <c r="F761">
        <v>2271.9999999999964</v>
      </c>
      <c r="G761" s="155">
        <v>21.236626335391065</v>
      </c>
      <c r="I761" s="155"/>
      <c r="K761" s="155"/>
      <c r="L761">
        <v>2271.9499999999962</v>
      </c>
      <c r="M761" s="155">
        <v>177.8485809951593</v>
      </c>
      <c r="N761" s="138">
        <f t="shared" si="11"/>
        <v>761</v>
      </c>
      <c r="AB761" s="167" t="str">
        <f>IFERROR(VALUE(RIGHT(AA761,LEN(AA761)-MIN(FIND({0;1;2;3;4;5;6;7;8;9},AA761&amp;"0123456789"))+1)),"")</f>
        <v/>
      </c>
    </row>
    <row r="762" spans="2:28" x14ac:dyDescent="0.2">
      <c r="B762" s="125">
        <v>2272.0999999999963</v>
      </c>
      <c r="C762" s="155">
        <v>28.729307933929743</v>
      </c>
      <c r="D762">
        <v>2272.0999999999963</v>
      </c>
      <c r="E762" s="155">
        <v>-2279.7361086669121</v>
      </c>
      <c r="F762">
        <v>2272.0999999999963</v>
      </c>
      <c r="G762" s="155">
        <v>21.136691333088038</v>
      </c>
      <c r="I762" s="155"/>
      <c r="K762" s="155"/>
      <c r="L762">
        <v>2272.0499999999965</v>
      </c>
      <c r="M762" s="155">
        <v>177.83844420496516</v>
      </c>
      <c r="N762" s="138">
        <f t="shared" si="11"/>
        <v>762</v>
      </c>
      <c r="AB762" s="167" t="str">
        <f>IFERROR(VALUE(RIGHT(AA762,LEN(AA762)-MIN(FIND({0;1;2;3;4;5;6;7;8;9},AA762&amp;"0123456789"))+1)),"")</f>
        <v/>
      </c>
    </row>
    <row r="763" spans="2:28" x14ac:dyDescent="0.2">
      <c r="B763" s="125">
        <v>2272.1999999999962</v>
      </c>
      <c r="C763" s="155">
        <v>28.733097716685126</v>
      </c>
      <c r="D763">
        <v>2272.1999999999962</v>
      </c>
      <c r="E763" s="155">
        <v>-2279.8360429662057</v>
      </c>
      <c r="F763">
        <v>2272.1999999999962</v>
      </c>
      <c r="G763" s="155">
        <v>21.036757033794402</v>
      </c>
      <c r="I763" s="155"/>
      <c r="K763" s="155"/>
      <c r="L763">
        <v>2272.149999999996</v>
      </c>
      <c r="M763" s="155">
        <v>177.82822757615605</v>
      </c>
      <c r="N763" s="138">
        <f t="shared" si="11"/>
        <v>763</v>
      </c>
      <c r="AB763" s="167" t="str">
        <f>IFERROR(VALUE(RIGHT(AA763,LEN(AA763)-MIN(FIND({0;1;2;3;4;5;6;7;8;9},AA763&amp;"0123456789"))+1)),"")</f>
        <v/>
      </c>
    </row>
    <row r="764" spans="2:28" x14ac:dyDescent="0.2">
      <c r="B764" s="125">
        <v>2272.2999999999961</v>
      </c>
      <c r="C764" s="155">
        <v>28.736905457408941</v>
      </c>
      <c r="D764">
        <v>2272.2999999999961</v>
      </c>
      <c r="E764" s="155">
        <v>-2279.9359765539984</v>
      </c>
      <c r="F764">
        <v>2272.2999999999961</v>
      </c>
      <c r="G764" s="155">
        <v>20.936823446001654</v>
      </c>
      <c r="I764" s="155"/>
      <c r="K764" s="155"/>
      <c r="L764">
        <v>2272.2499999999964</v>
      </c>
      <c r="M764" s="155">
        <v>177.81793098876327</v>
      </c>
      <c r="N764" s="138">
        <f t="shared" si="11"/>
        <v>764</v>
      </c>
      <c r="AB764" s="167" t="str">
        <f>IFERROR(VALUE(RIGHT(AA764,LEN(AA764)-MIN(FIND({0;1;2;3;4;5;6;7;8;9},AA764&amp;"0123456789"))+1)),"")</f>
        <v/>
      </c>
    </row>
    <row r="765" spans="2:28" x14ac:dyDescent="0.2">
      <c r="B765" s="125">
        <v>2272.399999999996</v>
      </c>
      <c r="C765" s="155">
        <v>28.740731295559122</v>
      </c>
      <c r="D765">
        <v>2272.399999999996</v>
      </c>
      <c r="E765" s="155">
        <v>-2280.0359094217201</v>
      </c>
      <c r="F765">
        <v>2272.399999999996</v>
      </c>
      <c r="G765" s="155">
        <v>20.836890578279963</v>
      </c>
      <c r="I765" s="155"/>
      <c r="K765" s="155"/>
      <c r="L765">
        <v>2272.3499999999958</v>
      </c>
      <c r="M765" s="155">
        <v>177.80755436775749</v>
      </c>
      <c r="N765" s="138">
        <f t="shared" si="11"/>
        <v>765</v>
      </c>
      <c r="AB765" s="167" t="str">
        <f>IFERROR(VALUE(RIGHT(AA765,LEN(AA765)-MIN(FIND({0;1;2;3;4;5;6;7;8;9},AA765&amp;"0123456789"))+1)),"")</f>
        <v/>
      </c>
    </row>
    <row r="766" spans="2:28" x14ac:dyDescent="0.2">
      <c r="B766" s="125">
        <v>2272.4999999999959</v>
      </c>
      <c r="C766" s="155">
        <v>28.744575370637829</v>
      </c>
      <c r="D766">
        <v>2272.4999999999959</v>
      </c>
      <c r="E766" s="155">
        <v>-2280.1358415607215</v>
      </c>
      <c r="F766">
        <v>2272.4999999999959</v>
      </c>
      <c r="G766" s="155">
        <v>20.736958439278624</v>
      </c>
      <c r="I766" s="155"/>
      <c r="K766" s="155"/>
      <c r="L766">
        <v>2272.4499999999962</v>
      </c>
      <c r="M766" s="155">
        <v>177.79709768568031</v>
      </c>
      <c r="N766" s="138">
        <f t="shared" si="11"/>
        <v>766</v>
      </c>
      <c r="AB766" s="167" t="str">
        <f>IFERROR(VALUE(RIGHT(AA766,LEN(AA766)-MIN(FIND({0;1;2;3;4;5;6;7;8;9},AA766&amp;"0123456789"))+1)),"")</f>
        <v/>
      </c>
    </row>
    <row r="767" spans="2:28" x14ac:dyDescent="0.2">
      <c r="B767" s="125">
        <v>2272.5999999999958</v>
      </c>
      <c r="C767" s="155">
        <v>28.748437822103025</v>
      </c>
      <c r="D767">
        <v>2272.5999999999958</v>
      </c>
      <c r="E767" s="155">
        <v>-2280.2357729622795</v>
      </c>
      <c r="F767">
        <v>2272.5999999999958</v>
      </c>
      <c r="G767" s="155">
        <v>20.6370270377206</v>
      </c>
      <c r="I767" s="155"/>
      <c r="K767" s="155"/>
      <c r="L767">
        <v>2272.5499999999956</v>
      </c>
      <c r="M767" s="155">
        <v>177.78656096579783</v>
      </c>
      <c r="N767" s="138">
        <f t="shared" si="11"/>
        <v>767</v>
      </c>
      <c r="AB767" s="167" t="str">
        <f>IFERROR(VALUE(RIGHT(AA767,LEN(AA767)-MIN(FIND({0;1;2;3;4;5;6;7;8;9},AA767&amp;"0123456789"))+1)),"")</f>
        <v/>
      </c>
    </row>
    <row r="768" spans="2:28" x14ac:dyDescent="0.2">
      <c r="B768" s="125">
        <v>2272.6999999999957</v>
      </c>
      <c r="C768" s="155">
        <v>28.752318789274611</v>
      </c>
      <c r="D768">
        <v>2272.6999999999957</v>
      </c>
      <c r="E768" s="155">
        <v>-2280.3357036175989</v>
      </c>
      <c r="F768">
        <v>2272.6999999999957</v>
      </c>
      <c r="G768" s="155">
        <v>20.53709638240116</v>
      </c>
      <c r="I768" s="155"/>
      <c r="K768" s="155"/>
      <c r="L768">
        <v>2272.649999999996</v>
      </c>
      <c r="M768" s="155">
        <v>177.77594428512856</v>
      </c>
      <c r="N768" s="138">
        <f t="shared" si="11"/>
        <v>768</v>
      </c>
      <c r="AB768" s="167" t="str">
        <f>IFERROR(VALUE(RIGHT(AA768,LEN(AA768)-MIN(FIND({0;1;2;3;4;5;6;7;8;9},AA768&amp;"0123456789"))+1)),"")</f>
        <v/>
      </c>
    </row>
    <row r="769" spans="2:28" x14ac:dyDescent="0.2">
      <c r="B769" s="125">
        <v>2272.7999999999956</v>
      </c>
      <c r="C769" s="155">
        <v>28.756218411234926</v>
      </c>
      <c r="D769">
        <v>2272.7999999999956</v>
      </c>
      <c r="E769" s="155">
        <v>-2280.4356335178163</v>
      </c>
      <c r="F769">
        <v>2272.7999999999956</v>
      </c>
      <c r="G769" s="155">
        <v>20.437166482183784</v>
      </c>
      <c r="I769" s="155"/>
      <c r="K769" s="155"/>
      <c r="L769">
        <v>2272.7499999999955</v>
      </c>
      <c r="M769" s="155">
        <v>177.76524777772917</v>
      </c>
      <c r="N769" s="138">
        <f t="shared" si="11"/>
        <v>769</v>
      </c>
      <c r="AB769" s="167" t="str">
        <f>IFERROR(VALUE(RIGHT(AA769,LEN(AA769)-MIN(FIND({0;1;2;3;4;5;6;7;8;9},AA769&amp;"0123456789"))+1)),"")</f>
        <v/>
      </c>
    </row>
    <row r="770" spans="2:28" x14ac:dyDescent="0.2">
      <c r="B770" s="125">
        <v>2272.8999999999955</v>
      </c>
      <c r="C770" s="155">
        <v>28.760136826723233</v>
      </c>
      <c r="D770">
        <v>2272.8999999999955</v>
      </c>
      <c r="E770" s="155">
        <v>-2280.535562654004</v>
      </c>
      <c r="F770">
        <v>2272.8999999999955</v>
      </c>
      <c r="G770" s="155">
        <v>20.337237345996073</v>
      </c>
      <c r="I770" s="155"/>
      <c r="K770" s="155"/>
      <c r="L770">
        <v>2272.8499999999958</v>
      </c>
      <c r="M770" s="155">
        <v>177.75447163813587</v>
      </c>
      <c r="N770" s="138">
        <f t="shared" si="11"/>
        <v>770</v>
      </c>
      <c r="AB770" s="167" t="str">
        <f>IFERROR(VALUE(RIGHT(AA770,LEN(AA770)-MIN(FIND({0;1;2;3;4;5;6;7;8;9},AA770&amp;"0123456789"))+1)),"")</f>
        <v/>
      </c>
    </row>
    <row r="771" spans="2:28" x14ac:dyDescent="0.2">
      <c r="B771" s="125">
        <v>2272.9999999999955</v>
      </c>
      <c r="C771" s="155">
        <v>28.764074174024067</v>
      </c>
      <c r="D771">
        <v>2272.9999999999955</v>
      </c>
      <c r="E771" s="155">
        <v>-2280.6354910171735</v>
      </c>
      <c r="F771">
        <v>2272.9999999999955</v>
      </c>
      <c r="G771" s="155">
        <v>20.237308982826562</v>
      </c>
      <c r="I771" s="155"/>
      <c r="K771" s="155"/>
      <c r="L771">
        <v>2272.9499999999953</v>
      </c>
      <c r="M771" s="155">
        <v>177.74361612486049</v>
      </c>
      <c r="N771" s="138">
        <f t="shared" si="11"/>
        <v>771</v>
      </c>
      <c r="AB771" s="167" t="str">
        <f>IFERROR(VALUE(RIGHT(AA771,LEN(AA771)-MIN(FIND({0;1;2;3;4;5;6;7;8;9},AA771&amp;"0123456789"))+1)),"")</f>
        <v/>
      </c>
    </row>
    <row r="772" spans="2:28" x14ac:dyDescent="0.2">
      <c r="B772" s="125">
        <v>2273.0999999999954</v>
      </c>
      <c r="C772" s="155">
        <v>28.768030590849037</v>
      </c>
      <c r="D772">
        <v>2273.0999999999954</v>
      </c>
      <c r="E772" s="155">
        <v>-2280.735418598279</v>
      </c>
      <c r="F772">
        <v>2273.0999999999954</v>
      </c>
      <c r="G772" s="155">
        <v>20.137381401721086</v>
      </c>
      <c r="I772" s="155"/>
      <c r="K772" s="155"/>
      <c r="L772">
        <v>2273.0499999999956</v>
      </c>
      <c r="M772" s="155">
        <v>177.73268156414437</v>
      </c>
      <c r="N772" s="138">
        <f t="shared" si="11"/>
        <v>772</v>
      </c>
      <c r="AB772" s="167" t="str">
        <f>IFERROR(VALUE(RIGHT(AA772,LEN(AA772)-MIN(FIND({0;1;2;3;4;5;6;7;8;9},AA772&amp;"0123456789"))+1)),"")</f>
        <v/>
      </c>
    </row>
    <row r="773" spans="2:28" x14ac:dyDescent="0.2">
      <c r="B773" s="125">
        <v>2273.1999999999953</v>
      </c>
      <c r="C773" s="155">
        <v>28.77200621421191</v>
      </c>
      <c r="D773">
        <v>2273.1999999999953</v>
      </c>
      <c r="E773" s="155">
        <v>-2280.8353453882246</v>
      </c>
      <c r="F773">
        <v>2273.1999999999953</v>
      </c>
      <c r="G773" s="155">
        <v>20.037454611775502</v>
      </c>
      <c r="I773" s="155"/>
      <c r="K773" s="155"/>
      <c r="L773">
        <v>2273.1499999999951</v>
      </c>
      <c r="M773" s="155">
        <v>177.72166835388876</v>
      </c>
      <c r="N773" s="138">
        <f t="shared" si="11"/>
        <v>773</v>
      </c>
      <c r="AB773" s="167" t="str">
        <f>IFERROR(VALUE(RIGHT(AA773,LEN(AA773)-MIN(FIND({0;1;2;3;4;5;6;7;8;9},AA773&amp;"0123456789"))+1)),"")</f>
        <v/>
      </c>
    </row>
    <row r="774" spans="2:28" x14ac:dyDescent="0.2">
      <c r="B774" s="125">
        <v>2273.2999999999952</v>
      </c>
      <c r="C774" s="155">
        <v>28.776001180296614</v>
      </c>
      <c r="D774">
        <v>2273.2999999999952</v>
      </c>
      <c r="E774" s="155">
        <v>-2280.935271377869</v>
      </c>
      <c r="F774">
        <v>2273.2999999999952</v>
      </c>
      <c r="G774" s="155">
        <v>19.93752862213114</v>
      </c>
      <c r="I774" s="155"/>
      <c r="K774" s="155"/>
      <c r="L774">
        <v>2273.2499999999955</v>
      </c>
      <c r="M774" s="155">
        <v>177.71057696764689</v>
      </c>
      <c r="N774" s="138">
        <f t="shared" ref="N774:N837" si="12">N773+1</f>
        <v>774</v>
      </c>
      <c r="AB774" s="167" t="str">
        <f>IFERROR(VALUE(RIGHT(AA774,LEN(AA774)-MIN(FIND({0;1;2;3;4;5;6;7;8;9},AA774&amp;"0123456789"))+1)),"")</f>
        <v/>
      </c>
    </row>
    <row r="775" spans="2:28" x14ac:dyDescent="0.2">
      <c r="B775" s="125">
        <v>2273.3999999999951</v>
      </c>
      <c r="C775" s="155">
        <v>28.780015624317908</v>
      </c>
      <c r="D775">
        <v>2273.3999999999951</v>
      </c>
      <c r="E775" s="155">
        <v>-2281.0351965580289</v>
      </c>
      <c r="F775">
        <v>2273.3999999999951</v>
      </c>
      <c r="G775" s="155">
        <v>19.837603441971169</v>
      </c>
      <c r="I775" s="155"/>
      <c r="K775" s="155"/>
      <c r="L775">
        <v>2273.3499999999949</v>
      </c>
      <c r="M775" s="155">
        <v>177.69940795880046</v>
      </c>
      <c r="N775" s="138">
        <f t="shared" si="12"/>
        <v>775</v>
      </c>
      <c r="AB775" s="167" t="str">
        <f>IFERROR(VALUE(RIGHT(AA775,LEN(AA775)-MIN(FIND({0;1;2;3;4;5;6;7;8;9},AA775&amp;"0123456789"))+1)),"")</f>
        <v/>
      </c>
    </row>
    <row r="776" spans="2:28" x14ac:dyDescent="0.2">
      <c r="B776" s="125">
        <v>2273.499999999995</v>
      </c>
      <c r="C776" s="155">
        <v>28.784049680374334</v>
      </c>
      <c r="D776">
        <v>2273.499999999995</v>
      </c>
      <c r="E776" s="155">
        <v>-2281.1351209194886</v>
      </c>
      <c r="F776">
        <v>2273.499999999995</v>
      </c>
      <c r="G776" s="155">
        <v>19.737679080511498</v>
      </c>
      <c r="I776" s="155"/>
      <c r="K776" s="155"/>
      <c r="L776">
        <v>2273.4499999999953</v>
      </c>
      <c r="M776" s="155">
        <v>177.68816196510195</v>
      </c>
      <c r="N776" s="138">
        <f t="shared" si="12"/>
        <v>776</v>
      </c>
      <c r="AB776" s="167" t="str">
        <f>IFERROR(VALUE(RIGHT(AA776,LEN(AA776)-MIN(FIND({0;1;2;3;4;5;6;7;8;9},AA776&amp;"0123456789"))+1)),"")</f>
        <v/>
      </c>
    </row>
    <row r="777" spans="2:28" x14ac:dyDescent="0.2">
      <c r="B777" s="125">
        <v>2273.5999999999949</v>
      </c>
      <c r="C777" s="155">
        <v>28.788103481293213</v>
      </c>
      <c r="D777">
        <v>2273.5999999999949</v>
      </c>
      <c r="E777" s="155">
        <v>-2281.2350444530025</v>
      </c>
      <c r="F777">
        <v>2273.5999999999949</v>
      </c>
      <c r="G777" s="155">
        <v>19.637755546997596</v>
      </c>
      <c r="I777" s="155"/>
      <c r="K777" s="155"/>
      <c r="L777">
        <v>2273.5499999999947</v>
      </c>
      <c r="M777" s="155">
        <v>177.67683971309458</v>
      </c>
      <c r="N777" s="138">
        <f t="shared" si="12"/>
        <v>777</v>
      </c>
      <c r="AB777" s="167" t="str">
        <f>IFERROR(VALUE(RIGHT(AA777,LEN(AA777)-MIN(FIND({0;1;2;3;4;5;6;7;8;9},AA777&amp;"0123456789"))+1)),"")</f>
        <v/>
      </c>
    </row>
    <row r="778" spans="2:28" x14ac:dyDescent="0.2">
      <c r="B778" s="125">
        <v>2273.6999999999948</v>
      </c>
      <c r="C778" s="155">
        <v>28.792177158467286</v>
      </c>
      <c r="D778">
        <v>2273.6999999999948</v>
      </c>
      <c r="E778" s="155">
        <v>-2281.334967149307</v>
      </c>
      <c r="F778">
        <v>2273.6999999999948</v>
      </c>
      <c r="G778" s="155">
        <v>19.537832850693121</v>
      </c>
      <c r="I778" s="155"/>
      <c r="K778" s="155"/>
      <c r="L778">
        <v>2273.6499999999951</v>
      </c>
      <c r="M778" s="155">
        <v>177.66544202308287</v>
      </c>
      <c r="N778" s="138">
        <f t="shared" si="12"/>
        <v>778</v>
      </c>
      <c r="AB778" s="167" t="str">
        <f>IFERROR(VALUE(RIGHT(AA778,LEN(AA778)-MIN(FIND({0;1;2;3;4;5;6;7;8;9},AA778&amp;"0123456789"))+1)),"")</f>
        <v/>
      </c>
    </row>
    <row r="779" spans="2:28" x14ac:dyDescent="0.2">
      <c r="B779" s="125">
        <v>2273.7999999999947</v>
      </c>
      <c r="C779" s="155">
        <v>28.796270841682674</v>
      </c>
      <c r="D779">
        <v>2273.7999999999947</v>
      </c>
      <c r="E779" s="155">
        <v>-2281.4348889991238</v>
      </c>
      <c r="F779">
        <v>2273.7999999999947</v>
      </c>
      <c r="G779" s="155">
        <v>19.437911000876284</v>
      </c>
      <c r="I779" s="155"/>
      <c r="K779" s="155"/>
      <c r="L779">
        <v>2273.7499999999945</v>
      </c>
      <c r="M779" s="155">
        <v>177.65396981392621</v>
      </c>
      <c r="N779" s="138">
        <f t="shared" si="12"/>
        <v>779</v>
      </c>
      <c r="AB779" s="167" t="str">
        <f>IFERROR(VALUE(RIGHT(AA779,LEN(AA779)-MIN(FIND({0;1;2;3;4;5;6;7;8;9},AA779&amp;"0123456789"))+1)),"")</f>
        <v/>
      </c>
    </row>
    <row r="780" spans="2:28" x14ac:dyDescent="0.2">
      <c r="B780" s="125">
        <v>2273.8999999999946</v>
      </c>
      <c r="C780" s="155">
        <v>28.800384658937826</v>
      </c>
      <c r="D780">
        <v>2273.8999999999946</v>
      </c>
      <c r="E780" s="155">
        <v>-2281.5348099931707</v>
      </c>
      <c r="F780">
        <v>2273.8999999999946</v>
      </c>
      <c r="G780" s="155">
        <v>19.337990006829386</v>
      </c>
      <c r="I780" s="155"/>
      <c r="K780" s="155"/>
      <c r="L780">
        <v>2273.8499999999949</v>
      </c>
      <c r="M780" s="155">
        <v>177.64242410835109</v>
      </c>
      <c r="N780" s="138">
        <f t="shared" si="12"/>
        <v>780</v>
      </c>
      <c r="AB780" s="167" t="str">
        <f>IFERROR(VALUE(RIGHT(AA780,LEN(AA780)-MIN(FIND({0;1;2;3;4;5;6;7;8;9},AA780&amp;"0123456789"))+1)),"")</f>
        <v/>
      </c>
    </row>
    <row r="781" spans="2:28" x14ac:dyDescent="0.2">
      <c r="B781" s="125">
        <v>2273.9999999999945</v>
      </c>
      <c r="C781" s="155">
        <v>28.804518736253026</v>
      </c>
      <c r="D781">
        <v>2273.9999999999945</v>
      </c>
      <c r="E781" s="155">
        <v>-2281.6347301221704</v>
      </c>
      <c r="F781">
        <v>2273.9999999999945</v>
      </c>
      <c r="G781" s="155">
        <v>19.23806987782973</v>
      </c>
      <c r="I781" s="155"/>
      <c r="K781" s="155"/>
      <c r="L781">
        <v>2273.9499999999944</v>
      </c>
      <c r="M781" s="155">
        <v>177.63080603833191</v>
      </c>
      <c r="N781" s="138">
        <f t="shared" si="12"/>
        <v>781</v>
      </c>
      <c r="AB781" s="167" t="str">
        <f>IFERROR(VALUE(RIGHT(AA781,LEN(AA781)-MIN(FIND({0;1;2;3;4;5;6;7;8;9},AA781&amp;"0123456789"))+1)),"")</f>
        <v/>
      </c>
    </row>
    <row r="782" spans="2:28" x14ac:dyDescent="0.2">
      <c r="B782" s="125">
        <v>2274.0999999999945</v>
      </c>
      <c r="C782" s="155">
        <v>28.808673197470142</v>
      </c>
      <c r="D782">
        <v>2274.0999999999945</v>
      </c>
      <c r="E782" s="155">
        <v>-2281.7346493768573</v>
      </c>
      <c r="F782">
        <v>2274.0999999999945</v>
      </c>
      <c r="G782" s="155">
        <v>19.138150623142792</v>
      </c>
      <c r="I782" s="155"/>
      <c r="K782" s="155"/>
      <c r="L782">
        <v>2274.0499999999947</v>
      </c>
      <c r="M782" s="155">
        <v>177.61911685061557</v>
      </c>
      <c r="N782" s="138">
        <f t="shared" si="12"/>
        <v>782</v>
      </c>
      <c r="AB782" s="167" t="str">
        <f>IFERROR(VALUE(RIGHT(AA782,LEN(AA782)-MIN(FIND({0;1;2;3;4;5;6;7;8;9},AA782&amp;"0123456789"))+1)),"")</f>
        <v/>
      </c>
    </row>
    <row r="783" spans="2:28" x14ac:dyDescent="0.2">
      <c r="B783" s="125">
        <v>2274.1999999999944</v>
      </c>
      <c r="C783" s="155">
        <v>28.812848164042187</v>
      </c>
      <c r="D783">
        <v>2274.1999999999944</v>
      </c>
      <c r="E783" s="155">
        <v>-2281.834567747992</v>
      </c>
      <c r="F783">
        <v>2274.1999999999944</v>
      </c>
      <c r="G783" s="155">
        <v>19.038232252008129</v>
      </c>
      <c r="I783" s="155"/>
      <c r="K783" s="155"/>
      <c r="L783">
        <v>2274.1499999999942</v>
      </c>
      <c r="M783" s="155">
        <v>177.60735791273103</v>
      </c>
      <c r="N783" s="138">
        <f t="shared" si="12"/>
        <v>783</v>
      </c>
      <c r="AB783" s="167" t="str">
        <f>IFERROR(VALUE(RIGHT(AA783,LEN(AA783)-MIN(FIND({0;1;2;3;4;5;6;7;8;9},AA783&amp;"0123456789"))+1)),"")</f>
        <v/>
      </c>
    </row>
    <row r="784" spans="2:28" x14ac:dyDescent="0.2">
      <c r="B784" s="125">
        <v>2274.2999999999943</v>
      </c>
      <c r="C784" s="155">
        <v>28.817043754812271</v>
      </c>
      <c r="D784">
        <v>2274.2999999999943</v>
      </c>
      <c r="E784" s="155">
        <v>-2281.934485226368</v>
      </c>
      <c r="F784">
        <v>2274.2999999999943</v>
      </c>
      <c r="G784" s="155">
        <v>18.938314773632101</v>
      </c>
      <c r="I784" s="155"/>
      <c r="K784" s="155"/>
      <c r="L784">
        <v>2274.2499999999945</v>
      </c>
      <c r="M784" s="155">
        <v>177.5955307188986</v>
      </c>
      <c r="N784" s="138">
        <f t="shared" si="12"/>
        <v>784</v>
      </c>
      <c r="AB784" s="167" t="str">
        <f>IFERROR(VALUE(RIGHT(AA784,LEN(AA784)-MIN(FIND({0;1;2;3;4;5;6;7;8;9},AA784&amp;"0123456789"))+1)),"")</f>
        <v/>
      </c>
    </row>
    <row r="785" spans="2:28" x14ac:dyDescent="0.2">
      <c r="B785" s="125">
        <v>2274.3999999999942</v>
      </c>
      <c r="C785" s="155">
        <v>28.821260085781606</v>
      </c>
      <c r="D785">
        <v>2274.3999999999942</v>
      </c>
      <c r="E785" s="155">
        <v>-2282.0344018028259</v>
      </c>
      <c r="F785">
        <v>2274.3999999999942</v>
      </c>
      <c r="G785" s="155">
        <v>18.838398197174229</v>
      </c>
      <c r="I785" s="155"/>
      <c r="K785" s="155"/>
      <c r="L785">
        <v>2274.349999999994</v>
      </c>
      <c r="M785" s="155">
        <v>177.58363689645176</v>
      </c>
      <c r="N785" s="138">
        <f t="shared" si="12"/>
        <v>785</v>
      </c>
      <c r="AB785" s="167" t="str">
        <f>IFERROR(VALUE(RIGHT(AA785,LEN(AA785)-MIN(FIND({0;1;2;3;4;5;6;7;8;9},AA785&amp;"0123456789"))+1)),"")</f>
        <v/>
      </c>
    </row>
    <row r="786" spans="2:28" x14ac:dyDescent="0.2">
      <c r="B786" s="125">
        <v>2274.4999999999941</v>
      </c>
      <c r="C786" s="155">
        <v>28.82549726986603</v>
      </c>
      <c r="D786">
        <v>2274.4999999999941</v>
      </c>
      <c r="E786" s="155">
        <v>-2282.1343174682638</v>
      </c>
      <c r="F786">
        <v>2274.4999999999941</v>
      </c>
      <c r="G786" s="155">
        <v>18.738482531736281</v>
      </c>
      <c r="I786" s="155"/>
      <c r="K786" s="155"/>
      <c r="L786">
        <v>2274.4499999999944</v>
      </c>
      <c r="M786" s="155">
        <v>177.57167821233924</v>
      </c>
      <c r="N786" s="138">
        <f t="shared" si="12"/>
        <v>786</v>
      </c>
      <c r="AB786" s="167" t="str">
        <f>IFERROR(VALUE(RIGHT(AA786,LEN(AA786)-MIN(FIND({0;1;2;3;4;5;6;7;8;9},AA786&amp;"0123456789"))+1)),"")</f>
        <v/>
      </c>
    </row>
    <row r="787" spans="2:28" x14ac:dyDescent="0.2">
      <c r="B787" s="125">
        <v>2274.599999999994</v>
      </c>
      <c r="C787" s="155">
        <v>28.829755416640683</v>
      </c>
      <c r="D787">
        <v>2274.599999999994</v>
      </c>
      <c r="E787" s="155">
        <v>-2282.2342322136524</v>
      </c>
      <c r="F787">
        <v>2274.599999999994</v>
      </c>
      <c r="G787" s="155">
        <v>18.638567786347721</v>
      </c>
      <c r="I787" s="155"/>
      <c r="K787" s="155"/>
      <c r="L787">
        <v>2274.5499999999938</v>
      </c>
      <c r="M787" s="155">
        <v>177.5596565799998</v>
      </c>
      <c r="N787" s="138">
        <f t="shared" si="12"/>
        <v>787</v>
      </c>
      <c r="AB787" s="167" t="str">
        <f>IFERROR(VALUE(RIGHT(AA787,LEN(AA787)-MIN(FIND({0;1;2;3;4;5;6;7;8;9},AA787&amp;"0123456789"))+1)),"")</f>
        <v/>
      </c>
    </row>
    <row r="788" spans="2:28" x14ac:dyDescent="0.2">
      <c r="B788" s="125">
        <v>2274.6999999999939</v>
      </c>
      <c r="C788" s="155">
        <v>28.834034632072328</v>
      </c>
      <c r="D788">
        <v>2274.6999999999939</v>
      </c>
      <c r="E788" s="155">
        <v>-2282.3341460300462</v>
      </c>
      <c r="F788">
        <v>2274.6999999999939</v>
      </c>
      <c r="G788" s="155">
        <v>18.538653969953884</v>
      </c>
      <c r="I788" s="155"/>
      <c r="K788" s="155"/>
      <c r="L788">
        <v>2274.6499999999942</v>
      </c>
      <c r="M788" s="155">
        <v>177.54757406636767</v>
      </c>
      <c r="N788" s="138">
        <f t="shared" si="12"/>
        <v>788</v>
      </c>
      <c r="AB788" s="167" t="str">
        <f>IFERROR(VALUE(RIGHT(AA788,LEN(AA788)-MIN(FIND({0;1;2;3;4;5;6;7;8;9},AA788&amp;"0123456789"))+1)),"")</f>
        <v/>
      </c>
    </row>
    <row r="789" spans="2:28" x14ac:dyDescent="0.2">
      <c r="B789" s="125">
        <v>2274.7999999999938</v>
      </c>
      <c r="C789" s="155">
        <v>28.838335018238901</v>
      </c>
      <c r="D789">
        <v>2274.7999999999938</v>
      </c>
      <c r="E789" s="155">
        <v>-2282.4340589086005</v>
      </c>
      <c r="F789">
        <v>2274.7999999999938</v>
      </c>
      <c r="G789" s="155">
        <v>18.438741091399606</v>
      </c>
      <c r="I789" s="155"/>
      <c r="K789" s="155"/>
      <c r="L789">
        <v>2274.7499999999936</v>
      </c>
      <c r="M789" s="155">
        <v>177.53543289929291</v>
      </c>
      <c r="N789" s="138">
        <f t="shared" si="12"/>
        <v>789</v>
      </c>
      <c r="AB789" s="167" t="str">
        <f>IFERROR(VALUE(RIGHT(AA789,LEN(AA789)-MIN(FIND({0;1;2;3;4;5;6;7;8;9},AA789&amp;"0123456789"))+1)),"")</f>
        <v/>
      </c>
    </row>
    <row r="790" spans="2:28" x14ac:dyDescent="0.2">
      <c r="B790" s="125">
        <v>2274.8999999999937</v>
      </c>
      <c r="C790" s="155">
        <v>28.842656673035766</v>
      </c>
      <c r="D790">
        <v>2274.8999999999937</v>
      </c>
      <c r="E790" s="155">
        <v>-2282.5339708405868</v>
      </c>
      <c r="F790">
        <v>2274.8999999999937</v>
      </c>
      <c r="G790" s="155">
        <v>18.338829159413308</v>
      </c>
      <c r="I790" s="155"/>
      <c r="K790" s="155"/>
      <c r="L790">
        <v>2274.849999999994</v>
      </c>
      <c r="M790" s="155">
        <v>177.52323547514533</v>
      </c>
      <c r="N790" s="138">
        <f t="shared" si="12"/>
        <v>790</v>
      </c>
      <c r="AB790" s="167" t="str">
        <f>IFERROR(VALUE(RIGHT(AA790,LEN(AA790)-MIN(FIND({0;1;2;3;4;5;6;7;8;9},AA790&amp;"0123456789"))+1)),"")</f>
        <v/>
      </c>
    </row>
    <row r="791" spans="2:28" x14ac:dyDescent="0.2">
      <c r="B791" s="125">
        <v>2274.9999999999936</v>
      </c>
      <c r="C791" s="155">
        <v>28.846999689868188</v>
      </c>
      <c r="D791">
        <v>2274.9999999999936</v>
      </c>
      <c r="E791" s="155">
        <v>-2282.6338818174086</v>
      </c>
      <c r="F791">
        <v>2274.9999999999936</v>
      </c>
      <c r="G791" s="155">
        <v>18.238918182591533</v>
      </c>
      <c r="I791" s="155"/>
      <c r="K791" s="155"/>
      <c r="L791">
        <v>2274.9499999999935</v>
      </c>
      <c r="M791" s="155">
        <v>177.51098436668875</v>
      </c>
      <c r="N791" s="138">
        <f t="shared" si="12"/>
        <v>791</v>
      </c>
      <c r="AB791" s="167" t="str">
        <f>IFERROR(VALUE(RIGHT(AA791,LEN(AA791)-MIN(FIND({0;1;2;3;4;5;6;7;8;9},AA791&amp;"0123456789"))+1)),"")</f>
        <v/>
      </c>
    </row>
    <row r="792" spans="2:28" x14ac:dyDescent="0.2">
      <c r="B792" s="125">
        <v>2275.0999999999935</v>
      </c>
      <c r="C792" s="155">
        <v>28.851364157329524</v>
      </c>
      <c r="D792">
        <v>2275.0999999999935</v>
      </c>
      <c r="E792" s="155">
        <v>-2282.7337918306202</v>
      </c>
      <c r="F792">
        <v>2275.0999999999935</v>
      </c>
      <c r="G792" s="155">
        <v>18.139008169379849</v>
      </c>
      <c r="I792" s="155"/>
      <c r="K792" s="155"/>
      <c r="L792">
        <v>2275.0499999999938</v>
      </c>
      <c r="M792" s="155">
        <v>177.49868233135078</v>
      </c>
      <c r="N792" s="138">
        <f t="shared" si="12"/>
        <v>792</v>
      </c>
      <c r="AB792" s="167" t="str">
        <f>IFERROR(VALUE(RIGHT(AA792,LEN(AA792)-MIN(FIND({0;1;2;3;4;5;6;7;8;9},AA792&amp;"0123456789"))+1)),"")</f>
        <v/>
      </c>
    </row>
    <row r="793" spans="2:28" x14ac:dyDescent="0.2">
      <c r="B793" s="125">
        <v>2275.1999999999935</v>
      </c>
      <c r="C793" s="155">
        <v>28.855750158864591</v>
      </c>
      <c r="D793">
        <v>2275.1999999999935</v>
      </c>
      <c r="E793" s="155">
        <v>-2282.8337008719427</v>
      </c>
      <c r="F793">
        <v>2275.1999999999935</v>
      </c>
      <c r="G793" s="155">
        <v>18.039099128057387</v>
      </c>
      <c r="I793" s="155"/>
      <c r="K793" s="155"/>
      <c r="L793">
        <v>2275.1499999999933</v>
      </c>
      <c r="M793" s="155">
        <v>177.4863323196154</v>
      </c>
      <c r="N793" s="138">
        <f t="shared" si="12"/>
        <v>793</v>
      </c>
      <c r="AB793" s="167" t="str">
        <f>IFERROR(VALUE(RIGHT(AA793,LEN(AA793)-MIN(FIND({0;1;2;3;4;5;6;7;8;9},AA793&amp;"0123456789"))+1)),"")</f>
        <v/>
      </c>
    </row>
    <row r="794" spans="2:28" x14ac:dyDescent="0.2">
      <c r="B794" s="125">
        <v>2275.2999999999934</v>
      </c>
      <c r="C794" s="155">
        <v>28.860157772417718</v>
      </c>
      <c r="D794">
        <v>2275.2999999999934</v>
      </c>
      <c r="E794" s="155">
        <v>-2282.9336089332878</v>
      </c>
      <c r="F794">
        <v>2275.2999999999934</v>
      </c>
      <c r="G794" s="155">
        <v>17.939191066712283</v>
      </c>
      <c r="I794" s="155"/>
      <c r="K794" s="155"/>
      <c r="L794">
        <v>2275.2499999999936</v>
      </c>
      <c r="M794" s="155">
        <v>177.47393748402044</v>
      </c>
      <c r="N794" s="138">
        <f t="shared" si="12"/>
        <v>794</v>
      </c>
      <c r="AB794" s="167" t="str">
        <f>IFERROR(VALUE(RIGHT(AA794,LEN(AA794)-MIN(FIND({0;1;2;3;4;5;6;7;8;9},AA794&amp;"0123456789"))+1)),"")</f>
        <v/>
      </c>
    </row>
    <row r="795" spans="2:28" x14ac:dyDescent="0.2">
      <c r="B795" s="125">
        <v>2275.3999999999933</v>
      </c>
      <c r="C795" s="155">
        <v>28.864587070064847</v>
      </c>
      <c r="D795">
        <v>2275.3999999999933</v>
      </c>
      <c r="E795" s="155">
        <v>-2283.0335160067752</v>
      </c>
      <c r="F795">
        <v>2275.3999999999933</v>
      </c>
      <c r="G795" s="155">
        <v>17.839283993224853</v>
      </c>
      <c r="I795" s="155"/>
      <c r="K795" s="155"/>
      <c r="L795">
        <v>2275.3499999999931</v>
      </c>
      <c r="M795" s="155">
        <v>177.46150118809388</v>
      </c>
      <c r="N795" s="138">
        <f t="shared" si="12"/>
        <v>795</v>
      </c>
      <c r="AB795" s="167" t="str">
        <f>IFERROR(VALUE(RIGHT(AA795,LEN(AA795)-MIN(FIND({0;1;2;3;4;5;6;7;8;9},AA795&amp;"0123456789"))+1)),"")</f>
        <v/>
      </c>
    </row>
    <row r="796" spans="2:28" x14ac:dyDescent="0.2">
      <c r="B796" s="125">
        <v>2275.4999999999932</v>
      </c>
      <c r="C796" s="155">
        <v>28.86903811762922</v>
      </c>
      <c r="D796">
        <v>2275.4999999999932</v>
      </c>
      <c r="E796" s="155">
        <v>-2283.1334220847571</v>
      </c>
      <c r="F796">
        <v>2275.4999999999932</v>
      </c>
      <c r="G796" s="155">
        <v>17.73937791524304</v>
      </c>
      <c r="I796" s="155"/>
      <c r="K796" s="155"/>
      <c r="L796">
        <v>2275.4499999999935</v>
      </c>
      <c r="M796" s="155">
        <v>177.44902701594461</v>
      </c>
      <c r="N796" s="138">
        <f t="shared" si="12"/>
        <v>796</v>
      </c>
      <c r="AB796" s="167" t="str">
        <f>IFERROR(VALUE(RIGHT(AA796,LEN(AA796)-MIN(FIND({0;1;2;3;4;5;6;7;8;9},AA796&amp;"0123456789"))+1)),"")</f>
        <v/>
      </c>
    </row>
    <row r="797" spans="2:28" x14ac:dyDescent="0.2">
      <c r="B797" s="125">
        <v>2275.5999999999931</v>
      </c>
      <c r="C797" s="155">
        <v>28.873510974279974</v>
      </c>
      <c r="D797">
        <v>2275.5999999999931</v>
      </c>
      <c r="E797" s="155">
        <v>-2283.2333271598391</v>
      </c>
      <c r="F797">
        <v>2275.5999999999931</v>
      </c>
      <c r="G797" s="155">
        <v>17.639472840161034</v>
      </c>
      <c r="I797" s="155"/>
      <c r="K797" s="155"/>
      <c r="L797">
        <v>2275.5499999999929</v>
      </c>
      <c r="M797" s="155">
        <v>177.43651878197105</v>
      </c>
      <c r="N797" s="138">
        <f t="shared" si="12"/>
        <v>797</v>
      </c>
      <c r="AB797" s="167" t="str">
        <f>IFERROR(VALUE(RIGHT(AA797,LEN(AA797)-MIN(FIND({0;1;2;3;4;5;6;7;8;9},AA797&amp;"0123456789"))+1)),"")</f>
        <v/>
      </c>
    </row>
    <row r="798" spans="2:28" x14ac:dyDescent="0.2">
      <c r="B798" s="125">
        <v>2275.699999999993</v>
      </c>
      <c r="C798" s="155">
        <v>28.878005692113124</v>
      </c>
      <c r="D798">
        <v>2275.699999999993</v>
      </c>
      <c r="E798" s="155">
        <v>-2283.3332312249063</v>
      </c>
      <c r="F798">
        <v>2275.699999999993</v>
      </c>
      <c r="G798" s="155">
        <v>17.539568775093812</v>
      </c>
      <c r="I798" s="155"/>
      <c r="K798" s="155"/>
      <c r="L798">
        <v>2275.6499999999933</v>
      </c>
      <c r="M798" s="155">
        <v>177.42398054104066</v>
      </c>
      <c r="N798" s="138">
        <f t="shared" si="12"/>
        <v>798</v>
      </c>
      <c r="AB798" s="167" t="str">
        <f>IFERROR(VALUE(RIGHT(AA798,LEN(AA798)-MIN(FIND({0;1;2;3;4;5;6;7;8;9},AA798&amp;"0123456789"))+1)),"")</f>
        <v/>
      </c>
    </row>
    <row r="799" spans="2:28" x14ac:dyDescent="0.2">
      <c r="B799" s="125">
        <v>2275.7999999999929</v>
      </c>
      <c r="C799" s="155">
        <v>28.88252231571429</v>
      </c>
      <c r="D799">
        <v>2275.7999999999929</v>
      </c>
      <c r="E799" s="155">
        <v>-2283.4331342731507</v>
      </c>
      <c r="F799">
        <v>2275.7999999999929</v>
      </c>
      <c r="G799" s="155">
        <v>17.439665726849398</v>
      </c>
      <c r="I799" s="155"/>
      <c r="K799" s="155"/>
      <c r="L799">
        <v>2275.7499999999927</v>
      </c>
      <c r="M799" s="155">
        <v>177.411416599007</v>
      </c>
      <c r="N799" s="138">
        <f t="shared" si="12"/>
        <v>799</v>
      </c>
      <c r="AB799" s="167" t="str">
        <f>IFERROR(VALUE(RIGHT(AA799,LEN(AA799)-MIN(FIND({0;1;2;3;4;5;6;7;8;9},AA799&amp;"0123456789"))+1)),"")</f>
        <v/>
      </c>
    </row>
    <row r="800" spans="2:28" x14ac:dyDescent="0.2">
      <c r="B800" s="125">
        <v>2275.8999999999928</v>
      </c>
      <c r="C800" s="155">
        <v>28.887060881702546</v>
      </c>
      <c r="D800">
        <v>2275.8999999999928</v>
      </c>
      <c r="E800" s="155">
        <v>-2283.5330362980949</v>
      </c>
      <c r="F800">
        <v>2275.8999999999928</v>
      </c>
      <c r="G800" s="155">
        <v>17.339763701905213</v>
      </c>
      <c r="I800" s="155"/>
      <c r="K800" s="155"/>
      <c r="L800">
        <v>2275.8499999999931</v>
      </c>
      <c r="M800" s="155">
        <v>177.39883152340587</v>
      </c>
      <c r="N800" s="138">
        <f t="shared" si="12"/>
        <v>800</v>
      </c>
      <c r="AB800" s="167" t="str">
        <f>IFERROR(VALUE(RIGHT(AA800,LEN(AA800)-MIN(FIND({0;1;2;3;4;5;6;7;8;9},AA800&amp;"0123456789"))+1)),"")</f>
        <v/>
      </c>
    </row>
    <row r="801" spans="2:28" x14ac:dyDescent="0.2">
      <c r="B801" s="125">
        <v>2275.9999999999927</v>
      </c>
      <c r="C801" s="155">
        <v>28.891621418254761</v>
      </c>
      <c r="D801">
        <v>2275.9999999999927</v>
      </c>
      <c r="E801" s="155">
        <v>-2283.632937293622</v>
      </c>
      <c r="F801">
        <v>2275.9999999999927</v>
      </c>
      <c r="G801" s="155">
        <v>17.239862706378062</v>
      </c>
      <c r="I801" s="155"/>
      <c r="K801" s="155"/>
      <c r="L801">
        <v>2275.9499999999925</v>
      </c>
      <c r="M801" s="155">
        <v>177.38623015478893</v>
      </c>
      <c r="N801" s="138">
        <f t="shared" si="12"/>
        <v>801</v>
      </c>
      <c r="AB801" s="167" t="str">
        <f>IFERROR(VALUE(RIGHT(AA801,LEN(AA801)-MIN(FIND({0;1;2;3;4;5;6;7;8;9},AA801&amp;"0123456789"))+1)),"")</f>
        <v/>
      </c>
    </row>
    <row r="802" spans="2:28" x14ac:dyDescent="0.2">
      <c r="B802" s="125">
        <v>2276.0999999999926</v>
      </c>
      <c r="C802" s="155">
        <v>28.896203944609795</v>
      </c>
      <c r="D802">
        <v>2276.0999999999926</v>
      </c>
      <c r="E802" s="155">
        <v>-2283.7328372540087</v>
      </c>
      <c r="F802">
        <v>2276.0999999999926</v>
      </c>
      <c r="G802" s="155">
        <v>17.139962745991397</v>
      </c>
      <c r="I802" s="155"/>
      <c r="K802" s="155"/>
      <c r="L802">
        <v>2276.0499999999929</v>
      </c>
      <c r="M802" s="155">
        <v>177.37361761833137</v>
      </c>
      <c r="N802" s="138">
        <f t="shared" si="12"/>
        <v>802</v>
      </c>
      <c r="AB802" s="167" t="str">
        <f>IFERROR(VALUE(RIGHT(AA802,LEN(AA802)-MIN(FIND({0;1;2;3;4;5;6;7;8;9},AA802&amp;"0123456789"))+1)),"")</f>
        <v/>
      </c>
    </row>
    <row r="803" spans="2:28" x14ac:dyDescent="0.2">
      <c r="B803" s="125">
        <v>2276.1999999999925</v>
      </c>
      <c r="C803" s="155">
        <v>28.900808470551805</v>
      </c>
      <c r="D803">
        <v>2276.1999999999925</v>
      </c>
      <c r="E803" s="155">
        <v>-2283.8327361739521</v>
      </c>
      <c r="F803">
        <v>2276.1999999999925</v>
      </c>
      <c r="G803" s="155">
        <v>17.040063826048026</v>
      </c>
      <c r="I803" s="155"/>
      <c r="K803" s="155"/>
      <c r="L803">
        <v>2276.1499999999924</v>
      </c>
      <c r="M803" s="155">
        <v>177.36099933564026</v>
      </c>
      <c r="N803" s="138">
        <f t="shared" si="12"/>
        <v>803</v>
      </c>
      <c r="AB803" s="167" t="str">
        <f>IFERROR(VALUE(RIGHT(AA803,LEN(AA803)-MIN(FIND({0;1;2;3;4;5;6;7;8;9},AA803&amp;"0123456789"))+1)),"")</f>
        <v/>
      </c>
    </row>
    <row r="804" spans="2:28" x14ac:dyDescent="0.2">
      <c r="B804" s="125">
        <v>2276.2999999999925</v>
      </c>
      <c r="C804" s="155">
        <v>28.905434995872135</v>
      </c>
      <c r="D804">
        <v>2276.2999999999925</v>
      </c>
      <c r="E804" s="155">
        <v>-2283.9326340486077</v>
      </c>
      <c r="F804">
        <v>2276.2999999999925</v>
      </c>
      <c r="G804" s="155">
        <v>16.940165951392373</v>
      </c>
      <c r="I804" s="155"/>
      <c r="K804" s="155"/>
      <c r="L804">
        <v>2276.2499999999927</v>
      </c>
      <c r="M804" s="155">
        <v>177.34838103729845</v>
      </c>
      <c r="N804" s="138">
        <f t="shared" si="12"/>
        <v>804</v>
      </c>
      <c r="AB804" s="167" t="str">
        <f>IFERROR(VALUE(RIGHT(AA804,LEN(AA804)-MIN(FIND({0;1;2;3;4;5;6;7;8;9},AA804&amp;"0123456789"))+1)),"")</f>
        <v/>
      </c>
    </row>
    <row r="805" spans="2:28" x14ac:dyDescent="0.2">
      <c r="B805" s="125">
        <v>2276.3999999999924</v>
      </c>
      <c r="C805" s="155">
        <v>28.910083509808921</v>
      </c>
      <c r="D805">
        <v>2276.3999999999924</v>
      </c>
      <c r="E805" s="155">
        <v>-2284.0325308736201</v>
      </c>
      <c r="F805">
        <v>2276.3999999999924</v>
      </c>
      <c r="G805" s="155">
        <v>16.840269126380008</v>
      </c>
      <c r="I805" s="155"/>
      <c r="K805" s="155"/>
      <c r="L805">
        <v>2276.3499999999922</v>
      </c>
      <c r="M805" s="155">
        <v>177.33576877542112</v>
      </c>
      <c r="N805" s="138">
        <f t="shared" si="12"/>
        <v>805</v>
      </c>
      <c r="AB805" s="167" t="str">
        <f>IFERROR(VALUE(RIGHT(AA805,LEN(AA805)-MIN(FIND({0;1;2;3;4;5;6;7;8;9},AA805&amp;"0123456789"))+1)),"")</f>
        <v/>
      </c>
    </row>
    <row r="806" spans="2:28" x14ac:dyDescent="0.2">
      <c r="B806" s="125">
        <v>2276.4999999999923</v>
      </c>
      <c r="C806" s="155">
        <v>28.914753990463822</v>
      </c>
      <c r="D806">
        <v>2276.4999999999923</v>
      </c>
      <c r="E806" s="155">
        <v>-2284.1324266451634</v>
      </c>
      <c r="F806">
        <v>2276.4999999999923</v>
      </c>
      <c r="G806" s="155">
        <v>16.74037335483672</v>
      </c>
      <c r="I806" s="155"/>
      <c r="K806" s="155"/>
      <c r="L806">
        <v>2276.4499999999925</v>
      </c>
      <c r="M806" s="155">
        <v>177.32316893703415</v>
      </c>
      <c r="N806" s="138">
        <f t="shared" si="12"/>
        <v>806</v>
      </c>
      <c r="AB806" s="167" t="str">
        <f>IFERROR(VALUE(RIGHT(AA806,LEN(AA806)-MIN(FIND({0;1;2;3;4;5;6;7;8;9},AA806&amp;"0123456789"))+1)),"")</f>
        <v/>
      </c>
    </row>
    <row r="807" spans="2:28" x14ac:dyDescent="0.2">
      <c r="B807" s="125">
        <v>2276.5999999999922</v>
      </c>
      <c r="C807" s="155">
        <v>28.919446404195106</v>
      </c>
      <c r="D807">
        <v>2276.5999999999922</v>
      </c>
      <c r="E807" s="155">
        <v>-2284.2323213599757</v>
      </c>
      <c r="F807">
        <v>2276.5999999999922</v>
      </c>
      <c r="G807" s="155">
        <v>16.640478640024412</v>
      </c>
      <c r="I807" s="155"/>
      <c r="K807" s="155"/>
      <c r="L807">
        <v>2276.549999999992</v>
      </c>
      <c r="M807" s="155">
        <v>177.31058825742585</v>
      </c>
      <c r="N807" s="138">
        <f t="shared" si="12"/>
        <v>807</v>
      </c>
      <c r="AB807" s="167" t="str">
        <f>IFERROR(VALUE(RIGHT(AA807,LEN(AA807)-MIN(FIND({0;1;2;3;4;5;6;7;8;9},AA807&amp;"0123456789"))+1)),"")</f>
        <v/>
      </c>
    </row>
    <row r="808" spans="2:28" x14ac:dyDescent="0.2">
      <c r="B808" s="125">
        <v>2276.6999999999921</v>
      </c>
      <c r="C808" s="155">
        <v>28.924160704986352</v>
      </c>
      <c r="D808">
        <v>2276.6999999999921</v>
      </c>
      <c r="E808" s="155">
        <v>-2284.3322150154027</v>
      </c>
      <c r="F808">
        <v>2276.6999999999921</v>
      </c>
      <c r="G808" s="155">
        <v>16.540584984597444</v>
      </c>
      <c r="I808" s="155"/>
      <c r="K808" s="155"/>
      <c r="L808">
        <v>2276.6499999999924</v>
      </c>
      <c r="M808" s="155">
        <v>177.29803383435967</v>
      </c>
      <c r="N808" s="138">
        <f t="shared" si="12"/>
        <v>808</v>
      </c>
      <c r="AB808" s="167" t="str">
        <f>IFERROR(VALUE(RIGHT(AA808,LEN(AA808)-MIN(FIND({0;1;2;3;4;5;6;7;8;9},AA808&amp;"0123456789"))+1)),"")</f>
        <v/>
      </c>
    </row>
    <row r="809" spans="2:28" x14ac:dyDescent="0.2">
      <c r="B809" s="125">
        <v>2276.799999999992</v>
      </c>
      <c r="C809" s="155">
        <v>28.928896833790059</v>
      </c>
      <c r="D809">
        <v>2276.799999999992</v>
      </c>
      <c r="E809" s="155">
        <v>-2284.4321076094366</v>
      </c>
      <c r="F809">
        <v>2276.799999999992</v>
      </c>
      <c r="G809" s="155">
        <v>16.440692390563527</v>
      </c>
      <c r="I809" s="155"/>
      <c r="K809" s="155"/>
      <c r="L809">
        <v>2276.7499999999918</v>
      </c>
      <c r="M809" s="155">
        <v>177.28551314231893</v>
      </c>
      <c r="N809" s="138">
        <f t="shared" si="12"/>
        <v>809</v>
      </c>
      <c r="AB809" s="167" t="str">
        <f>IFERROR(VALUE(RIGHT(AA809,LEN(AA809)-MIN(FIND({0;1;2;3;4;5;6;7;8;9},AA809&amp;"0123456789"))+1)),"")</f>
        <v/>
      </c>
    </row>
    <row r="810" spans="2:28" x14ac:dyDescent="0.2">
      <c r="B810" s="125">
        <v>2276.8999999999919</v>
      </c>
      <c r="C810" s="155">
        <v>28.933654717845307</v>
      </c>
      <c r="D810">
        <v>2276.8999999999919</v>
      </c>
      <c r="E810" s="155">
        <v>-2284.5319991407637</v>
      </c>
      <c r="F810">
        <v>2276.8999999999919</v>
      </c>
      <c r="G810" s="155">
        <v>16.340800859236424</v>
      </c>
      <c r="I810" s="155"/>
      <c r="K810" s="155"/>
      <c r="L810">
        <v>2276.8499999999922</v>
      </c>
      <c r="M810" s="155">
        <v>177.27303404758035</v>
      </c>
      <c r="N810" s="138">
        <f t="shared" si="12"/>
        <v>810</v>
      </c>
      <c r="AB810" s="167" t="str">
        <f>IFERROR(VALUE(RIGHT(AA810,LEN(AA810)-MIN(FIND({0;1;2;3;4;5;6;7;8;9},AA810&amp;"0123456789"))+1)),"")</f>
        <v/>
      </c>
    </row>
    <row r="811" spans="2:28" x14ac:dyDescent="0.2">
      <c r="B811" s="125">
        <v>2276.9999999999918</v>
      </c>
      <c r="C811" s="155">
        <v>28.93843426996883</v>
      </c>
      <c r="D811">
        <v>2276.9999999999918</v>
      </c>
      <c r="E811" s="155">
        <v>-2284.631889608806</v>
      </c>
      <c r="F811">
        <v>2276.9999999999918</v>
      </c>
      <c r="G811" s="155">
        <v>16.24091039119412</v>
      </c>
      <c r="I811" s="155"/>
      <c r="K811" s="155"/>
      <c r="L811">
        <v>2276.9499999999916</v>
      </c>
      <c r="M811" s="155">
        <v>177.26060482328859</v>
      </c>
      <c r="N811" s="138">
        <f t="shared" si="12"/>
        <v>811</v>
      </c>
      <c r="AB811" s="167" t="str">
        <f>IFERROR(VALUE(RIGHT(AA811,LEN(AA811)-MIN(FIND({0;1;2;3;4;5;6;7;8;9},AA811&amp;"0123456789"))+1)),"")</f>
        <v/>
      </c>
    </row>
    <row r="812" spans="2:28" x14ac:dyDescent="0.2">
      <c r="B812" s="125">
        <v>2277.0999999999917</v>
      </c>
      <c r="C812" s="155">
        <v>28.943235387818593</v>
      </c>
      <c r="D812">
        <v>2277.0999999999917</v>
      </c>
      <c r="E812" s="155">
        <v>-2284.7317790137718</v>
      </c>
      <c r="F812">
        <v>2277.0999999999917</v>
      </c>
      <c r="G812" s="155">
        <v>16.141020986228341</v>
      </c>
      <c r="I812" s="155"/>
      <c r="K812" s="155"/>
      <c r="L812">
        <v>2277.049999999992</v>
      </c>
      <c r="M812" s="155">
        <v>177.2482341654281</v>
      </c>
      <c r="N812" s="138">
        <f t="shared" si="12"/>
        <v>812</v>
      </c>
      <c r="AB812" s="167" t="str">
        <f>IFERROR(VALUE(RIGHT(AA812,LEN(AA812)-MIN(FIND({0;1;2;3;4;5;6;7;8;9},AA812&amp;"0123456789"))+1)),"")</f>
        <v/>
      </c>
    </row>
    <row r="813" spans="2:28" x14ac:dyDescent="0.2">
      <c r="B813" s="125">
        <v>2277.1999999999916</v>
      </c>
      <c r="C813" s="155">
        <v>28.948057953129087</v>
      </c>
      <c r="D813">
        <v>2277.1999999999916</v>
      </c>
      <c r="E813" s="155">
        <v>-2284.8316673567033</v>
      </c>
      <c r="F813">
        <v>2277.1999999999916</v>
      </c>
      <c r="G813" s="155">
        <v>16.041132643296805</v>
      </c>
      <c r="I813" s="155"/>
      <c r="K813" s="155"/>
      <c r="L813">
        <v>2277.1499999999915</v>
      </c>
      <c r="M813" s="155">
        <v>177.23593120893906</v>
      </c>
      <c r="N813" s="138">
        <f t="shared" si="12"/>
        <v>813</v>
      </c>
      <c r="AB813" s="167" t="str">
        <f>IFERROR(VALUE(RIGHT(AA813,LEN(AA813)-MIN(FIND({0;1;2;3;4;5;6;7;8;9},AA813&amp;"0123456789"))+1)),"")</f>
        <v/>
      </c>
    </row>
    <row r="814" spans="2:28" x14ac:dyDescent="0.2">
      <c r="B814" s="125">
        <v>2277.2999999999915</v>
      </c>
      <c r="C814" s="155">
        <v>28.952901830917632</v>
      </c>
      <c r="D814">
        <v>2277.2999999999915</v>
      </c>
      <c r="E814" s="155">
        <v>-2284.9315546395296</v>
      </c>
      <c r="F814">
        <v>2277.2999999999915</v>
      </c>
      <c r="G814" s="155">
        <v>15.941245360470475</v>
      </c>
      <c r="I814" s="155"/>
      <c r="K814" s="155"/>
      <c r="L814">
        <v>2277.2499999999918</v>
      </c>
      <c r="M814" s="155">
        <v>177.22370554445331</v>
      </c>
      <c r="N814" s="138">
        <f t="shared" si="12"/>
        <v>814</v>
      </c>
      <c r="AB814" s="167" t="str">
        <f>IFERROR(VALUE(RIGHT(AA814,LEN(AA814)-MIN(FIND({0;1;2;3;4;5;6;7;8;9},AA814&amp;"0123456789"))+1)),"")</f>
        <v/>
      </c>
    </row>
    <row r="815" spans="2:28" x14ac:dyDescent="0.2">
      <c r="B815" s="125">
        <v>2277.3999999999915</v>
      </c>
      <c r="C815" s="155">
        <v>28.95776686866072</v>
      </c>
      <c r="D815">
        <v>2277.3999999999915</v>
      </c>
      <c r="E815" s="155">
        <v>-2285.0314408651234</v>
      </c>
      <c r="F815">
        <v>2277.3999999999915</v>
      </c>
      <c r="G815" s="155">
        <v>15.841359134876711</v>
      </c>
      <c r="I815" s="155"/>
      <c r="K815" s="155"/>
      <c r="L815">
        <v>2277.3499999999913</v>
      </c>
      <c r="M815" s="155">
        <v>177.21156723555441</v>
      </c>
      <c r="N815" s="138">
        <f t="shared" si="12"/>
        <v>815</v>
      </c>
      <c r="AB815" s="167" t="str">
        <f>IFERROR(VALUE(RIGHT(AA815,LEN(AA815)-MIN(FIND({0;1;2;3;4;5;6;7;8;9},AA815&amp;"0123456789"))+1)),"")</f>
        <v/>
      </c>
    </row>
    <row r="816" spans="2:28" x14ac:dyDescent="0.2">
      <c r="B816" s="125">
        <v>2277.4999999999914</v>
      </c>
      <c r="C816" s="155">
        <v>28.962652895439643</v>
      </c>
      <c r="D816">
        <v>2277.4999999999914</v>
      </c>
      <c r="E816" s="155">
        <v>-2285.1313260373508</v>
      </c>
      <c r="F816">
        <v>2277.4999999999914</v>
      </c>
      <c r="G816" s="155">
        <v>15.741473962649252</v>
      </c>
      <c r="I816" s="155"/>
      <c r="K816" s="155"/>
      <c r="L816">
        <v>2277.4499999999916</v>
      </c>
      <c r="M816" s="155">
        <v>177.19952683617058</v>
      </c>
      <c r="N816" s="138">
        <f t="shared" si="12"/>
        <v>816</v>
      </c>
      <c r="AB816" s="167" t="str">
        <f>IFERROR(VALUE(RIGHT(AA816,LEN(AA816)-MIN(FIND({0;1;2;3;4;5;6;7;8;9},AA816&amp;"0123456789"))+1)),"")</f>
        <v/>
      </c>
    </row>
    <row r="817" spans="2:28" x14ac:dyDescent="0.2">
      <c r="B817" s="125">
        <v>2277.5999999999913</v>
      </c>
      <c r="C817" s="155">
        <v>28.967559721054577</v>
      </c>
      <c r="D817">
        <v>2277.5999999999913</v>
      </c>
      <c r="E817" s="155">
        <v>-2285.2312101611346</v>
      </c>
      <c r="F817">
        <v>2277.5999999999913</v>
      </c>
      <c r="G817" s="155">
        <v>15.641589838865457</v>
      </c>
      <c r="I817" s="155"/>
      <c r="K817" s="155"/>
      <c r="L817">
        <v>2277.5499999999911</v>
      </c>
      <c r="M817" s="155">
        <v>177.18759540898685</v>
      </c>
      <c r="N817" s="138">
        <f t="shared" si="12"/>
        <v>817</v>
      </c>
      <c r="AB817" s="167" t="str">
        <f>IFERROR(VALUE(RIGHT(AA817,LEN(AA817)-MIN(FIND({0;1;2;3;4;5;6;7;8;9},AA817&amp;"0123456789"))+1)),"")</f>
        <v/>
      </c>
    </row>
    <row r="818" spans="2:28" x14ac:dyDescent="0.2">
      <c r="B818" s="125">
        <v>2277.6999999999912</v>
      </c>
      <c r="C818" s="155">
        <v>28.972487135106192</v>
      </c>
      <c r="D818">
        <v>2277.6999999999912</v>
      </c>
      <c r="E818" s="155">
        <v>-2285.3310932425134</v>
      </c>
      <c r="F818">
        <v>2277.6999999999912</v>
      </c>
      <c r="G818" s="155">
        <v>15.541706757486736</v>
      </c>
      <c r="I818" s="155"/>
      <c r="K818" s="155"/>
      <c r="L818">
        <v>2277.6499999999915</v>
      </c>
      <c r="M818" s="155">
        <v>177.17578454394464</v>
      </c>
      <c r="N818" s="138">
        <f t="shared" si="12"/>
        <v>818</v>
      </c>
      <c r="AB818" s="167" t="str">
        <f>IFERROR(VALUE(RIGHT(AA818,LEN(AA818)-MIN(FIND({0;1;2;3;4;5;6;7;8;9},AA818&amp;"0123456789"))+1)),"")</f>
        <v/>
      </c>
    </row>
    <row r="819" spans="2:28" x14ac:dyDescent="0.2">
      <c r="B819" s="125">
        <v>2277.7999999999911</v>
      </c>
      <c r="C819" s="155">
        <v>28.977434906044</v>
      </c>
      <c r="D819">
        <v>2277.7999999999911</v>
      </c>
      <c r="E819" s="155">
        <v>-2285.4309752887029</v>
      </c>
      <c r="F819">
        <v>2277.7999999999911</v>
      </c>
      <c r="G819" s="155">
        <v>15.441824711297159</v>
      </c>
      <c r="I819" s="155"/>
      <c r="K819" s="155"/>
      <c r="L819">
        <v>2277.7499999999909</v>
      </c>
      <c r="M819" s="155">
        <v>177.16410637732795</v>
      </c>
      <c r="N819" s="138">
        <f t="shared" si="12"/>
        <v>819</v>
      </c>
      <c r="AB819" s="167" t="str">
        <f>IFERROR(VALUE(RIGHT(AA819,LEN(AA819)-MIN(FIND({0;1;2;3;4;5;6;7;8;9},AA819&amp;"0123456789"))+1)),"")</f>
        <v/>
      </c>
    </row>
    <row r="820" spans="2:28" x14ac:dyDescent="0.2">
      <c r="B820" s="125">
        <v>2277.899999999991</v>
      </c>
      <c r="C820" s="155">
        <v>28.982402780180493</v>
      </c>
      <c r="D820">
        <v>2277.899999999991</v>
      </c>
      <c r="E820" s="155">
        <v>-2285.5308563081612</v>
      </c>
      <c r="F820">
        <v>2277.899999999991</v>
      </c>
      <c r="G820" s="155">
        <v>15.341943691838878</v>
      </c>
      <c r="I820" s="155"/>
      <c r="K820" s="155"/>
      <c r="L820">
        <v>2277.8499999999913</v>
      </c>
      <c r="M820" s="155">
        <v>177.15257361143776</v>
      </c>
      <c r="N820" s="138">
        <f t="shared" si="12"/>
        <v>820</v>
      </c>
      <c r="AB820" s="167" t="str">
        <f>IFERROR(VALUE(RIGHT(AA820,LEN(AA820)-MIN(FIND({0;1;2;3;4;5;6;7;8;9},AA820&amp;"0123456789"))+1)),"")</f>
        <v/>
      </c>
    </row>
    <row r="821" spans="2:28" x14ac:dyDescent="0.2">
      <c r="B821" s="125">
        <v>2277.9999999999909</v>
      </c>
      <c r="C821" s="155">
        <v>28.987390480670292</v>
      </c>
      <c r="D821">
        <v>2277.9999999999909</v>
      </c>
      <c r="E821" s="155">
        <v>-2285.630736310658</v>
      </c>
      <c r="F821">
        <v>2277.9999999999909</v>
      </c>
      <c r="G821" s="155">
        <v>15.242063689342103</v>
      </c>
      <c r="I821" s="155"/>
      <c r="K821" s="155"/>
      <c r="L821">
        <v>2277.9499999999907</v>
      </c>
      <c r="M821" s="155">
        <v>177.14119953477504</v>
      </c>
      <c r="N821" s="138">
        <f t="shared" si="12"/>
        <v>821</v>
      </c>
      <c r="AB821" s="167" t="str">
        <f>IFERROR(VALUE(RIGHT(AA821,LEN(AA821)-MIN(FIND({0;1;2;3;4;5;6;7;8;9},AA821&amp;"0123456789"))+1)),"")</f>
        <v/>
      </c>
    </row>
    <row r="822" spans="2:28" x14ac:dyDescent="0.2">
      <c r="B822" s="125">
        <v>2278.0999999999908</v>
      </c>
      <c r="C822" s="155">
        <v>28.992397706453286</v>
      </c>
      <c r="D822">
        <v>2278.0999999999908</v>
      </c>
      <c r="E822" s="155">
        <v>-2285.7306153073414</v>
      </c>
      <c r="F822">
        <v>2278.0999999999908</v>
      </c>
      <c r="G822" s="155">
        <v>15.142184692658702</v>
      </c>
      <c r="I822" s="155"/>
      <c r="K822" s="155"/>
      <c r="L822">
        <v>2278.0499999999911</v>
      </c>
      <c r="M822" s="155">
        <v>177.12999804254451</v>
      </c>
      <c r="N822" s="138">
        <f t="shared" si="12"/>
        <v>822</v>
      </c>
      <c r="AB822" s="167" t="str">
        <f>IFERROR(VALUE(RIGHT(AA822,LEN(AA822)-MIN(FIND({0;1;2;3;4;5;6;7;8;9},AA822&amp;"0123456789"))+1)),"")</f>
        <v/>
      </c>
    </row>
    <row r="823" spans="2:28" x14ac:dyDescent="0.2">
      <c r="B823" s="125">
        <v>2278.1999999999907</v>
      </c>
      <c r="C823" s="155">
        <v>28.997424131160976</v>
      </c>
      <c r="D823">
        <v>2278.1999999999907</v>
      </c>
      <c r="E823" s="155">
        <v>-2285.8304933108084</v>
      </c>
      <c r="F823">
        <v>2278.1999999999907</v>
      </c>
      <c r="G823" s="155">
        <v>15.042306689191719</v>
      </c>
      <c r="I823" s="155"/>
      <c r="K823" s="155"/>
      <c r="L823">
        <v>2278.1499999999905</v>
      </c>
      <c r="M823" s="155">
        <v>177.11898365783034</v>
      </c>
      <c r="N823" s="138">
        <f t="shared" si="12"/>
        <v>823</v>
      </c>
      <c r="AB823" s="167" t="str">
        <f>IFERROR(VALUE(RIGHT(AA823,LEN(AA823)-MIN(FIND({0;1;2;3;4;5;6;7;8;9},AA823&amp;"0123456789"))+1)),"")</f>
        <v/>
      </c>
    </row>
    <row r="824" spans="2:28" x14ac:dyDescent="0.2">
      <c r="B824" s="125">
        <v>2278.2999999999906</v>
      </c>
      <c r="C824" s="155">
        <v>29.002469401985092</v>
      </c>
      <c r="D824">
        <v>2278.2999999999906</v>
      </c>
      <c r="E824" s="155">
        <v>-2285.9303703351834</v>
      </c>
      <c r="F824">
        <v>2278.2999999999906</v>
      </c>
      <c r="G824" s="155">
        <v>14.9424296648167</v>
      </c>
      <c r="I824" s="155"/>
      <c r="K824" s="155"/>
      <c r="L824">
        <v>2278.2499999999909</v>
      </c>
      <c r="M824" s="155">
        <v>177.1081715534302</v>
      </c>
      <c r="N824" s="138">
        <f t="shared" si="12"/>
        <v>824</v>
      </c>
      <c r="AB824" s="167" t="str">
        <f>IFERROR(VALUE(RIGHT(AA824,LEN(AA824)-MIN(FIND({0;1;2;3;4;5;6;7;8;9},AA824&amp;"0123456789"))+1)),"")</f>
        <v/>
      </c>
    </row>
    <row r="825" spans="2:28" x14ac:dyDescent="0.2">
      <c r="B825" s="125">
        <v>2278.3999999999905</v>
      </c>
      <c r="C825" s="155">
        <v>29.007533138507554</v>
      </c>
      <c r="D825">
        <v>2278.3999999999905</v>
      </c>
      <c r="E825" s="155">
        <v>-2286.0302463961884</v>
      </c>
      <c r="F825">
        <v>2278.3999999999905</v>
      </c>
      <c r="G825" s="155">
        <v>14.842553603811666</v>
      </c>
      <c r="I825" s="155"/>
      <c r="K825" s="155"/>
      <c r="L825">
        <v>2278.3499999999904</v>
      </c>
      <c r="M825" s="155">
        <v>177.09757757372316</v>
      </c>
      <c r="N825" s="138">
        <f t="shared" si="12"/>
        <v>825</v>
      </c>
      <c r="AB825" s="167" t="str">
        <f>IFERROR(VALUE(RIGHT(AA825,LEN(AA825)-MIN(FIND({0;1;2;3;4;5;6;7;8;9},AA825&amp;"0123456789"))+1)),"")</f>
        <v/>
      </c>
    </row>
    <row r="826" spans="2:28" x14ac:dyDescent="0.2">
      <c r="B826" s="125">
        <v>2278.4999999999905</v>
      </c>
      <c r="C826" s="155">
        <v>29.012614931490891</v>
      </c>
      <c r="D826">
        <v>2278.4999999999905</v>
      </c>
      <c r="E826" s="155">
        <v>-2286.1301215112235</v>
      </c>
      <c r="F826">
        <v>2278.4999999999905</v>
      </c>
      <c r="G826" s="155">
        <v>14.742678488776619</v>
      </c>
      <c r="I826" s="155"/>
      <c r="K826" s="155"/>
      <c r="L826">
        <v>2278.4499999999907</v>
      </c>
      <c r="M826" s="155">
        <v>177.08721825760725</v>
      </c>
      <c r="N826" s="138">
        <f t="shared" si="12"/>
        <v>826</v>
      </c>
      <c r="AB826" s="167" t="str">
        <f>IFERROR(VALUE(RIGHT(AA826,LEN(AA826)-MIN(FIND({0;1;2;3;4;5;6;7;8;9},AA826&amp;"0123456789"))+1)),"")</f>
        <v/>
      </c>
    </row>
    <row r="827" spans="2:28" x14ac:dyDescent="0.2">
      <c r="B827" s="125">
        <v>2278.5999999999904</v>
      </c>
      <c r="C827" s="155">
        <v>29.01771434162826</v>
      </c>
      <c r="D827">
        <v>2278.5999999999904</v>
      </c>
      <c r="E827" s="155">
        <v>-2286.229995699447</v>
      </c>
      <c r="F827">
        <v>2278.5999999999904</v>
      </c>
      <c r="G827" s="155">
        <v>14.642804300553053</v>
      </c>
      <c r="I827" s="155"/>
      <c r="K827" s="155"/>
      <c r="L827">
        <v>2278.5499999999902</v>
      </c>
      <c r="M827" s="155">
        <v>177.07711086161601</v>
      </c>
      <c r="N827" s="138">
        <f t="shared" si="12"/>
        <v>827</v>
      </c>
      <c r="AB827" s="167" t="str">
        <f>IFERROR(VALUE(RIGHT(AA827,LEN(AA827)-MIN(FIND({0;1;2;3;4;5;6;7;8;9},AA827&amp;"0123456789"))+1)),"")</f>
        <v/>
      </c>
    </row>
    <row r="828" spans="2:28" x14ac:dyDescent="0.2">
      <c r="B828" s="125">
        <v>2278.6999999999903</v>
      </c>
      <c r="C828" s="155">
        <v>29.022830898252007</v>
      </c>
      <c r="D828">
        <v>2278.6999999999903</v>
      </c>
      <c r="E828" s="155">
        <v>-2286.3298689818566</v>
      </c>
      <c r="F828">
        <v>2278.6999999999903</v>
      </c>
      <c r="G828" s="155">
        <v>14.542931018143463</v>
      </c>
      <c r="I828" s="155"/>
      <c r="K828" s="155"/>
      <c r="L828">
        <v>2278.6499999999905</v>
      </c>
      <c r="M828" s="155">
        <v>177.06727338364956</v>
      </c>
      <c r="N828" s="138">
        <f t="shared" si="12"/>
        <v>828</v>
      </c>
      <c r="AB828" s="167" t="str">
        <f>IFERROR(VALUE(RIGHT(AA828,LEN(AA828)-MIN(FIND({0;1;2;3;4;5;6;7;8;9},AA828&amp;"0123456789"))+1)),"")</f>
        <v/>
      </c>
    </row>
    <row r="829" spans="2:28" x14ac:dyDescent="0.2">
      <c r="B829" s="125">
        <v>2278.7999999999902</v>
      </c>
      <c r="C829" s="155">
        <v>29.02796409800008</v>
      </c>
      <c r="D829">
        <v>2278.7999999999902</v>
      </c>
      <c r="E829" s="155">
        <v>-2286.4297413813738</v>
      </c>
      <c r="F829">
        <v>2278.7999999999902</v>
      </c>
      <c r="G829" s="155">
        <v>14.44305861862631</v>
      </c>
      <c r="I829" s="155"/>
      <c r="K829" s="155"/>
      <c r="L829">
        <v>2278.74999999999</v>
      </c>
      <c r="M829" s="155">
        <v>177.05772458722424</v>
      </c>
      <c r="N829" s="138">
        <f t="shared" si="12"/>
        <v>829</v>
      </c>
      <c r="AB829" s="167" t="str">
        <f>IFERROR(VALUE(RIGHT(AA829,LEN(AA829)-MIN(FIND({0;1;2;3;4;5;6;7;8;9},AA829&amp;"0123456789"))+1)),"")</f>
        <v/>
      </c>
    </row>
    <row r="830" spans="2:28" x14ac:dyDescent="0.2">
      <c r="B830" s="125">
        <v>2278.8999999999901</v>
      </c>
      <c r="C830" s="155">
        <v>29.033113403439209</v>
      </c>
      <c r="D830">
        <v>2278.8999999999901</v>
      </c>
      <c r="E830" s="155">
        <v>-2286.5296129229287</v>
      </c>
      <c r="F830">
        <v>2278.8999999999901</v>
      </c>
      <c r="G830" s="155">
        <v>14.343187077071434</v>
      </c>
      <c r="I830" s="155"/>
      <c r="K830" s="155"/>
      <c r="L830">
        <v>2278.8499999999904</v>
      </c>
      <c r="M830" s="155">
        <v>177.04848402619965</v>
      </c>
      <c r="N830" s="138">
        <f t="shared" si="12"/>
        <v>830</v>
      </c>
      <c r="AB830" s="167" t="str">
        <f>IFERROR(VALUE(RIGHT(AA830,LEN(AA830)-MIN(FIND({0;1;2;3;4;5;6;7;8;9},AA830&amp;"0123456789"))+1)),"")</f>
        <v/>
      </c>
    </row>
    <row r="831" spans="2:28" x14ac:dyDescent="0.2">
      <c r="B831" s="125">
        <v>2278.99999999999</v>
      </c>
      <c r="C831" s="155">
        <v>29.038278241643997</v>
      </c>
      <c r="D831">
        <v>2278.99999999999</v>
      </c>
      <c r="E831" s="155">
        <v>-2286.6294836335474</v>
      </c>
      <c r="F831">
        <v>2278.99999999999</v>
      </c>
      <c r="G831" s="155">
        <v>14.243316366452746</v>
      </c>
      <c r="I831" s="155"/>
      <c r="K831" s="155"/>
      <c r="L831">
        <v>2278.9499999999898</v>
      </c>
      <c r="M831" s="155">
        <v>177.03957207009029</v>
      </c>
      <c r="N831" s="138">
        <f t="shared" si="12"/>
        <v>831</v>
      </c>
      <c r="AB831" s="167" t="str">
        <f>IFERROR(VALUE(RIGHT(AA831,LEN(AA831)-MIN(FIND({0;1;2;3;4;5;6;7;8;9},AA831&amp;"0123456789"))+1)),"")</f>
        <v/>
      </c>
    </row>
    <row r="832" spans="2:28" x14ac:dyDescent="0.2">
      <c r="B832" s="125">
        <v>2279.0999999999899</v>
      </c>
      <c r="C832" s="155">
        <v>29.043458002731132</v>
      </c>
      <c r="D832">
        <v>2279.0999999999899</v>
      </c>
      <c r="E832" s="155">
        <v>-2286.729353542441</v>
      </c>
      <c r="F832">
        <v>2279.0999999999899</v>
      </c>
      <c r="G832" s="155">
        <v>14.143446457559094</v>
      </c>
      <c r="I832" s="155"/>
      <c r="K832" s="155"/>
      <c r="L832">
        <v>2279.0499999999902</v>
      </c>
      <c r="M832" s="155">
        <v>177.03100992979753</v>
      </c>
      <c r="N832" s="138">
        <f t="shared" si="12"/>
        <v>832</v>
      </c>
      <c r="AB832" s="167" t="str">
        <f>IFERROR(VALUE(RIGHT(AA832,LEN(AA832)-MIN(FIND({0;1;2;3;4;5;6;7;8;9},AA832&amp;"0123456789"))+1)),"")</f>
        <v/>
      </c>
    </row>
    <row r="833" spans="2:28" x14ac:dyDescent="0.2">
      <c r="B833" s="125">
        <v>2279.1999999999898</v>
      </c>
      <c r="C833" s="155">
        <v>29.04865203834764</v>
      </c>
      <c r="D833">
        <v>2279.1999999999898</v>
      </c>
      <c r="E833" s="155">
        <v>-2286.8292226810959</v>
      </c>
      <c r="F833">
        <v>2279.1999999999898</v>
      </c>
      <c r="G833" s="155">
        <v>14.043577318904227</v>
      </c>
      <c r="I833" s="155"/>
      <c r="K833" s="155"/>
      <c r="L833">
        <v>2279.1499999999896</v>
      </c>
      <c r="M833" s="155">
        <v>177.02281968393606</v>
      </c>
      <c r="N833" s="138">
        <f t="shared" si="12"/>
        <v>833</v>
      </c>
      <c r="AB833" s="167" t="str">
        <f>IFERROR(VALUE(RIGHT(AA833,LEN(AA833)-MIN(FIND({0;1;2;3;4;5;6;7;8;9},AA833&amp;"0123456789"))+1)),"")</f>
        <v/>
      </c>
    </row>
    <row r="834" spans="2:28" x14ac:dyDescent="0.2">
      <c r="B834" s="125">
        <v>2279.2999999999897</v>
      </c>
      <c r="C834" s="155">
        <v>29.053859660112494</v>
      </c>
      <c r="D834">
        <v>2279.2999999999897</v>
      </c>
      <c r="E834" s="155">
        <v>-2286.9290910833629</v>
      </c>
      <c r="F834">
        <v>2279.2999999999897</v>
      </c>
      <c r="G834" s="155">
        <v>13.943708916637206</v>
      </c>
      <c r="I834" s="155"/>
      <c r="K834" s="155"/>
      <c r="L834">
        <v>2279.24999999999</v>
      </c>
      <c r="M834" s="155">
        <v>177.01502430551119</v>
      </c>
      <c r="N834" s="138">
        <f t="shared" si="12"/>
        <v>834</v>
      </c>
      <c r="AB834" s="167" t="str">
        <f>IFERROR(VALUE(RIGHT(AA834,LEN(AA834)-MIN(FIND({0;1;2;3;4;5;6;7;8;9},AA834&amp;"0123456789"))+1)),"")</f>
        <v/>
      </c>
    </row>
    <row r="835" spans="2:28" x14ac:dyDescent="0.2">
      <c r="B835" s="125">
        <v>2279.3999999999896</v>
      </c>
      <c r="C835" s="155">
        <v>29.059080138010554</v>
      </c>
      <c r="D835">
        <v>2279.3999999999896</v>
      </c>
      <c r="E835" s="155">
        <v>-2287.0289587855523</v>
      </c>
      <c r="F835">
        <v>2279.3999999999896</v>
      </c>
      <c r="G835" s="155">
        <v>13.843841214447821</v>
      </c>
      <c r="I835" s="155"/>
      <c r="K835" s="155"/>
      <c r="L835">
        <v>2279.3499999999894</v>
      </c>
      <c r="M835" s="155">
        <v>177.00764768933712</v>
      </c>
      <c r="N835" s="138">
        <f t="shared" si="12"/>
        <v>835</v>
      </c>
      <c r="AB835" s="167" t="str">
        <f>IFERROR(VALUE(RIGHT(AA835,LEN(AA835)-MIN(FIND({0;1;2;3;4;5;6;7;8;9},AA835&amp;"0123456789"))+1)),"")</f>
        <v/>
      </c>
    </row>
    <row r="836" spans="2:28" x14ac:dyDescent="0.2">
      <c r="B836" s="125">
        <v>2279.4999999999895</v>
      </c>
      <c r="C836" s="155">
        <v>29.064312698738103</v>
      </c>
      <c r="D836">
        <v>2279.4999999999895</v>
      </c>
      <c r="E836" s="155">
        <v>-2287.1288258265258</v>
      </c>
      <c r="F836">
        <v>2279.4999999999895</v>
      </c>
      <c r="G836" s="155">
        <v>13.743974173474271</v>
      </c>
      <c r="I836" s="155"/>
      <c r="K836" s="155"/>
      <c r="L836">
        <v>2279.4499999999898</v>
      </c>
      <c r="M836" s="155">
        <v>177.00071467967146</v>
      </c>
      <c r="N836" s="138">
        <f t="shared" si="12"/>
        <v>836</v>
      </c>
      <c r="AB836" s="167" t="str">
        <f>IFERROR(VALUE(RIGHT(AA836,LEN(AA836)-MIN(FIND({0;1;2;3;4;5;6;7;8;9},AA836&amp;"0123456789"))+1)),"")</f>
        <v/>
      </c>
    </row>
    <row r="837" spans="2:28" x14ac:dyDescent="0.2">
      <c r="B837" s="125">
        <v>2279.5999999999894</v>
      </c>
      <c r="C837" s="155">
        <v>29.069556523999044</v>
      </c>
      <c r="D837">
        <v>2279.5999999999894</v>
      </c>
      <c r="E837" s="155">
        <v>-2287.228692247787</v>
      </c>
      <c r="F837">
        <v>2279.5999999999894</v>
      </c>
      <c r="G837" s="155">
        <v>13.644107752213131</v>
      </c>
      <c r="I837" s="155"/>
      <c r="K837" s="155"/>
      <c r="L837">
        <v>2279.5499999999893</v>
      </c>
      <c r="M837" s="155">
        <v>176.99425109837003</v>
      </c>
      <c r="N837" s="138">
        <f t="shared" si="12"/>
        <v>837</v>
      </c>
      <c r="AB837" s="167" t="str">
        <f>IFERROR(VALUE(RIGHT(AA837,LEN(AA837)-MIN(FIND({0;1;2;3;4;5;6;7;8;9},AA837&amp;"0123456789"))+1)),"")</f>
        <v/>
      </c>
    </row>
    <row r="838" spans="2:28" x14ac:dyDescent="0.2">
      <c r="B838" s="125">
        <v>2279.6999999999894</v>
      </c>
      <c r="C838" s="155">
        <v>29.074810748750966</v>
      </c>
      <c r="D838">
        <v>2279.6999999999894</v>
      </c>
      <c r="E838" s="155">
        <v>-2287.3285580935781</v>
      </c>
      <c r="F838">
        <v>2279.6999999999894</v>
      </c>
      <c r="G838" s="155">
        <v>13.54424190642203</v>
      </c>
      <c r="I838" s="155"/>
      <c r="K838" s="155"/>
      <c r="L838">
        <v>2279.6499999999896</v>
      </c>
      <c r="M838" s="155">
        <v>176.98828377378663</v>
      </c>
      <c r="N838" s="138">
        <f t="shared" ref="N838:N901" si="13">N837+1</f>
        <v>838</v>
      </c>
      <c r="AB838" s="167" t="str">
        <f>IFERROR(VALUE(RIGHT(AA838,LEN(AA838)-MIN(FIND({0;1;2;3;4;5;6;7;8;9},AA838&amp;"0123456789"))+1)),"")</f>
        <v/>
      </c>
    </row>
    <row r="839" spans="2:28" x14ac:dyDescent="0.2">
      <c r="B839" s="125">
        <v>2279.7999999999893</v>
      </c>
      <c r="C839" s="155">
        <v>29.080074459400326</v>
      </c>
      <c r="D839">
        <v>2279.7999999999893</v>
      </c>
      <c r="E839" s="155">
        <v>-2287.4284234109709</v>
      </c>
      <c r="F839">
        <v>2279.7999999999893</v>
      </c>
      <c r="G839" s="155">
        <v>13.444376589029162</v>
      </c>
      <c r="I839" s="155"/>
      <c r="K839" s="155"/>
      <c r="L839">
        <v>2279.7499999999891</v>
      </c>
      <c r="M839" s="155">
        <v>176.98284056968492</v>
      </c>
      <c r="N839" s="138">
        <f t="shared" si="13"/>
        <v>839</v>
      </c>
      <c r="AB839" s="167" t="str">
        <f>IFERROR(VALUE(RIGHT(AA839,LEN(AA839)-MIN(FIND({0;1;2;3;4;5;6;7;8;9},AA839&amp;"0123456789"))+1)),"")</f>
        <v/>
      </c>
    </row>
    <row r="840" spans="2:28" x14ac:dyDescent="0.2">
      <c r="B840" s="125">
        <v>2279.8999999999892</v>
      </c>
      <c r="C840" s="155">
        <v>29.085346691945848</v>
      </c>
      <c r="D840">
        <v>2279.8999999999892</v>
      </c>
      <c r="E840" s="155">
        <v>-2287.5282882499587</v>
      </c>
      <c r="F840">
        <v>2279.8999999999892</v>
      </c>
      <c r="G840" s="155">
        <v>13.34451175004142</v>
      </c>
      <c r="I840" s="155"/>
      <c r="K840" s="155"/>
      <c r="L840">
        <v>2279.8499999999894</v>
      </c>
      <c r="M840" s="155">
        <v>176.97795041489454</v>
      </c>
      <c r="N840" s="138">
        <f t="shared" si="13"/>
        <v>840</v>
      </c>
      <c r="AB840" s="167" t="str">
        <f>IFERROR(VALUE(RIGHT(AA840,LEN(AA840)-MIN(FIND({0;1;2;3;4;5;6;7;8;9},AA840&amp;"0123456789"))+1)),"")</f>
        <v/>
      </c>
    </row>
    <row r="841" spans="2:28" x14ac:dyDescent="0.2">
      <c r="B841" s="125">
        <v>2279.9999999999891</v>
      </c>
      <c r="C841" s="155">
        <v>29.090626430069491</v>
      </c>
      <c r="D841">
        <v>2279.9999999999891</v>
      </c>
      <c r="E841" s="155">
        <v>-2287.6281526635503</v>
      </c>
      <c r="F841">
        <v>2279.9999999999891</v>
      </c>
      <c r="G841" s="155">
        <v>13.244647336449816</v>
      </c>
      <c r="I841" s="155"/>
      <c r="K841" s="155"/>
      <c r="L841">
        <v>2279.9499999999889</v>
      </c>
      <c r="M841" s="155">
        <v>176.97364333339854</v>
      </c>
      <c r="N841" s="138">
        <f t="shared" si="13"/>
        <v>841</v>
      </c>
      <c r="AB841" s="167" t="str">
        <f>IFERROR(VALUE(RIGHT(AA841,LEN(AA841)-MIN(FIND({0;1;2;3;4;5;6;7;8;9},AA841&amp;"0123456789"))+1)),"")</f>
        <v/>
      </c>
    </row>
    <row r="842" spans="2:28" x14ac:dyDescent="0.2">
      <c r="B842" s="125">
        <v>2280.099999999989</v>
      </c>
      <c r="C842" s="155">
        <v>29.095912603174174</v>
      </c>
      <c r="D842">
        <v>2280.099999999989</v>
      </c>
      <c r="E842" s="155">
        <v>-2287.7280167078552</v>
      </c>
      <c r="F842">
        <v>2280.099999999989</v>
      </c>
      <c r="G842" s="155">
        <v>13.144783292144893</v>
      </c>
      <c r="I842" s="155"/>
      <c r="K842" s="155"/>
      <c r="L842">
        <v>2280.0499999999893</v>
      </c>
      <c r="M842" s="155">
        <v>176.96995047448536</v>
      </c>
      <c r="N842" s="138">
        <f t="shared" si="13"/>
        <v>842</v>
      </c>
      <c r="AB842" s="167" t="str">
        <f>IFERROR(VALUE(RIGHT(AA842,LEN(AA842)-MIN(FIND({0;1;2;3;4;5;6;7;8;9},AA842&amp;"0123456789"))+1)),"")</f>
        <v/>
      </c>
    </row>
    <row r="843" spans="2:28" x14ac:dyDescent="0.2">
      <c r="B843" s="125">
        <v>2280.1999999999889</v>
      </c>
      <c r="C843" s="155">
        <v>29.101204084367613</v>
      </c>
      <c r="D843">
        <v>2280.1999999999889</v>
      </c>
      <c r="E843" s="155">
        <v>-2287.8278804421743</v>
      </c>
      <c r="F843">
        <v>2280.1999999999889</v>
      </c>
      <c r="G843" s="155">
        <v>13.044919557825779</v>
      </c>
      <c r="I843" s="155"/>
      <c r="K843" s="155"/>
      <c r="L843">
        <v>2280.1499999999887</v>
      </c>
      <c r="M843" s="155">
        <v>176.96690414376639</v>
      </c>
      <c r="N843" s="138">
        <f t="shared" si="13"/>
        <v>843</v>
      </c>
      <c r="AB843" s="167" t="str">
        <f>IFERROR(VALUE(RIGHT(AA843,LEN(AA843)-MIN(FIND({0;1;2;3;4;5;6;7;8;9},AA843&amp;"0123456789"))+1)),"")</f>
        <v/>
      </c>
    </row>
    <row r="844" spans="2:28" x14ac:dyDescent="0.2">
      <c r="B844" s="125">
        <v>2280.2999999999888</v>
      </c>
      <c r="C844" s="155">
        <v>29.106499688391509</v>
      </c>
      <c r="D844">
        <v>2280.2999999999888</v>
      </c>
      <c r="E844" s="155">
        <v>-2287.9277439290845</v>
      </c>
      <c r="F844">
        <v>2280.2999999999888</v>
      </c>
      <c r="G844" s="155">
        <v>12.945056070915598</v>
      </c>
      <c r="I844" s="155"/>
      <c r="K844" s="155"/>
      <c r="L844">
        <v>2280.2499999999891</v>
      </c>
      <c r="M844" s="155">
        <v>176.96453783425218</v>
      </c>
      <c r="N844" s="138">
        <f t="shared" si="13"/>
        <v>844</v>
      </c>
      <c r="AB844" s="167" t="str">
        <f>IFERROR(VALUE(RIGHT(AA844,LEN(AA844)-MIN(FIND({0;1;2;3;4;5;6;7;8;9},AA844&amp;"0123456789"))+1)),"")</f>
        <v/>
      </c>
    </row>
    <row r="845" spans="2:28" x14ac:dyDescent="0.2">
      <c r="B845" s="125">
        <v>2280.3999999999887</v>
      </c>
      <c r="C845" s="155">
        <v>29.111798169495575</v>
      </c>
      <c r="D845">
        <v>2280.3999999999887</v>
      </c>
      <c r="E845" s="155">
        <v>-2288.0276072345177</v>
      </c>
      <c r="F845">
        <v>2280.3999999999887</v>
      </c>
      <c r="G845" s="155">
        <v>12.845192765482352</v>
      </c>
      <c r="I845" s="155"/>
      <c r="K845" s="155"/>
      <c r="L845">
        <v>2280.3499999999885</v>
      </c>
      <c r="M845" s="155">
        <v>176.96288625773985</v>
      </c>
      <c r="N845" s="138">
        <f t="shared" si="13"/>
        <v>845</v>
      </c>
      <c r="AB845" s="167" t="str">
        <f>IFERROR(VALUE(RIGHT(AA845,LEN(AA845)-MIN(FIND({0;1;2;3;4;5;6;7;8;9},AA845&amp;"0123456789"))+1)),"")</f>
        <v/>
      </c>
    </row>
    <row r="846" spans="2:28" x14ac:dyDescent="0.2">
      <c r="B846" s="125">
        <v>2280.4999999999886</v>
      </c>
      <c r="C846" s="155">
        <v>29.117098219255666</v>
      </c>
      <c r="D846">
        <v>2280.4999999999886</v>
      </c>
      <c r="E846" s="155">
        <v>-2288.1274704278417</v>
      </c>
      <c r="F846">
        <v>2280.4999999999886</v>
      </c>
      <c r="G846" s="155">
        <v>12.745329572158425</v>
      </c>
      <c r="I846" s="155"/>
      <c r="K846" s="155"/>
      <c r="L846">
        <v>2280.4499999999889</v>
      </c>
      <c r="M846" s="155">
        <v>176.96198537683327</v>
      </c>
      <c r="N846" s="138">
        <f t="shared" si="13"/>
        <v>846</v>
      </c>
      <c r="AB846" s="167" t="str">
        <f>IFERROR(VALUE(RIGHT(AA846,LEN(AA846)-MIN(FIND({0;1;2;3;4;5;6;7;8;9},AA846&amp;"0123456789"))+1)),"")</f>
        <v/>
      </c>
    </row>
    <row r="847" spans="2:28" x14ac:dyDescent="0.2">
      <c r="B847" s="125">
        <v>2280.5999999999885</v>
      </c>
      <c r="C847" s="155">
        <v>29.122398464335571</v>
      </c>
      <c r="D847">
        <v>2280.5999999999885</v>
      </c>
      <c r="E847" s="155">
        <v>-2288.2273335819305</v>
      </c>
      <c r="F847">
        <v>2280.5999999999885</v>
      </c>
      <c r="G847" s="155">
        <v>12.645466418069645</v>
      </c>
      <c r="I847" s="155"/>
      <c r="K847" s="155"/>
      <c r="L847">
        <v>2280.5499999999884</v>
      </c>
      <c r="M847" s="155">
        <v>176.9618724368826</v>
      </c>
      <c r="N847" s="138">
        <f t="shared" si="13"/>
        <v>847</v>
      </c>
      <c r="AB847" s="167" t="str">
        <f>IFERROR(VALUE(RIGHT(AA847,LEN(AA847)-MIN(FIND({0;1;2;3;4;5;6;7;8;9},AA847&amp;"0123456789"))+1)),"")</f>
        <v/>
      </c>
    </row>
    <row r="848" spans="2:28" x14ac:dyDescent="0.2">
      <c r="B848" s="125">
        <v>2280.6999999999884</v>
      </c>
      <c r="C848" s="155">
        <v>29.127697464191851</v>
      </c>
      <c r="D848">
        <v>2280.6999999999884</v>
      </c>
      <c r="E848" s="155">
        <v>-2288.3271967732321</v>
      </c>
      <c r="F848">
        <v>2280.6999999999884</v>
      </c>
      <c r="G848" s="155">
        <v>12.54560322676798</v>
      </c>
      <c r="I848" s="155"/>
      <c r="K848" s="155"/>
      <c r="L848">
        <v>2280.6499999999887</v>
      </c>
      <c r="M848" s="155">
        <v>176.96258599846033</v>
      </c>
      <c r="N848" s="138">
        <f t="shared" si="13"/>
        <v>848</v>
      </c>
      <c r="AB848" s="167" t="str">
        <f>IFERROR(VALUE(RIGHT(AA848,LEN(AA848)-MIN(FIND({0;1;2;3;4;5;6;7;8;9},AA848&amp;"0123456789"))+1)),"")</f>
        <v/>
      </c>
    </row>
    <row r="849" spans="2:28" x14ac:dyDescent="0.2">
      <c r="B849" s="125">
        <v>2280.7999999999884</v>
      </c>
      <c r="C849" s="155">
        <v>29.132993708721354</v>
      </c>
      <c r="D849">
        <v>2280.7999999999884</v>
      </c>
      <c r="E849" s="155">
        <v>-2288.4270600818318</v>
      </c>
      <c r="F849">
        <v>2280.7999999999884</v>
      </c>
      <c r="G849" s="155">
        <v>12.445739918168329</v>
      </c>
      <c r="I849" s="155"/>
      <c r="K849" s="155"/>
      <c r="L849">
        <v>2280.7499999999882</v>
      </c>
      <c r="M849" s="155">
        <v>176.96416597003315</v>
      </c>
      <c r="N849" s="138">
        <f t="shared" si="13"/>
        <v>849</v>
      </c>
      <c r="AB849" s="167" t="str">
        <f>IFERROR(VALUE(RIGHT(AA849,LEN(AA849)-MIN(FIND({0;1;2;3;4;5;6;7;8;9},AA849&amp;"0123456789"))+1)),"")</f>
        <v/>
      </c>
    </row>
    <row r="850" spans="2:28" x14ac:dyDescent="0.2">
      <c r="B850" s="125">
        <v>2280.8999999999883</v>
      </c>
      <c r="C850" s="155">
        <v>29.138285615850904</v>
      </c>
      <c r="D850">
        <v>2280.8999999999883</v>
      </c>
      <c r="E850" s="155">
        <v>-2288.5269235914998</v>
      </c>
      <c r="F850">
        <v>2280.8999999999883</v>
      </c>
      <c r="G850" s="155">
        <v>12.345876408500317</v>
      </c>
      <c r="I850" s="155"/>
      <c r="K850" s="155"/>
      <c r="L850">
        <v>2280.8499999999885</v>
      </c>
      <c r="M850" s="155">
        <v>176.96665364059996</v>
      </c>
      <c r="N850" s="138">
        <f t="shared" si="13"/>
        <v>850</v>
      </c>
      <c r="AB850" s="167" t="str">
        <f>IFERROR(VALUE(RIGHT(AA850,LEN(AA850)-MIN(FIND({0;1;2;3;4;5;6;7;8;9},AA850&amp;"0123456789"))+1)),"")</f>
        <v/>
      </c>
    </row>
    <row r="851" spans="2:28" x14ac:dyDescent="0.2">
      <c r="B851" s="125">
        <v>2280.9999999999882</v>
      </c>
      <c r="C851" s="155">
        <v>29.143571529068868</v>
      </c>
      <c r="D851">
        <v>2280.9999999999882</v>
      </c>
      <c r="E851" s="155">
        <v>-2288.6267873897418</v>
      </c>
      <c r="F851">
        <v>2280.9999999999882</v>
      </c>
      <c r="G851" s="155">
        <v>12.246012610258276</v>
      </c>
      <c r="I851" s="155"/>
      <c r="K851" s="155"/>
      <c r="L851">
        <v>2280.949999999988</v>
      </c>
      <c r="M851" s="155">
        <v>176.97009171300064</v>
      </c>
      <c r="N851" s="138">
        <f t="shared" si="13"/>
        <v>851</v>
      </c>
      <c r="AB851" s="167" t="str">
        <f>IFERROR(VALUE(RIGHT(AA851,LEN(AA851)-MIN(FIND({0;1;2;3;4;5;6;7;8;9},AA851&amp;"0123456789"))+1)),"")</f>
        <v/>
      </c>
    </row>
    <row r="852" spans="2:28" x14ac:dyDescent="0.2">
      <c r="B852" s="125">
        <v>2281.0999999999881</v>
      </c>
      <c r="C852" s="155">
        <v>29.148849714898304</v>
      </c>
      <c r="D852">
        <v>2281.0999999999881</v>
      </c>
      <c r="E852" s="155">
        <v>-2288.7266515678334</v>
      </c>
      <c r="F852">
        <v>2281.0999999999881</v>
      </c>
      <c r="G852" s="155">
        <v>12.146148432166683</v>
      </c>
      <c r="I852" s="155"/>
      <c r="K852" s="155"/>
      <c r="L852">
        <v>2281.0499999999884</v>
      </c>
      <c r="M852" s="155">
        <v>176.97452433689079</v>
      </c>
      <c r="N852" s="138">
        <f t="shared" si="13"/>
        <v>852</v>
      </c>
      <c r="AB852" s="167" t="str">
        <f>IFERROR(VALUE(RIGHT(AA852,LEN(AA852)-MIN(FIND({0;1;2;3;4;5;6;7;8;9},AA852&amp;"0123456789"))+1)),"")</f>
        <v/>
      </c>
    </row>
    <row r="853" spans="2:28" x14ac:dyDescent="0.2">
      <c r="B853" s="125">
        <v>2281.199999999988</v>
      </c>
      <c r="C853" s="155">
        <v>29.154118360311386</v>
      </c>
      <c r="D853">
        <v>2281.199999999988</v>
      </c>
      <c r="E853" s="155">
        <v>-2288.8265162208404</v>
      </c>
      <c r="F853">
        <v>2281.199999999988</v>
      </c>
      <c r="G853" s="155">
        <v>12.046283779159694</v>
      </c>
      <c r="I853" s="155"/>
      <c r="K853" s="155"/>
      <c r="L853">
        <v>2281.1499999999878</v>
      </c>
      <c r="M853" s="155">
        <v>176.97999714192682</v>
      </c>
      <c r="N853" s="138">
        <f t="shared" si="13"/>
        <v>853</v>
      </c>
      <c r="AB853" s="167" t="str">
        <f>IFERROR(VALUE(RIGHT(AA853,LEN(AA853)-MIN(FIND({0;1;2;3;4;5;6;7;8;9},AA853&amp;"0123456789"))+1)),"")</f>
        <v/>
      </c>
    </row>
    <row r="854" spans="2:28" x14ac:dyDescent="0.2">
      <c r="B854" s="125">
        <v>2281.2999999999879</v>
      </c>
      <c r="C854" s="155">
        <v>29.159375570085039</v>
      </c>
      <c r="D854">
        <v>2281.2999999999879</v>
      </c>
      <c r="E854" s="155">
        <v>-2288.9263814476371</v>
      </c>
      <c r="F854">
        <v>2281.2999999999879</v>
      </c>
      <c r="G854" s="155">
        <v>11.946418552362957</v>
      </c>
      <c r="I854" s="155"/>
      <c r="K854" s="155"/>
      <c r="L854">
        <v>2281.2499999999882</v>
      </c>
      <c r="M854" s="155">
        <v>176.98655727136162</v>
      </c>
      <c r="N854" s="138">
        <f t="shared" si="13"/>
        <v>854</v>
      </c>
      <c r="AB854" s="167" t="str">
        <f>IFERROR(VALUE(RIGHT(AA854,LEN(AA854)-MIN(FIND({0;1;2;3;4;5;6;7;8;9},AA854&amp;"0123456789"))+1)),"")</f>
        <v/>
      </c>
    </row>
    <row r="855" spans="2:28" x14ac:dyDescent="0.2">
      <c r="B855" s="125">
        <v>2281.3999999999878</v>
      </c>
      <c r="C855" s="155">
        <v>29.164619364097636</v>
      </c>
      <c r="D855">
        <v>2281.3999999999878</v>
      </c>
      <c r="E855" s="155">
        <v>-2289.0262473509015</v>
      </c>
      <c r="F855">
        <v>2281.3999999999878</v>
      </c>
      <c r="G855" s="155">
        <v>11.846552649098612</v>
      </c>
      <c r="I855" s="155"/>
      <c r="K855" s="155"/>
      <c r="L855">
        <v>2281.3499999999876</v>
      </c>
      <c r="M855" s="155">
        <v>176.99425341509848</v>
      </c>
      <c r="N855" s="138">
        <f t="shared" si="13"/>
        <v>855</v>
      </c>
      <c r="AB855" s="167" t="str">
        <f>IFERROR(VALUE(RIGHT(AA855,LEN(AA855)-MIN(FIND({0;1;2;3;4;5;6;7;8;9},AA855&amp;"0123456789"))+1)),"")</f>
        <v/>
      </c>
    </row>
    <row r="856" spans="2:28" x14ac:dyDescent="0.2">
      <c r="B856" s="125">
        <v>2281.4999999999877</v>
      </c>
      <c r="C856" s="155">
        <v>29.169847674566725</v>
      </c>
      <c r="D856">
        <v>2281.4999999999877</v>
      </c>
      <c r="E856" s="155">
        <v>-2289.1261140371021</v>
      </c>
      <c r="F856">
        <v>2281.4999999999877</v>
      </c>
      <c r="G856" s="155">
        <v>11.746685962898027</v>
      </c>
      <c r="I856" s="155"/>
      <c r="K856" s="155"/>
      <c r="L856">
        <v>2281.449999999988</v>
      </c>
      <c r="M856" s="155">
        <v>177.00313584324246</v>
      </c>
      <c r="N856" s="138">
        <f t="shared" si="13"/>
        <v>856</v>
      </c>
      <c r="AB856" s="167" t="str">
        <f>IFERROR(VALUE(RIGHT(AA856,LEN(AA856)-MIN(FIND({0;1;2;3;4;5;6;7;8;9},AA856&amp;"0123456789"))+1)),"")</f>
        <v/>
      </c>
    </row>
    <row r="857" spans="2:28" x14ac:dyDescent="0.2">
      <c r="B857" s="125">
        <v>2281.5999999999876</v>
      </c>
      <c r="C857" s="155">
        <v>29.175058343227956</v>
      </c>
      <c r="D857">
        <v>2281.5999999999876</v>
      </c>
      <c r="E857" s="155">
        <v>-2289.2259816164615</v>
      </c>
      <c r="F857">
        <v>2281.5999999999876</v>
      </c>
      <c r="G857" s="155">
        <v>11.64681838353863</v>
      </c>
      <c r="I857" s="155"/>
      <c r="K857" s="155"/>
      <c r="L857">
        <v>2281.5499999999874</v>
      </c>
      <c r="M857" s="155">
        <v>177.0132564390818</v>
      </c>
      <c r="N857" s="138">
        <f t="shared" si="13"/>
        <v>857</v>
      </c>
      <c r="AB857" s="167" t="str">
        <f>IFERROR(VALUE(RIGHT(AA857,LEN(AA857)-MIN(FIND({0;1;2;3;4;5;6;7;8;9},AA857&amp;"0123456789"))+1)),"")</f>
        <v/>
      </c>
    </row>
    <row r="858" spans="2:28" x14ac:dyDescent="0.2">
      <c r="B858" s="125">
        <v>2281.6999999999875</v>
      </c>
      <c r="C858" s="155">
        <v>29.180249118455205</v>
      </c>
      <c r="D858">
        <v>2281.6999999999875</v>
      </c>
      <c r="E858" s="155">
        <v>-2289.3258502029112</v>
      </c>
      <c r="F858">
        <v>2281.6999999999875</v>
      </c>
      <c r="G858" s="155">
        <v>11.546949797088928</v>
      </c>
      <c r="I858" s="155"/>
      <c r="K858" s="155"/>
      <c r="L858">
        <v>2281.6499999999878</v>
      </c>
      <c r="M858" s="155">
        <v>177.02466873255639</v>
      </c>
      <c r="N858" s="138">
        <f t="shared" si="13"/>
        <v>858</v>
      </c>
      <c r="AB858" s="167" t="str">
        <f>IFERROR(VALUE(RIGHT(AA858,LEN(AA858)-MIN(FIND({0;1;2;3;4;5;6;7;8;9},AA858&amp;"0123456789"))+1)),"")</f>
        <v/>
      </c>
    </row>
    <row r="859" spans="2:28" x14ac:dyDescent="0.2">
      <c r="B859" s="125">
        <v>2281.7999999999874</v>
      </c>
      <c r="C859" s="155">
        <v>29.185417652322332</v>
      </c>
      <c r="D859">
        <v>2281.7999999999874</v>
      </c>
      <c r="E859" s="155">
        <v>-2289.4257199140152</v>
      </c>
      <c r="F859">
        <v>2281.7999999999874</v>
      </c>
      <c r="G859" s="155">
        <v>11.447080085984908</v>
      </c>
      <c r="I859" s="155"/>
      <c r="K859" s="155"/>
      <c r="L859">
        <v>2281.7499999999873</v>
      </c>
      <c r="M859" s="155">
        <v>177.03742793280836</v>
      </c>
      <c r="N859" s="138">
        <f t="shared" si="13"/>
        <v>859</v>
      </c>
      <c r="AB859" s="167" t="str">
        <f>IFERROR(VALUE(RIGHT(AA859,LEN(AA859)-MIN(FIND({0;1;2;3;4;5;6;7;8;9},AA859&amp;"0123456789"))+1)),"")</f>
        <v/>
      </c>
    </row>
    <row r="860" spans="2:28" x14ac:dyDescent="0.2">
      <c r="B860" s="125">
        <v>2281.8999999999874</v>
      </c>
      <c r="C860" s="155">
        <v>29.190561497606772</v>
      </c>
      <c r="D860">
        <v>2281.8999999999874</v>
      </c>
      <c r="E860" s="155">
        <v>-2289.5255908708787</v>
      </c>
      <c r="F860">
        <v>2281.8999999999874</v>
      </c>
      <c r="G860" s="155">
        <v>11.347209129121438</v>
      </c>
      <c r="I860" s="155"/>
      <c r="K860" s="155"/>
      <c r="L860">
        <v>2281.8499999999876</v>
      </c>
      <c r="M860" s="155">
        <v>177.05159096113812</v>
      </c>
      <c r="N860" s="138">
        <f t="shared" si="13"/>
        <v>860</v>
      </c>
      <c r="AB860" s="167" t="str">
        <f>IFERROR(VALUE(RIGHT(AA860,LEN(AA860)-MIN(FIND({0;1;2;3;4;5;6;7;8;9},AA860&amp;"0123456789"))+1)),"")</f>
        <v/>
      </c>
    </row>
    <row r="861" spans="2:28" x14ac:dyDescent="0.2">
      <c r="B861" s="125">
        <v>2281.9999999999873</v>
      </c>
      <c r="C861" s="155">
        <v>29.195678104735517</v>
      </c>
      <c r="D861">
        <v>2281.9999999999873</v>
      </c>
      <c r="E861" s="155">
        <v>-2289.6254631980323</v>
      </c>
      <c r="F861">
        <v>2281.9999999999873</v>
      </c>
      <c r="G861" s="155">
        <v>11.247336801967776</v>
      </c>
      <c r="I861" s="155"/>
      <c r="K861" s="155"/>
      <c r="L861">
        <v>2281.9499999999871</v>
      </c>
      <c r="M861" s="155">
        <v>177.0672164833851</v>
      </c>
      <c r="N861" s="138">
        <f t="shared" si="13"/>
        <v>861</v>
      </c>
      <c r="AB861" s="167" t="str">
        <f>IFERROR(VALUE(RIGHT(AA861,LEN(AA861)-MIN(FIND({0;1;2;3;4;5;6;7;8;9},AA861&amp;"0123456789"))+1)),"")</f>
        <v/>
      </c>
    </row>
    <row r="862" spans="2:28" x14ac:dyDescent="0.2">
      <c r="B862" s="125">
        <v>2282.0999999999872</v>
      </c>
      <c r="C862" s="155">
        <v>29.200764818674006</v>
      </c>
      <c r="D862">
        <v>2282.0999999999872</v>
      </c>
      <c r="E862" s="155">
        <v>-2289.7253370232861</v>
      </c>
      <c r="F862">
        <v>2282.0999999999872</v>
      </c>
      <c r="G862" s="155">
        <v>11.147462976713996</v>
      </c>
      <c r="I862" s="155"/>
      <c r="K862" s="155"/>
      <c r="L862">
        <v>2282.0499999999874</v>
      </c>
      <c r="M862" s="155">
        <v>177.08436494185742</v>
      </c>
      <c r="N862" s="138">
        <f t="shared" si="13"/>
        <v>862</v>
      </c>
      <c r="AB862" s="167" t="str">
        <f>IFERROR(VALUE(RIGHT(AA862,LEN(AA862)-MIN(FIND({0;1;2;3;4;5;6;7;8;9},AA862&amp;"0123456789"))+1)),"")</f>
        <v/>
      </c>
    </row>
    <row r="863" spans="2:28" x14ac:dyDescent="0.2">
      <c r="B863" s="125">
        <v>2282.1999999999871</v>
      </c>
      <c r="C863" s="155">
        <v>29.205818875758634</v>
      </c>
      <c r="D863">
        <v>2282.1999999999871</v>
      </c>
      <c r="E863" s="155">
        <v>-2289.8252124775568</v>
      </c>
      <c r="F863">
        <v>2282.1999999999871</v>
      </c>
      <c r="G863" s="155">
        <v>11.047587522443337</v>
      </c>
      <c r="I863" s="155"/>
      <c r="K863" s="155"/>
      <c r="L863">
        <v>2282.1499999999869</v>
      </c>
      <c r="M863" s="155">
        <v>177.10309858703957</v>
      </c>
      <c r="N863" s="138">
        <f t="shared" si="13"/>
        <v>863</v>
      </c>
      <c r="AB863" s="167" t="str">
        <f>IFERROR(VALUE(RIGHT(AA863,LEN(AA863)-MIN(FIND({0;1;2;3;4;5;6;7;8;9},AA863&amp;"0123456789"))+1)),"")</f>
        <v/>
      </c>
    </row>
    <row r="864" spans="2:28" x14ac:dyDescent="0.2">
      <c r="B864" s="125">
        <v>2282.299999999987</v>
      </c>
      <c r="C864" s="155">
        <v>29.210837400473675</v>
      </c>
      <c r="D864">
        <v>2282.299999999987</v>
      </c>
      <c r="E864" s="155">
        <v>-2289.9250896946637</v>
      </c>
      <c r="F864">
        <v>2282.299999999987</v>
      </c>
      <c r="G864" s="155">
        <v>10.947710305336386</v>
      </c>
      <c r="I864" s="155"/>
      <c r="K864" s="155"/>
      <c r="L864">
        <v>2282.2499999999873</v>
      </c>
      <c r="M864" s="155">
        <v>177.12348150871443</v>
      </c>
      <c r="N864" s="138">
        <f t="shared" si="13"/>
        <v>864</v>
      </c>
      <c r="AB864" s="167" t="str">
        <f>IFERROR(VALUE(RIGHT(AA864,LEN(AA864)-MIN(FIND({0;1;2;3;4;5;6;7;8;9},AA864&amp;"0123456789"))+1)),"")</f>
        <v/>
      </c>
    </row>
    <row r="865" spans="2:28" x14ac:dyDescent="0.2">
      <c r="B865" s="125">
        <v>2282.3999999999869</v>
      </c>
      <c r="C865" s="155">
        <v>29.215817402173634</v>
      </c>
      <c r="D865">
        <v>2282.3999999999869</v>
      </c>
      <c r="E865" s="155">
        <v>-2290.0249688110916</v>
      </c>
      <c r="F865">
        <v>2282.3999999999869</v>
      </c>
      <c r="G865" s="155">
        <v>10.847831188908458</v>
      </c>
      <c r="I865" s="155"/>
      <c r="K865" s="155"/>
      <c r="L865">
        <v>2282.3499999999867</v>
      </c>
      <c r="M865" s="155">
        <v>177.14557966652222</v>
      </c>
      <c r="N865" s="138">
        <f t="shared" si="13"/>
        <v>865</v>
      </c>
      <c r="AB865" s="167" t="str">
        <f>IFERROR(VALUE(RIGHT(AA865,LEN(AA865)-MIN(FIND({0;1;2;3;4;5;6;7;8;9},AA865&amp;"0123456789"))+1)),"")</f>
        <v/>
      </c>
    </row>
    <row r="866" spans="2:28" x14ac:dyDescent="0.2">
      <c r="B866" s="125">
        <v>2282.4999999999868</v>
      </c>
      <c r="C866" s="155">
        <v>29.220755771751964</v>
      </c>
      <c r="D866">
        <v>2282.4999999999868</v>
      </c>
      <c r="E866" s="155">
        <v>-2290.1248499657122</v>
      </c>
      <c r="F866">
        <v>2282.4999999999868</v>
      </c>
      <c r="G866" s="155">
        <v>10.747950034287896</v>
      </c>
      <c r="I866" s="155"/>
      <c r="K866" s="155"/>
      <c r="L866">
        <v>2282.4499999999871</v>
      </c>
      <c r="M866" s="155">
        <v>177.16946091982251</v>
      </c>
      <c r="N866" s="138">
        <f t="shared" si="13"/>
        <v>866</v>
      </c>
      <c r="AB866" s="167" t="str">
        <f>IFERROR(VALUE(RIGHT(AA866,LEN(AA866)-MIN(FIND({0;1;2;3;4;5;6;7;8;9},AA866&amp;"0123456789"))+1)),"")</f>
        <v/>
      </c>
    </row>
    <row r="867" spans="2:28" x14ac:dyDescent="0.2">
      <c r="B867" s="125">
        <v>2282.5999999999867</v>
      </c>
      <c r="C867" s="155">
        <v>29.225649278257571</v>
      </c>
      <c r="D867">
        <v>2282.5999999999867</v>
      </c>
      <c r="E867" s="155">
        <v>-2290.2247332994721</v>
      </c>
      <c r="F867">
        <v>2282.5999999999867</v>
      </c>
      <c r="G867" s="155">
        <v>10.648066700528034</v>
      </c>
      <c r="I867" s="155"/>
      <c r="K867" s="155"/>
      <c r="L867">
        <v>2282.5499999999865</v>
      </c>
      <c r="M867" s="155">
        <v>177.19519505702098</v>
      </c>
      <c r="N867" s="138">
        <f t="shared" si="13"/>
        <v>867</v>
      </c>
      <c r="AB867" s="167" t="str">
        <f>IFERROR(VALUE(RIGHT(AA867,LEN(AA867)-MIN(FIND({0;1;2;3;4;5;6;7;8;9},AA867&amp;"0123456789"))+1)),"")</f>
        <v/>
      </c>
    </row>
    <row r="868" spans="2:28" x14ac:dyDescent="0.2">
      <c r="B868" s="125">
        <v>2282.6999999999866</v>
      </c>
      <c r="C868" s="155">
        <v>29.23049456546034</v>
      </c>
      <c r="D868">
        <v>2282.6999999999866</v>
      </c>
      <c r="E868" s="155">
        <v>-2290.3246189550296</v>
      </c>
      <c r="F868">
        <v>2282.6999999999866</v>
      </c>
      <c r="G868" s="155">
        <v>10.548181044970534</v>
      </c>
      <c r="I868" s="155"/>
      <c r="K868" s="155"/>
      <c r="L868">
        <v>2282.6499999999869</v>
      </c>
      <c r="M868" s="155">
        <v>177.22285382376839</v>
      </c>
      <c r="N868" s="138">
        <f t="shared" si="13"/>
        <v>868</v>
      </c>
      <c r="AB868" s="167" t="str">
        <f>IFERROR(VALUE(RIGHT(AA868,LEN(AA868)-MIN(FIND({0;1;2;3;4;5;6;7;8;9},AA868&amp;"0123456789"))+1)),"")</f>
        <v/>
      </c>
    </row>
    <row r="869" spans="2:28" x14ac:dyDescent="0.2">
      <c r="B869" s="125">
        <v>2282.7999999999865</v>
      </c>
      <c r="C869" s="155">
        <v>29.235288148367317</v>
      </c>
      <c r="D869">
        <v>2282.7999999999865</v>
      </c>
      <c r="E869" s="155">
        <v>-2290.4245070763527</v>
      </c>
      <c r="F869">
        <v>2282.7999999999865</v>
      </c>
      <c r="G869" s="155">
        <v>10.448292923647386</v>
      </c>
      <c r="I869" s="155"/>
      <c r="K869" s="155"/>
      <c r="L869">
        <v>2282.7499999999864</v>
      </c>
      <c r="M869" s="155">
        <v>177.25251095068293</v>
      </c>
      <c r="N869" s="138">
        <f t="shared" si="13"/>
        <v>869</v>
      </c>
      <c r="AB869" s="167" t="str">
        <f>IFERROR(VALUE(RIGHT(AA869,LEN(AA869)-MIN(FIND({0;1;2;3;4;5;6;7;8;9},AA869&amp;"0123456789"))+1)),"")</f>
        <v/>
      </c>
    </row>
    <row r="870" spans="2:28" x14ac:dyDescent="0.2">
      <c r="B870" s="125">
        <v>2282.8999999999864</v>
      </c>
      <c r="C870" s="155">
        <v>29.240026409691254</v>
      </c>
      <c r="D870">
        <v>2282.8999999999864</v>
      </c>
      <c r="E870" s="155">
        <v>-2290.5243978082631</v>
      </c>
      <c r="F870">
        <v>2282.8999999999864</v>
      </c>
      <c r="G870" s="155">
        <v>10.348402191737023</v>
      </c>
      <c r="I870" s="155"/>
      <c r="K870" s="155"/>
      <c r="L870">
        <v>2282.8499999999867</v>
      </c>
      <c r="M870" s="155">
        <v>177.28424217975785</v>
      </c>
      <c r="N870" s="138">
        <f t="shared" si="13"/>
        <v>870</v>
      </c>
      <c r="AB870" s="167" t="str">
        <f>IFERROR(VALUE(RIGHT(AA870,LEN(AA870)-MIN(FIND({0;1;2;3;4;5;6;7;8;9},AA870&amp;"0123456789"))+1)),"")</f>
        <v/>
      </c>
    </row>
    <row r="871" spans="2:28" x14ac:dyDescent="0.2">
      <c r="B871" s="125">
        <v>2282.9999999999864</v>
      </c>
      <c r="C871" s="155">
        <v>29.244705596273416</v>
      </c>
      <c r="D871">
        <v>2282.9999999999864</v>
      </c>
      <c r="E871" s="155">
        <v>-2290.6242912959237</v>
      </c>
      <c r="F871">
        <v>2282.9999999999864</v>
      </c>
      <c r="G871" s="155">
        <v>10.248508704076357</v>
      </c>
      <c r="I871" s="155"/>
      <c r="K871" s="155"/>
      <c r="L871">
        <v>2282.9499999999862</v>
      </c>
      <c r="M871" s="155">
        <v>177.31812528976627</v>
      </c>
      <c r="N871" s="138">
        <f t="shared" si="13"/>
        <v>871</v>
      </c>
      <c r="AB871" s="167" t="str">
        <f>IFERROR(VALUE(RIGHT(AA871,LEN(AA871)-MIN(FIND({0;1;2;3;4;5;6;7;8;9},AA871&amp;"0123456789"))+1)),"")</f>
        <v/>
      </c>
    </row>
    <row r="872" spans="2:28" x14ac:dyDescent="0.2">
      <c r="B872" s="125">
        <v>2283.0999999999863</v>
      </c>
      <c r="C872" s="155">
        <v>29.249321815462739</v>
      </c>
      <c r="D872">
        <v>2283.0999999999863</v>
      </c>
      <c r="E872" s="155">
        <v>-2290.7241876842745</v>
      </c>
      <c r="F872">
        <v>2283.0999999999863</v>
      </c>
      <c r="G872" s="155">
        <v>10.148612315725586</v>
      </c>
      <c r="I872" s="155"/>
      <c r="K872" s="155"/>
      <c r="L872">
        <v>2283.0499999999865</v>
      </c>
      <c r="M872" s="155">
        <v>177.35424012069677</v>
      </c>
      <c r="N872" s="138">
        <f t="shared" si="13"/>
        <v>872</v>
      </c>
      <c r="AB872" s="167" t="str">
        <f>IFERROR(VALUE(RIGHT(AA872,LEN(AA872)-MIN(FIND({0;1;2;3;4;5;6;7;8;9},AA872&amp;"0123456789"))+1)),"")</f>
        <v/>
      </c>
    </row>
    <row r="873" spans="2:28" x14ac:dyDescent="0.2">
      <c r="B873" s="125">
        <v>2283.1999999999862</v>
      </c>
      <c r="C873" s="155">
        <v>29.253871031453883</v>
      </c>
      <c r="D873">
        <v>2283.1999999999862</v>
      </c>
      <c r="E873" s="155">
        <v>-2290.8240871173989</v>
      </c>
      <c r="F873">
        <v>2283.1999999999862</v>
      </c>
      <c r="G873" s="155">
        <v>10.048712882601194</v>
      </c>
      <c r="I873" s="155"/>
      <c r="K873" s="155"/>
      <c r="L873">
        <v>2283.149999999986</v>
      </c>
      <c r="M873" s="155">
        <v>177.39266859646168</v>
      </c>
      <c r="N873" s="138">
        <f t="shared" si="13"/>
        <v>873</v>
      </c>
      <c r="AB873" s="167" t="str">
        <f>IFERROR(VALUE(RIGHT(AA873,LEN(AA873)-MIN(FIND({0;1;2;3;4;5;6;7;8;9},AA873&amp;"0123456789"))+1)),"")</f>
        <v/>
      </c>
    </row>
    <row r="874" spans="2:28" x14ac:dyDescent="0.2">
      <c r="B874" s="125">
        <v>2283.2999999999861</v>
      </c>
      <c r="C874" s="155">
        <v>29.258349061602271</v>
      </c>
      <c r="D874">
        <v>2283.2999999999861</v>
      </c>
      <c r="E874" s="155">
        <v>-2290.9239897378293</v>
      </c>
      <c r="F874">
        <v>2283.2999999999861</v>
      </c>
      <c r="G874" s="155">
        <v>9.9488102621708094</v>
      </c>
      <c r="I874" s="155"/>
      <c r="K874" s="155"/>
      <c r="L874">
        <v>2283.2499999999864</v>
      </c>
      <c r="M874" s="155">
        <v>177.43349473761228</v>
      </c>
      <c r="N874" s="138">
        <f t="shared" si="13"/>
        <v>874</v>
      </c>
      <c r="AB874" s="167" t="str">
        <f>IFERROR(VALUE(RIGHT(AA874,LEN(AA874)-MIN(FIND({0;1;2;3;4;5;6;7;8;9},AA874&amp;"0123456789"))+1)),"")</f>
        <v/>
      </c>
    </row>
    <row r="875" spans="2:28" x14ac:dyDescent="0.2">
      <c r="B875" s="125">
        <v>2283.399999999986</v>
      </c>
      <c r="C875" s="155">
        <v>29.262749981255094</v>
      </c>
      <c r="D875">
        <v>2283.399999999986</v>
      </c>
      <c r="E875" s="155">
        <v>-2291.0238957558931</v>
      </c>
      <c r="F875">
        <v>2283.399999999986</v>
      </c>
      <c r="G875" s="155">
        <v>9.8489042441069614</v>
      </c>
      <c r="I875" s="155"/>
      <c r="K875" s="155"/>
      <c r="L875">
        <v>2283.3499999999858</v>
      </c>
      <c r="M875" s="155">
        <v>177.47771737195052</v>
      </c>
      <c r="N875" s="138">
        <f t="shared" si="13"/>
        <v>875</v>
      </c>
      <c r="AB875" s="167" t="str">
        <f>IFERROR(VALUE(RIGHT(AA875,LEN(AA875)-MIN(FIND({0;1;2;3;4;5;6;7;8;9},AA875&amp;"0123456789"))+1)),"")</f>
        <v/>
      </c>
    </row>
    <row r="876" spans="2:28" x14ac:dyDescent="0.2">
      <c r="B876" s="125">
        <v>2283.4999999999859</v>
      </c>
      <c r="C876" s="155">
        <v>29.267067309774809</v>
      </c>
      <c r="D876">
        <v>2283.4999999999859</v>
      </c>
      <c r="E876" s="155">
        <v>-2291.1238053922043</v>
      </c>
      <c r="F876">
        <v>2283.4999999999859</v>
      </c>
      <c r="G876" s="155">
        <v>9.7489946077957939</v>
      </c>
      <c r="I876" s="155"/>
      <c r="K876" s="155"/>
      <c r="L876">
        <v>2283.4499999999862</v>
      </c>
      <c r="M876" s="155">
        <v>177.52565502347096</v>
      </c>
      <c r="N876" s="138">
        <f t="shared" si="13"/>
        <v>876</v>
      </c>
      <c r="AB876" s="167" t="str">
        <f>IFERROR(VALUE(RIGHT(AA876,LEN(AA876)-MIN(FIND({0;1;2;3;4;5;6;7;8;9},AA876&amp;"0123456789"))+1)),"")</f>
        <v/>
      </c>
    </row>
    <row r="877" spans="2:28" x14ac:dyDescent="0.2">
      <c r="B877" s="125">
        <v>2283.5999999999858</v>
      </c>
      <c r="C877" s="155">
        <v>29.271294331597808</v>
      </c>
      <c r="D877">
        <v>2283.5999999999858</v>
      </c>
      <c r="E877" s="155">
        <v>-2291.2237188610247</v>
      </c>
      <c r="F877">
        <v>2283.5999999999858</v>
      </c>
      <c r="G877" s="155">
        <v>9.6490811389753617</v>
      </c>
      <c r="I877" s="155"/>
      <c r="K877" s="155"/>
      <c r="L877">
        <v>2283.5499999999856</v>
      </c>
      <c r="M877" s="155">
        <v>177.57744204170857</v>
      </c>
      <c r="N877" s="138">
        <f t="shared" si="13"/>
        <v>877</v>
      </c>
      <c r="AB877" s="167" t="str">
        <f>IFERROR(VALUE(RIGHT(AA877,LEN(AA877)-MIN(FIND({0;1;2;3;4;5;6;7;8;9},AA877&amp;"0123456789"))+1)),"")</f>
        <v/>
      </c>
    </row>
    <row r="878" spans="2:28" x14ac:dyDescent="0.2">
      <c r="B878" s="125">
        <v>2283.6999999999857</v>
      </c>
      <c r="C878" s="155">
        <v>29.275424087068227</v>
      </c>
      <c r="D878">
        <v>2283.6999999999857</v>
      </c>
      <c r="E878" s="155">
        <v>-2291.3236363684714</v>
      </c>
      <c r="F878">
        <v>2283.6999999999857</v>
      </c>
      <c r="G878" s="155">
        <v>9.5491636315286996</v>
      </c>
      <c r="I878" s="155"/>
      <c r="K878" s="155"/>
      <c r="L878">
        <v>2283.649999999986</v>
      </c>
      <c r="M878" s="155">
        <v>177.6332179964119</v>
      </c>
      <c r="N878" s="138">
        <f t="shared" si="13"/>
        <v>878</v>
      </c>
      <c r="AB878" s="167" t="str">
        <f>IFERROR(VALUE(RIGHT(AA878,LEN(AA878)-MIN(FIND({0;1;2;3;4;5;6;7;8;9},AA878&amp;"0123456789"))+1)),"")</f>
        <v/>
      </c>
    </row>
    <row r="879" spans="2:28" x14ac:dyDescent="0.2">
      <c r="B879" s="125">
        <v>2283.7999999999856</v>
      </c>
      <c r="C879" s="155">
        <v>29.279449363206187</v>
      </c>
      <c r="D879">
        <v>2283.7999999999856</v>
      </c>
      <c r="E879" s="155">
        <v>-2291.4235581105172</v>
      </c>
      <c r="F879">
        <v>2283.7999999999856</v>
      </c>
      <c r="G879" s="155">
        <v>9.4492418894828916</v>
      </c>
      <c r="I879" s="155"/>
      <c r="K879" s="155"/>
      <c r="L879">
        <v>2283.7499999999854</v>
      </c>
      <c r="M879" s="155">
        <v>177.69312771483706</v>
      </c>
      <c r="N879" s="138">
        <f t="shared" si="13"/>
        <v>879</v>
      </c>
      <c r="AB879" s="167" t="str">
        <f>IFERROR(VALUE(RIGHT(AA879,LEN(AA879)-MIN(FIND({0;1;2;3;4;5;6;7;8;9},AA879&amp;"0123456789"))+1)),"")</f>
        <v/>
      </c>
    </row>
    <row r="880" spans="2:28" x14ac:dyDescent="0.2">
      <c r="B880" s="125">
        <v>2283.8999999999855</v>
      </c>
      <c r="C880" s="155">
        <v>29.283362684413188</v>
      </c>
      <c r="D880">
        <v>2283.8999999999855</v>
      </c>
      <c r="E880" s="155">
        <v>-2291.5234842707673</v>
      </c>
      <c r="F880">
        <v>2283.8999999999855</v>
      </c>
      <c r="G880" s="155">
        <v>9.3493157292327851</v>
      </c>
      <c r="I880" s="155"/>
      <c r="K880" s="155"/>
      <c r="L880">
        <v>2283.8499999999858</v>
      </c>
      <c r="M880" s="155">
        <v>177.7573213179532</v>
      </c>
      <c r="N880" s="138">
        <f t="shared" si="13"/>
        <v>880</v>
      </c>
      <c r="AB880" s="167" t="str">
        <f>IFERROR(VALUE(RIGHT(AA880,LEN(AA880)-MIN(FIND({0;1;2;3;4;5;6;7;8;9},AA880&amp;"0123456789"))+1)),"")</f>
        <v/>
      </c>
    </row>
    <row r="881" spans="2:28" x14ac:dyDescent="0.2">
      <c r="B881" s="125">
        <v>2283.9999999999854</v>
      </c>
      <c r="C881" s="155">
        <v>29.2871563031186</v>
      </c>
      <c r="D881">
        <v>2283.9999999999854</v>
      </c>
      <c r="E881" s="155">
        <v>-2291.6234150180017</v>
      </c>
      <c r="F881">
        <v>2283.9999999999854</v>
      </c>
      <c r="G881" s="155">
        <v>9.2493849819984462</v>
      </c>
      <c r="I881" s="155"/>
      <c r="K881" s="155"/>
      <c r="L881">
        <v>2283.9499999999853</v>
      </c>
      <c r="M881" s="155">
        <v>177.82595425523843</v>
      </c>
      <c r="N881" s="138">
        <f t="shared" si="13"/>
        <v>881</v>
      </c>
      <c r="AB881" s="167" t="str">
        <f>IFERROR(VALUE(RIGHT(AA881,LEN(AA881)-MIN(FIND({0;1;2;3;4;5;6;7;8;9},AA881&amp;"0123456789"))+1)),"")</f>
        <v/>
      </c>
    </row>
    <row r="882" spans="2:28" x14ac:dyDescent="0.2">
      <c r="B882" s="125">
        <v>2284.0999999999854</v>
      </c>
      <c r="C882" s="155">
        <v>29.290822190371969</v>
      </c>
      <c r="D882">
        <v>2284.0999999999854</v>
      </c>
      <c r="E882" s="155">
        <v>-2291.7233505034601</v>
      </c>
      <c r="F882">
        <v>2284.0999999999854</v>
      </c>
      <c r="G882" s="155">
        <v>9.1494494965400008</v>
      </c>
      <c r="I882" s="155"/>
      <c r="K882" s="155"/>
      <c r="L882">
        <v>2284.0499999999856</v>
      </c>
      <c r="M882" s="155">
        <v>177.89918733740359</v>
      </c>
      <c r="N882" s="138">
        <f t="shared" si="13"/>
        <v>882</v>
      </c>
      <c r="AB882" s="167" t="str">
        <f>IFERROR(VALUE(RIGHT(AA882,LEN(AA882)-MIN(FIND({0;1;2;3;4;5;6;7;8;9},AA882&amp;"0123456789"))+1)),"")</f>
        <v/>
      </c>
    </row>
    <row r="883" spans="2:28" x14ac:dyDescent="0.2">
      <c r="B883" s="125">
        <v>2284.1999999999853</v>
      </c>
      <c r="C883" s="155">
        <v>29.294352026387092</v>
      </c>
      <c r="D883">
        <v>2284.1999999999853</v>
      </c>
      <c r="E883" s="155">
        <v>-2291.8232908578439</v>
      </c>
      <c r="F883">
        <v>2284.1999999999853</v>
      </c>
      <c r="G883" s="155">
        <v>9.0495091421562392</v>
      </c>
      <c r="I883" s="155"/>
      <c r="K883" s="155"/>
      <c r="L883">
        <v>2284.1499999999851</v>
      </c>
      <c r="M883" s="155">
        <v>177.97718676650962</v>
      </c>
      <c r="N883" s="138">
        <f t="shared" si="13"/>
        <v>883</v>
      </c>
      <c r="AB883" s="167" t="str">
        <f>IFERROR(VALUE(RIGHT(AA883,LEN(AA883)-MIN(FIND({0;1;2;3;4;5;6;7;8;9},AA883&amp;"0123456789"))+1)),"")</f>
        <v/>
      </c>
    </row>
    <row r="884" spans="2:28" x14ac:dyDescent="0.2">
      <c r="B884" s="125">
        <v>2284.2999999999852</v>
      </c>
      <c r="C884" s="155">
        <v>29.297737191044941</v>
      </c>
      <c r="D884">
        <v>2284.2999999999852</v>
      </c>
      <c r="E884" s="155">
        <v>-2291.9232361880331</v>
      </c>
      <c r="F884">
        <v>2284.2999999999852</v>
      </c>
      <c r="G884" s="155">
        <v>8.949563811966982</v>
      </c>
      <c r="I884" s="155"/>
      <c r="K884" s="155"/>
      <c r="L884">
        <v>2284.2499999999854</v>
      </c>
      <c r="M884" s="155">
        <v>178.06012416356225</v>
      </c>
      <c r="N884" s="138">
        <f t="shared" si="13"/>
        <v>884</v>
      </c>
      <c r="AB884" s="167" t="str">
        <f>IFERROR(VALUE(RIGHT(AA884,LEN(AA884)-MIN(FIND({0;1;2;3;4;5;6;7;8;9},AA884&amp;"0123456789"))+1)),"")</f>
        <v/>
      </c>
    </row>
    <row r="885" spans="2:28" x14ac:dyDescent="0.2">
      <c r="B885" s="125">
        <v>2284.3999999999851</v>
      </c>
      <c r="C885" s="155">
        <v>29.30096875436363</v>
      </c>
      <c r="D885">
        <v>2284.3999999999851</v>
      </c>
      <c r="E885" s="155">
        <v>-2292.0231865734754</v>
      </c>
      <c r="F885">
        <v>2284.3999999999851</v>
      </c>
      <c r="G885" s="155">
        <v>8.8496134265246837</v>
      </c>
      <c r="I885" s="155"/>
      <c r="K885" s="155"/>
      <c r="L885">
        <v>2284.3499999999849</v>
      </c>
      <c r="M885" s="155">
        <v>178.14817659222606</v>
      </c>
      <c r="N885" s="138">
        <f t="shared" si="13"/>
        <v>885</v>
      </c>
      <c r="AB885" s="167" t="str">
        <f>IFERROR(VALUE(RIGHT(AA885,LEN(AA885)-MIN(FIND({0;1;2;3;4;5;6;7;8;9},AA885&amp;"0123456789"))+1)),"")</f>
        <v/>
      </c>
    </row>
    <row r="886" spans="2:28" x14ac:dyDescent="0.2">
      <c r="B886" s="125">
        <v>2284.499999999985</v>
      </c>
      <c r="C886" s="155">
        <v>29.304037454722348</v>
      </c>
      <c r="D886">
        <v>2284.499999999985</v>
      </c>
      <c r="E886" s="155">
        <v>-2292.1231420626223</v>
      </c>
      <c r="F886">
        <v>2284.499999999985</v>
      </c>
      <c r="G886" s="155">
        <v>8.7496579373778332</v>
      </c>
      <c r="I886" s="155"/>
      <c r="K886" s="155"/>
      <c r="L886">
        <v>2284.4499999999853</v>
      </c>
      <c r="M886" s="155">
        <v>178.24153358524887</v>
      </c>
      <c r="N886" s="138">
        <f t="shared" si="13"/>
        <v>886</v>
      </c>
      <c r="AB886" s="167" t="str">
        <f>IFERROR(VALUE(RIGHT(AA886,LEN(AA886)-MIN(FIND({0;1;2;3;4;5;6;7;8;9},AA886&amp;"0123456789"))+1)),"")</f>
        <v/>
      </c>
    </row>
    <row r="887" spans="2:28" x14ac:dyDescent="0.2">
      <c r="B887" s="125">
        <v>2284.5999999999849</v>
      </c>
      <c r="C887" s="155">
        <v>29.306933683914639</v>
      </c>
      <c r="D887">
        <v>2284.5999999999849</v>
      </c>
      <c r="E887" s="155">
        <v>-2292.2231026686873</v>
      </c>
      <c r="F887">
        <v>2284.5999999999849</v>
      </c>
      <c r="G887" s="155">
        <v>8.6496973313128365</v>
      </c>
      <c r="I887" s="155"/>
      <c r="K887" s="155"/>
      <c r="L887">
        <v>2284.5499999999847</v>
      </c>
      <c r="M887" s="155">
        <v>178.34039323637205</v>
      </c>
      <c r="N887" s="138">
        <f t="shared" si="13"/>
        <v>887</v>
      </c>
      <c r="AB887" s="167" t="str">
        <f>IFERROR(VALUE(RIGHT(AA887,LEN(AA887)-MIN(FIND({0;1;2;3;4;5;6;7;8;9},AA887&amp;"0123456789"))+1)),"")</f>
        <v/>
      </c>
    </row>
    <row r="888" spans="2:28" x14ac:dyDescent="0.2">
      <c r="B888" s="125">
        <v>2284.6999999999848</v>
      </c>
      <c r="C888" s="155">
        <v>29.309647494060453</v>
      </c>
      <c r="D888">
        <v>2284.6999999999848</v>
      </c>
      <c r="E888" s="155">
        <v>-2292.3230683643701</v>
      </c>
      <c r="F888">
        <v>2284.6999999999848</v>
      </c>
      <c r="G888" s="155">
        <v>8.5497316356299962</v>
      </c>
      <c r="I888" s="155"/>
      <c r="K888" s="155"/>
      <c r="L888">
        <v>2284.6499999999851</v>
      </c>
      <c r="M888" s="155">
        <v>178.44494968173657</v>
      </c>
      <c r="N888" s="138">
        <f t="shared" si="13"/>
        <v>888</v>
      </c>
      <c r="AB888" s="167" t="str">
        <f>IFERROR(VALUE(RIGHT(AA888,LEN(AA888)-MIN(FIND({0;1;2;3;4;5;6;7;8;9},AA888&amp;"0123456789"))+1)),"")</f>
        <v/>
      </c>
    </row>
    <row r="889" spans="2:28" x14ac:dyDescent="0.2">
      <c r="B889" s="125">
        <v>2284.7999999999847</v>
      </c>
      <c r="C889" s="155">
        <v>29.312168587974483</v>
      </c>
      <c r="D889">
        <v>2284.7999999999847</v>
      </c>
      <c r="E889" s="155">
        <v>-2292.4230390767279</v>
      </c>
      <c r="F889">
        <v>2284.7999999999847</v>
      </c>
      <c r="G889" s="155">
        <v>8.4497609232721516</v>
      </c>
      <c r="I889" s="155"/>
      <c r="K889" s="155"/>
      <c r="L889">
        <v>2284.7499999999845</v>
      </c>
      <c r="M889" s="155">
        <v>178.55540259686308</v>
      </c>
      <c r="N889" s="138">
        <f t="shared" si="13"/>
        <v>889</v>
      </c>
      <c r="AB889" s="167" t="str">
        <f>IFERROR(VALUE(RIGHT(AA889,LEN(AA889)-MIN(FIND({0;1;2;3;4;5;6;7;8;9},AA889&amp;"0123456789"))+1)),"")</f>
        <v/>
      </c>
    </row>
    <row r="890" spans="2:28" x14ac:dyDescent="0.2">
      <c r="B890" s="125">
        <v>2284.8999999999846</v>
      </c>
      <c r="C890" s="155">
        <v>29.314486309563076</v>
      </c>
      <c r="D890">
        <v>2284.8999999999846</v>
      </c>
      <c r="E890" s="155">
        <v>-2292.5230146815989</v>
      </c>
      <c r="F890">
        <v>2284.8999999999846</v>
      </c>
      <c r="G890" s="155">
        <v>8.3497853184012456</v>
      </c>
      <c r="I890" s="155"/>
      <c r="K890" s="155"/>
      <c r="L890">
        <v>2284.8499999999849</v>
      </c>
      <c r="M890" s="155">
        <v>178.67195719588346</v>
      </c>
      <c r="N890" s="138">
        <f t="shared" si="13"/>
        <v>890</v>
      </c>
      <c r="AB890" s="167" t="str">
        <f>IFERROR(VALUE(RIGHT(AA890,LEN(AA890)-MIN(FIND({0;1;2;3;4;5;6;7;8;9},AA890&amp;"0123456789"))+1)),"")</f>
        <v/>
      </c>
    </row>
    <row r="891" spans="2:28" x14ac:dyDescent="0.2">
      <c r="B891" s="125">
        <v>2284.9999999999845</v>
      </c>
      <c r="C891" s="155">
        <v>29.316589634266712</v>
      </c>
      <c r="D891">
        <v>2284.9999999999845</v>
      </c>
      <c r="E891" s="155">
        <v>-2292.6229949975618</v>
      </c>
      <c r="F891">
        <v>2284.9999999999845</v>
      </c>
      <c r="G891" s="155">
        <v>8.2498050024382792</v>
      </c>
      <c r="I891" s="155"/>
      <c r="K891" s="155"/>
      <c r="L891">
        <v>2284.9499999999844</v>
      </c>
      <c r="M891" s="155">
        <v>178.79482422437263</v>
      </c>
      <c r="N891" s="138">
        <f t="shared" si="13"/>
        <v>891</v>
      </c>
      <c r="AB891" s="167" t="str">
        <f>IFERROR(VALUE(RIGHT(AA891,LEN(AA891)-MIN(FIND({0;1;2;3;4;5;6;7;8;9},AA891&amp;"0123456789"))+1)),"")</f>
        <v/>
      </c>
    </row>
    <row r="892" spans="2:28" x14ac:dyDescent="0.2">
      <c r="B892" s="125">
        <v>2285.0999999999844</v>
      </c>
      <c r="C892" s="155">
        <v>29.31846715956689</v>
      </c>
      <c r="D892">
        <v>2285.0999999999844</v>
      </c>
      <c r="E892" s="155">
        <v>-2292.7229797793989</v>
      </c>
      <c r="F892">
        <v>2285.0999999999844</v>
      </c>
      <c r="G892" s="155">
        <v>8.1498202206012138</v>
      </c>
      <c r="I892" s="155"/>
      <c r="K892" s="155"/>
      <c r="L892">
        <v>2285.0499999999847</v>
      </c>
      <c r="M892" s="155">
        <v>178.92421994488791</v>
      </c>
      <c r="N892" s="138">
        <f t="shared" si="13"/>
        <v>892</v>
      </c>
      <c r="AB892" s="167" t="str">
        <f>IFERROR(VALUE(RIGHT(AA892,LEN(AA892)-MIN(FIND({0;1;2;3;4;5;6;7;8;9},AA892&amp;"0123456789"))+1)),"")</f>
        <v/>
      </c>
    </row>
    <row r="893" spans="2:28" x14ac:dyDescent="0.2">
      <c r="B893" s="125">
        <v>2285.1999999999844</v>
      </c>
      <c r="C893" s="155">
        <v>29.320107095578084</v>
      </c>
      <c r="D893">
        <v>2285.1999999999844</v>
      </c>
      <c r="E893" s="155">
        <v>-2292.8229687110265</v>
      </c>
      <c r="F893">
        <v>2285.1999999999844</v>
      </c>
      <c r="G893" s="155">
        <v>8.0498312889735644</v>
      </c>
      <c r="I893" s="155"/>
      <c r="K893" s="155"/>
      <c r="L893">
        <v>2285.1499999999842</v>
      </c>
      <c r="M893" s="155">
        <v>179.0603661147116</v>
      </c>
      <c r="N893" s="138">
        <f t="shared" si="13"/>
        <v>893</v>
      </c>
      <c r="AB893" s="167" t="str">
        <f>IFERROR(VALUE(RIGHT(AA893,LEN(AA893)-MIN(FIND({0;1;2;3;4;5;6;7;8;9},AA893&amp;"0123456789"))+1)),"")</f>
        <v/>
      </c>
    </row>
    <row r="894" spans="2:28" x14ac:dyDescent="0.2">
      <c r="B894" s="125">
        <v>2285.2999999999843</v>
      </c>
      <c r="C894" s="155">
        <v>29.32149725574747</v>
      </c>
      <c r="D894">
        <v>2285.2999999999843</v>
      </c>
      <c r="E894" s="155">
        <v>-2292.9229613978741</v>
      </c>
      <c r="F894">
        <v>2285.2999999999843</v>
      </c>
      <c r="G894" s="155">
        <v>7.9498386021259648</v>
      </c>
      <c r="I894" s="155"/>
      <c r="K894" s="155"/>
      <c r="L894">
        <v>2285.2499999999845</v>
      </c>
      <c r="M894" s="155">
        <v>179.20348995530924</v>
      </c>
      <c r="N894" s="138">
        <f t="shared" si="13"/>
        <v>894</v>
      </c>
      <c r="AB894" s="167" t="str">
        <f>IFERROR(VALUE(RIGHT(AA894,LEN(AA894)-MIN(FIND({0;1;2;3;4;5;6;7;8;9},AA894&amp;"0123456789"))+1)),"")</f>
        <v/>
      </c>
    </row>
    <row r="895" spans="2:28" x14ac:dyDescent="0.2">
      <c r="B895" s="125">
        <v>2285.3999999999842</v>
      </c>
      <c r="C895" s="155">
        <v>29.322625049222545</v>
      </c>
      <c r="D895">
        <v>2285.3999999999842</v>
      </c>
      <c r="E895" s="155">
        <v>-2293.0229573586507</v>
      </c>
      <c r="F895">
        <v>2285.3999999999842</v>
      </c>
      <c r="G895" s="155">
        <v>7.8498426413493689</v>
      </c>
      <c r="I895" s="155"/>
      <c r="K895" s="155"/>
      <c r="L895">
        <v>2285.349999999984</v>
      </c>
      <c r="M895" s="155">
        <v>179.35382323294394</v>
      </c>
      <c r="N895" s="138">
        <f t="shared" si="13"/>
        <v>895</v>
      </c>
      <c r="AB895" s="167" t="str">
        <f>IFERROR(VALUE(RIGHT(AA895,LEN(AA895)-MIN(FIND({0;1;2;3;4;5;6;7;8;9},AA895&amp;"0123456789"))+1)),"")</f>
        <v/>
      </c>
    </row>
    <row r="896" spans="2:28" x14ac:dyDescent="0.2">
      <c r="B896" s="125">
        <v>2285.4999999999841</v>
      </c>
      <c r="C896" s="155">
        <v>29.323477520934961</v>
      </c>
      <c r="D896">
        <v>2285.4999999999841</v>
      </c>
      <c r="E896" s="155">
        <v>-2293.1229560161137</v>
      </c>
      <c r="F896">
        <v>2285.4999999999841</v>
      </c>
      <c r="G896" s="155">
        <v>7.7498439838864215</v>
      </c>
      <c r="I896" s="155"/>
      <c r="K896" s="155"/>
      <c r="L896">
        <v>2285.4499999999844</v>
      </c>
      <c r="M896" s="155">
        <v>179.51157496129784</v>
      </c>
      <c r="N896" s="138">
        <f t="shared" si="13"/>
        <v>896</v>
      </c>
      <c r="AB896" s="167" t="str">
        <f>IFERROR(VALUE(RIGHT(AA896,LEN(AA896)-MIN(FIND({0;1;2;3;4;5;6;7;8;9},AA896&amp;"0123456789"))+1)),"")</f>
        <v/>
      </c>
    </row>
    <row r="897" spans="2:28" x14ac:dyDescent="0.2">
      <c r="B897" s="125">
        <v>2285.599999999984</v>
      </c>
      <c r="C897" s="155">
        <v>29.324041293940795</v>
      </c>
      <c r="D897">
        <v>2285.599999999984</v>
      </c>
      <c r="E897" s="155">
        <v>-2293.2229566884389</v>
      </c>
      <c r="F897">
        <v>2285.599999999984</v>
      </c>
      <c r="G897" s="155">
        <v>7.6498433115611988</v>
      </c>
      <c r="I897" s="155"/>
      <c r="K897" s="155"/>
      <c r="L897">
        <v>2285.5499999999838</v>
      </c>
      <c r="M897" s="155">
        <v>179.67698745547659</v>
      </c>
      <c r="N897" s="138">
        <f t="shared" si="13"/>
        <v>897</v>
      </c>
      <c r="AB897" s="167" t="str">
        <f>IFERROR(VALUE(RIGHT(AA897,LEN(AA897)-MIN(FIND({0;1;2;3;4;5;6;7;8;9},AA897&amp;"0123456789"))+1)),"")</f>
        <v/>
      </c>
    </row>
    <row r="898" spans="2:28" x14ac:dyDescent="0.2">
      <c r="B898" s="125">
        <v>2285.6999999999839</v>
      </c>
      <c r="C898" s="155">
        <v>29.324302560933383</v>
      </c>
      <c r="D898">
        <v>2285.6999999999839</v>
      </c>
      <c r="E898" s="155">
        <v>-2293.3229585791109</v>
      </c>
      <c r="F898">
        <v>2285.6999999999839</v>
      </c>
      <c r="G898" s="155">
        <v>7.5498414208891518</v>
      </c>
      <c r="I898" s="155"/>
      <c r="K898" s="155"/>
      <c r="L898">
        <v>2285.6499999999842</v>
      </c>
      <c r="M898" s="155">
        <v>179.85030821076094</v>
      </c>
      <c r="N898" s="138">
        <f t="shared" si="13"/>
        <v>898</v>
      </c>
      <c r="AB898" s="167" t="str">
        <f>IFERROR(VALUE(RIGHT(AA898,LEN(AA898)-MIN(FIND({0;1;2;3;4;5;6;7;8;9},AA898&amp;"0123456789"))+1)),"")</f>
        <v/>
      </c>
    </row>
    <row r="899" spans="2:28" x14ac:dyDescent="0.2">
      <c r="B899" s="125">
        <v>2285.7999999999838</v>
      </c>
      <c r="C899" s="155">
        <v>29.324247076010522</v>
      </c>
      <c r="D899">
        <v>2285.7999999999838</v>
      </c>
      <c r="E899" s="155">
        <v>-2293.4229607660977</v>
      </c>
      <c r="F899">
        <v>2285.7999999999838</v>
      </c>
      <c r="G899" s="155">
        <v>7.4498392339023667</v>
      </c>
      <c r="I899" s="155"/>
      <c r="K899" s="155"/>
      <c r="L899">
        <v>2285.7499999999836</v>
      </c>
      <c r="M899" s="155">
        <v>179.96821017943608</v>
      </c>
      <c r="N899" s="138">
        <f t="shared" si="13"/>
        <v>899</v>
      </c>
      <c r="AB899" s="167" t="str">
        <f>IFERROR(VALUE(RIGHT(AA899,LEN(AA899)-MIN(FIND({0;1;2;3;4;5;6;7;8;9},AA899&amp;"0123456789"))+1)),"")</f>
        <v/>
      </c>
    </row>
    <row r="900" spans="2:28" x14ac:dyDescent="0.2">
      <c r="B900" s="125">
        <v>2285.8999999999837</v>
      </c>
      <c r="C900" s="155">
        <v>29.323860146733221</v>
      </c>
      <c r="D900">
        <v>2285.8999999999837</v>
      </c>
      <c r="E900" s="155">
        <v>-2293.5229621902745</v>
      </c>
      <c r="F900">
        <v>2285.8999999999837</v>
      </c>
      <c r="G900" s="155">
        <v>7.3498378097256136</v>
      </c>
      <c r="I900" s="155"/>
      <c r="K900" s="155"/>
      <c r="L900">
        <v>2285.849999999984</v>
      </c>
      <c r="M900" s="155">
        <v>179.77831011797952</v>
      </c>
      <c r="N900" s="138">
        <f t="shared" si="13"/>
        <v>900</v>
      </c>
      <c r="AB900" s="167" t="str">
        <f>IFERROR(VALUE(RIGHT(AA900,LEN(AA900)-MIN(FIND({0;1;2;3;4;5;6;7;8;9},AA900&amp;"0123456789"))+1)),"")</f>
        <v/>
      </c>
    </row>
    <row r="901" spans="2:28" x14ac:dyDescent="0.2">
      <c r="B901" s="125">
        <v>2285.9999999999836</v>
      </c>
      <c r="C901" s="155">
        <v>29.323126626516402</v>
      </c>
      <c r="D901">
        <v>2285.9999999999836</v>
      </c>
      <c r="E901" s="155">
        <v>-2293.6229616430655</v>
      </c>
      <c r="F901">
        <v>2285.9999999999836</v>
      </c>
      <c r="G901" s="155">
        <v>7.2498383569345606</v>
      </c>
      <c r="I901" s="155"/>
      <c r="K901" s="155"/>
      <c r="L901">
        <v>2285.9499999999834</v>
      </c>
      <c r="M901" s="155">
        <v>179.57972911164566</v>
      </c>
      <c r="N901" s="138">
        <f t="shared" si="13"/>
        <v>901</v>
      </c>
      <c r="AB901" s="167" t="str">
        <f>IFERROR(VALUE(RIGHT(AA901,LEN(AA901)-MIN(FIND({0;1;2;3;4;5;6;7;8;9},AA901&amp;"0123456789"))+1)),"")</f>
        <v/>
      </c>
    </row>
    <row r="902" spans="2:28" x14ac:dyDescent="0.2">
      <c r="B902" s="125">
        <v>2286.0999999999835</v>
      </c>
      <c r="C902" s="155">
        <v>29.322030907394836</v>
      </c>
      <c r="D902">
        <v>2286.0999999999835</v>
      </c>
      <c r="E902" s="155">
        <v>-2293.7229577532707</v>
      </c>
      <c r="F902">
        <v>2286.0999999999835</v>
      </c>
      <c r="G902" s="155">
        <v>7.1498422467293494</v>
      </c>
      <c r="I902" s="155"/>
      <c r="K902" s="155"/>
      <c r="L902">
        <v>2286.0499999999838</v>
      </c>
      <c r="M902" s="155">
        <v>179.37219989263087</v>
      </c>
      <c r="N902" s="138">
        <f t="shared" ref="N902:N965" si="14">N901+1</f>
        <v>902</v>
      </c>
      <c r="AB902" s="167" t="str">
        <f>IFERROR(VALUE(RIGHT(AA902,LEN(AA902)-MIN(FIND({0;1;2;3;4;5;6;7;8;9},AA902&amp;"0123456789"))+1)),"")</f>
        <v/>
      </c>
    </row>
    <row r="903" spans="2:28" x14ac:dyDescent="0.2">
      <c r="B903" s="125">
        <v>2286.1999999999834</v>
      </c>
      <c r="C903" s="155">
        <v>29.320556913213725</v>
      </c>
      <c r="D903">
        <v>2286.1999999999834</v>
      </c>
      <c r="E903" s="155">
        <v>-2293.822948973037</v>
      </c>
      <c r="F903">
        <v>2286.1999999999834</v>
      </c>
      <c r="G903" s="155">
        <v>7.049851026963097</v>
      </c>
      <c r="I903" s="155"/>
      <c r="K903" s="155"/>
      <c r="L903">
        <v>2286.1499999999833</v>
      </c>
      <c r="M903" s="155">
        <v>179.15545055629335</v>
      </c>
      <c r="N903" s="138">
        <f t="shared" si="14"/>
        <v>903</v>
      </c>
      <c r="AB903" s="167" t="str">
        <f>IFERROR(VALUE(RIGHT(AA903,LEN(AA903)-MIN(FIND({0;1;2;3;4;5;6;7;8;9},AA903&amp;"0123456789"))+1)),"")</f>
        <v/>
      </c>
    </row>
    <row r="904" spans="2:28" x14ac:dyDescent="0.2">
      <c r="B904" s="125">
        <v>2286.2999999999834</v>
      </c>
      <c r="C904" s="155">
        <v>29.318688027879674</v>
      </c>
      <c r="D904">
        <v>2286.2999999999834</v>
      </c>
      <c r="E904" s="155">
        <v>-2293.9229335617256</v>
      </c>
      <c r="F904">
        <v>2286.2999999999834</v>
      </c>
      <c r="G904" s="155">
        <v>6.9498664382745119</v>
      </c>
      <c r="I904" s="155"/>
      <c r="K904" s="155"/>
      <c r="L904">
        <v>2286.2499999999836</v>
      </c>
      <c r="M904" s="155">
        <v>178.92916722895473</v>
      </c>
      <c r="N904" s="138">
        <f t="shared" si="14"/>
        <v>904</v>
      </c>
      <c r="AB904" s="167" t="str">
        <f>IFERROR(VALUE(RIGHT(AA904,LEN(AA904)-MIN(FIND({0;1;2;3;4;5;6;7;8;9},AA904&amp;"0123456789"))+1)),"")</f>
        <v/>
      </c>
    </row>
    <row r="905" spans="2:28" x14ac:dyDescent="0.2">
      <c r="B905" s="125">
        <v>2286.3999999999833</v>
      </c>
      <c r="C905" s="155">
        <v>29.316407145252633</v>
      </c>
      <c r="D905">
        <v>2286.3999999999833</v>
      </c>
      <c r="E905" s="155">
        <v>-2294.0229095702762</v>
      </c>
      <c r="F905">
        <v>2286.3999999999833</v>
      </c>
      <c r="G905" s="155">
        <v>6.8498904297239278</v>
      </c>
      <c r="I905" s="155"/>
      <c r="K905" s="155"/>
      <c r="L905">
        <v>2286.3499999999831</v>
      </c>
      <c r="M905" s="155">
        <v>178.6930636303176</v>
      </c>
      <c r="N905" s="138">
        <f t="shared" si="14"/>
        <v>905</v>
      </c>
      <c r="AB905" s="167" t="str">
        <f>IFERROR(VALUE(RIGHT(AA905,LEN(AA905)-MIN(FIND({0;1;2;3;4;5;6;7;8;9},AA905&amp;"0123456789"))+1)),"")</f>
        <v/>
      </c>
    </row>
    <row r="906" spans="2:28" x14ac:dyDescent="0.2">
      <c r="B906" s="125">
        <v>2286.4999999999832</v>
      </c>
      <c r="C906" s="155">
        <v>29.313696671275867</v>
      </c>
      <c r="D906">
        <v>2286.4999999999832</v>
      </c>
      <c r="E906" s="155">
        <v>-2294.122874824388</v>
      </c>
      <c r="F906">
        <v>2286.4999999999832</v>
      </c>
      <c r="G906" s="155">
        <v>6.7499251756121339</v>
      </c>
      <c r="I906" s="155"/>
      <c r="K906" s="155"/>
      <c r="L906">
        <v>2286.4499999999834</v>
      </c>
      <c r="M906" s="155">
        <v>178.44685355806075</v>
      </c>
      <c r="N906" s="138">
        <f t="shared" si="14"/>
        <v>906</v>
      </c>
      <c r="AB906" s="167" t="str">
        <f>IFERROR(VALUE(RIGHT(AA906,LEN(AA906)-MIN(FIND({0;1;2;3;4;5;6;7;8;9},AA906&amp;"0123456789"))+1)),"")</f>
        <v/>
      </c>
    </row>
    <row r="907" spans="2:28" x14ac:dyDescent="0.2">
      <c r="B907" s="125">
        <v>2286.5999999999831</v>
      </c>
      <c r="C907" s="155">
        <v>29.310538519277742</v>
      </c>
      <c r="D907">
        <v>2286.5999999999831</v>
      </c>
      <c r="E907" s="155">
        <v>-2294.2228269066377</v>
      </c>
      <c r="F907">
        <v>2286.5999999999831</v>
      </c>
      <c r="G907" s="155">
        <v>6.6499730933624051</v>
      </c>
      <c r="I907" s="155"/>
      <c r="K907" s="155"/>
      <c r="L907">
        <v>2286.5499999999829</v>
      </c>
      <c r="M907" s="155">
        <v>178.1902468077534</v>
      </c>
      <c r="N907" s="138">
        <f t="shared" si="14"/>
        <v>907</v>
      </c>
      <c r="AB907" s="167" t="str">
        <f>IFERROR(VALUE(RIGHT(AA907,LEN(AA907)-MIN(FIND({0;1;2;3;4;5;6;7;8;9},AA907&amp;"0123456789"))+1)),"")</f>
        <v/>
      </c>
    </row>
    <row r="908" spans="2:28" x14ac:dyDescent="0.2">
      <c r="B908" s="125">
        <v>2286.699999999983</v>
      </c>
      <c r="C908" s="155">
        <v>29.306914105988973</v>
      </c>
      <c r="D908">
        <v>2286.699999999983</v>
      </c>
      <c r="E908" s="155">
        <v>-2294.3227631375657</v>
      </c>
      <c r="F908">
        <v>2286.699999999983</v>
      </c>
      <c r="G908" s="155">
        <v>6.5500368624343537</v>
      </c>
      <c r="I908" s="155"/>
      <c r="K908" s="155"/>
      <c r="L908">
        <v>2286.6499999999833</v>
      </c>
      <c r="M908" s="155">
        <v>177.9229493958459</v>
      </c>
      <c r="N908" s="138">
        <f t="shared" si="14"/>
        <v>908</v>
      </c>
      <c r="AB908" s="167" t="str">
        <f>IFERROR(VALUE(RIGHT(AA908,LEN(AA908)-MIN(FIND({0;1;2;3;4;5;6;7;8;9},AA908&amp;"0123456789"))+1)),"")</f>
        <v/>
      </c>
    </row>
    <row r="909" spans="2:28" x14ac:dyDescent="0.2">
      <c r="B909" s="125">
        <v>2286.7999999999829</v>
      </c>
      <c r="C909" s="155">
        <v>29.302804348345507</v>
      </c>
      <c r="D909">
        <v>2286.7999999999829</v>
      </c>
      <c r="E909" s="155">
        <v>-2294.4226805557237</v>
      </c>
      <c r="F909">
        <v>2286.7999999999829</v>
      </c>
      <c r="G909" s="155">
        <v>6.4501194442764245</v>
      </c>
      <c r="I909" s="155"/>
      <c r="K909" s="155"/>
      <c r="L909">
        <v>2286.7499999999827</v>
      </c>
      <c r="M909" s="155">
        <v>177.64466380258605</v>
      </c>
      <c r="N909" s="138">
        <f t="shared" si="14"/>
        <v>909</v>
      </c>
      <c r="AB909" s="167" t="str">
        <f>IFERROR(VALUE(RIGHT(AA909,LEN(AA909)-MIN(FIND({0;1;2;3;4;5;6;7;8;9},AA909&amp;"0123456789"))+1)),"")</f>
        <v/>
      </c>
    </row>
    <row r="910" spans="2:28" x14ac:dyDescent="0.2">
      <c r="B910" s="125">
        <v>2286.8999999999828</v>
      </c>
      <c r="C910" s="155">
        <v>29.298189661151628</v>
      </c>
      <c r="D910">
        <v>2286.8999999999828</v>
      </c>
      <c r="E910" s="155">
        <v>-2294.5225758966453</v>
      </c>
      <c r="F910">
        <v>2286.8999999999828</v>
      </c>
      <c r="G910" s="155">
        <v>6.3502241033547762</v>
      </c>
      <c r="I910" s="155"/>
      <c r="K910" s="155"/>
      <c r="L910">
        <v>2286.8499999999831</v>
      </c>
      <c r="M910" s="155">
        <v>177.35508923523582</v>
      </c>
      <c r="N910" s="138">
        <f t="shared" si="14"/>
        <v>910</v>
      </c>
      <c r="AB910" s="167" t="str">
        <f>IFERROR(VALUE(RIGHT(AA910,LEN(AA910)-MIN(FIND({0;1;2;3;4;5;6;7;8;9},AA910&amp;"0123456789"))+1)),"")</f>
        <v/>
      </c>
    </row>
    <row r="911" spans="2:28" x14ac:dyDescent="0.2">
      <c r="B911" s="125">
        <v>2286.9999999999827</v>
      </c>
      <c r="C911" s="155">
        <v>29.293049935103653</v>
      </c>
      <c r="D911">
        <v>2286.9999999999827</v>
      </c>
      <c r="E911" s="155">
        <v>-2294.6224455696615</v>
      </c>
      <c r="F911">
        <v>2286.9999999999827</v>
      </c>
      <c r="G911" s="155">
        <v>6.2503544303385752</v>
      </c>
      <c r="I911" s="155"/>
      <c r="K911" s="155"/>
      <c r="L911">
        <v>2286.9499999999825</v>
      </c>
      <c r="M911" s="155">
        <v>177.05391010646619</v>
      </c>
      <c r="N911" s="138">
        <f t="shared" si="14"/>
        <v>911</v>
      </c>
      <c r="AB911" s="167" t="str">
        <f>IFERROR(VALUE(RIGHT(AA911,LEN(AA911)-MIN(FIND({0;1;2;3;4;5;6;7;8;9},AA911&amp;"0123456789"))+1)),"")</f>
        <v/>
      </c>
    </row>
    <row r="912" spans="2:28" x14ac:dyDescent="0.2">
      <c r="B912" s="125">
        <v>2287.0999999999826</v>
      </c>
      <c r="C912" s="155">
        <v>29.287364540842969</v>
      </c>
      <c r="D912">
        <v>2287.0999999999826</v>
      </c>
      <c r="E912" s="155">
        <v>-2294.7222856344642</v>
      </c>
      <c r="F912">
        <v>2287.0999999999826</v>
      </c>
      <c r="G912" s="155">
        <v>6.1505143655358552</v>
      </c>
      <c r="I912" s="155"/>
      <c r="K912" s="155"/>
      <c r="L912">
        <v>2287.0499999999829</v>
      </c>
      <c r="M912" s="155">
        <v>176.74081067421139</v>
      </c>
      <c r="N912" s="138">
        <f t="shared" si="14"/>
        <v>912</v>
      </c>
      <c r="AB912" s="167" t="str">
        <f>IFERROR(VALUE(RIGHT(AA912,LEN(AA912)-MIN(FIND({0;1;2;3;4;5;6;7;8;9},AA912&amp;"0123456789"))+1)),"")</f>
        <v/>
      </c>
    </row>
    <row r="913" spans="2:28" x14ac:dyDescent="0.2">
      <c r="B913" s="125">
        <v>2287.1999999999825</v>
      </c>
      <c r="C913" s="155">
        <v>29.281112344865107</v>
      </c>
      <c r="D913">
        <v>2287.1999999999825</v>
      </c>
      <c r="E913" s="155">
        <v>-2294.822091777296</v>
      </c>
      <c r="F913">
        <v>2287.1999999999825</v>
      </c>
      <c r="G913" s="155">
        <v>6.0507082227040883</v>
      </c>
      <c r="I913" s="155"/>
      <c r="K913" s="155"/>
      <c r="L913">
        <v>2287.1499999999824</v>
      </c>
      <c r="M913" s="155">
        <v>176.41548153882619</v>
      </c>
      <c r="N913" s="138">
        <f t="shared" si="14"/>
        <v>913</v>
      </c>
      <c r="AB913" s="167" t="str">
        <f>IFERROR(VALUE(RIGHT(AA913,LEN(AA913)-MIN(FIND({0;1;2;3;4;5;6;7;8;9},AA913&amp;"0123456789"))+1)),"")</f>
        <v/>
      </c>
    </row>
    <row r="914" spans="2:28" x14ac:dyDescent="0.2">
      <c r="B914" s="125">
        <v>2287.2999999999824</v>
      </c>
      <c r="C914" s="155">
        <v>29.274271711426376</v>
      </c>
      <c r="D914">
        <v>2287.2999999999824</v>
      </c>
      <c r="E914" s="155">
        <v>-2294.9218592853672</v>
      </c>
      <c r="F914">
        <v>2287.2999999999824</v>
      </c>
      <c r="G914" s="155">
        <v>5.9509407146329067</v>
      </c>
      <c r="I914" s="155"/>
      <c r="K914" s="155"/>
      <c r="L914">
        <v>2287.2499999999827</v>
      </c>
      <c r="M914" s="155">
        <v>176.07761127537788</v>
      </c>
      <c r="N914" s="138">
        <f t="shared" si="14"/>
        <v>914</v>
      </c>
      <c r="AB914" s="167" t="str">
        <f>IFERROR(VALUE(RIGHT(AA914,LEN(AA914)-MIN(FIND({0;1;2;3;4;5;6;7;8;9},AA914&amp;"0123456789"))+1)),"")</f>
        <v/>
      </c>
    </row>
    <row r="915" spans="2:28" x14ac:dyDescent="0.2">
      <c r="B915" s="125">
        <v>2287.3999999999824</v>
      </c>
      <c r="C915" s="155">
        <v>29.266820505757533</v>
      </c>
      <c r="D915">
        <v>2287.3999999999824</v>
      </c>
      <c r="E915" s="155">
        <v>-2295.0215830201269</v>
      </c>
      <c r="F915">
        <v>2287.3999999999824</v>
      </c>
      <c r="G915" s="155">
        <v>5.851216979873243</v>
      </c>
      <c r="I915" s="155"/>
      <c r="K915" s="155"/>
      <c r="L915">
        <v>2287.3499999999822</v>
      </c>
      <c r="M915" s="155">
        <v>175.72688681347032</v>
      </c>
      <c r="N915" s="138">
        <f t="shared" si="14"/>
        <v>915</v>
      </c>
      <c r="AB915" s="167" t="str">
        <f>IFERROR(VALUE(RIGHT(AA915,LEN(AA915)-MIN(FIND({0;1;2;3;4;5;6;7;8;9},AA915&amp;"0123456789"))+1)),"")</f>
        <v/>
      </c>
    </row>
    <row r="916" spans="2:28" x14ac:dyDescent="0.2">
      <c r="B916" s="125">
        <v>2287.4999999999823</v>
      </c>
      <c r="C916" s="155">
        <v>29.258736098687464</v>
      </c>
      <c r="D916">
        <v>2287.4999999999823</v>
      </c>
      <c r="E916" s="155">
        <v>-2295.1212573893781</v>
      </c>
      <c r="F916">
        <v>2287.4999999999823</v>
      </c>
      <c r="G916" s="155">
        <v>5.751542610621982</v>
      </c>
      <c r="I916" s="155"/>
      <c r="K916" s="155"/>
      <c r="L916">
        <v>2287.4499999999825</v>
      </c>
      <c r="M916" s="155">
        <v>175.36299384221772</v>
      </c>
      <c r="N916" s="138">
        <f t="shared" si="14"/>
        <v>916</v>
      </c>
      <c r="AB916" s="167" t="str">
        <f>IFERROR(VALUE(RIGHT(AA916,LEN(AA916)-MIN(FIND({0;1;2;3;4;5;6;7;8;9},AA916&amp;"0123456789"))+1)),"")</f>
        <v/>
      </c>
    </row>
    <row r="917" spans="2:28" x14ac:dyDescent="0.2">
      <c r="B917" s="125">
        <v>2287.5999999999822</v>
      </c>
      <c r="C917" s="155">
        <v>29.249995372784468</v>
      </c>
      <c r="D917">
        <v>2287.5999999999822</v>
      </c>
      <c r="E917" s="155">
        <v>-2295.2208763182616</v>
      </c>
      <c r="F917">
        <v>2287.5999999999822</v>
      </c>
      <c r="G917" s="155">
        <v>5.6519236817384808</v>
      </c>
      <c r="I917" s="155"/>
      <c r="K917" s="155"/>
      <c r="L917">
        <v>2287.549999999982</v>
      </c>
      <c r="M917" s="155">
        <v>174.98561724218703</v>
      </c>
      <c r="N917" s="138">
        <f t="shared" si="14"/>
        <v>917</v>
      </c>
      <c r="AB917" s="167" t="str">
        <f>IFERROR(VALUE(RIGHT(AA917,LEN(AA917)-MIN(FIND({0;1;2;3;4;5;6;7;8;9},AA917&amp;"0123456789"))+1)),"")</f>
        <v/>
      </c>
    </row>
    <row r="918" spans="2:28" x14ac:dyDescent="0.2">
      <c r="B918" s="125">
        <v>2287.6999999999821</v>
      </c>
      <c r="C918" s="155">
        <v>29.240574787418282</v>
      </c>
      <c r="D918">
        <v>2287.6999999999821</v>
      </c>
      <c r="E918" s="155">
        <v>-2295.3204332245223</v>
      </c>
      <c r="F918">
        <v>2287.6999999999821</v>
      </c>
      <c r="G918" s="155">
        <v>5.5523667754778216</v>
      </c>
      <c r="I918" s="155"/>
      <c r="K918" s="155"/>
      <c r="L918">
        <v>2287.6499999999824</v>
      </c>
      <c r="M918" s="155">
        <v>174.59447451490391</v>
      </c>
      <c r="N918" s="138">
        <f t="shared" si="14"/>
        <v>918</v>
      </c>
      <c r="AB918" s="167" t="str">
        <f>IFERROR(VALUE(RIGHT(AA918,LEN(AA918)-MIN(FIND({0;1;2;3;4;5;6;7;8;9},AA918&amp;"0123456789"))+1)),"")</f>
        <v/>
      </c>
    </row>
    <row r="919" spans="2:28" x14ac:dyDescent="0.2">
      <c r="B919" s="125">
        <v>2287.799999999982</v>
      </c>
      <c r="C919" s="155">
        <v>29.230450348975008</v>
      </c>
      <c r="D919">
        <v>2287.799999999982</v>
      </c>
      <c r="E919" s="155">
        <v>-2295.4199209848939</v>
      </c>
      <c r="F919">
        <v>2287.799999999982</v>
      </c>
      <c r="G919" s="155">
        <v>5.4528790151061912</v>
      </c>
      <c r="I919" s="155"/>
      <c r="K919" s="155"/>
      <c r="L919">
        <v>2287.7499999999818</v>
      </c>
      <c r="M919" s="155">
        <v>174.18926075515387</v>
      </c>
      <c r="N919" s="138">
        <f t="shared" si="14"/>
        <v>919</v>
      </c>
      <c r="AB919" s="167" t="str">
        <f>IFERROR(VALUE(RIGHT(AA919,LEN(AA919)-MIN(FIND({0;1;2;3;4;5;6;7;8;9},AA919&amp;"0123456789"))+1)),"")</f>
        <v/>
      </c>
    </row>
    <row r="920" spans="2:28" x14ac:dyDescent="0.2">
      <c r="B920" s="125">
        <v>2287.8999999999819</v>
      </c>
      <c r="C920" s="155">
        <v>29.21959760588388</v>
      </c>
      <c r="D920">
        <v>2287.8999999999819</v>
      </c>
      <c r="E920" s="155">
        <v>-2295.519331901608</v>
      </c>
      <c r="F920">
        <v>2287.8999999999819</v>
      </c>
      <c r="G920" s="155">
        <v>5.3534680983921135</v>
      </c>
      <c r="I920" s="155"/>
      <c r="K920" s="155"/>
      <c r="L920">
        <v>2287.8499999999822</v>
      </c>
      <c r="M920" s="155">
        <v>173.76966232824492</v>
      </c>
      <c r="N920" s="138">
        <f t="shared" si="14"/>
        <v>920</v>
      </c>
      <c r="AB920" s="167" t="str">
        <f>IFERROR(VALUE(RIGHT(AA920,LEN(AA920)-MIN(FIND({0;1;2;3;4;5;6;7;8;9},AA920&amp;"0123456789"))+1)),"")</f>
        <v/>
      </c>
    </row>
    <row r="921" spans="2:28" x14ac:dyDescent="0.2">
      <c r="B921" s="125">
        <v>2287.9999999999818</v>
      </c>
      <c r="C921" s="155">
        <v>29.207991662019044</v>
      </c>
      <c r="D921">
        <v>2287.9999999999818</v>
      </c>
      <c r="E921" s="155">
        <v>-2295.6186576692112</v>
      </c>
      <c r="F921">
        <v>2287.9999999999818</v>
      </c>
      <c r="G921" s="155">
        <v>5.254142330788909</v>
      </c>
      <c r="I921" s="155"/>
      <c r="K921" s="155"/>
      <c r="L921">
        <v>2287.9499999999816</v>
      </c>
      <c r="M921" s="155">
        <v>173.33536683510036</v>
      </c>
      <c r="N921" s="138">
        <f t="shared" si="14"/>
        <v>921</v>
      </c>
      <c r="AB921" s="167" t="str">
        <f>IFERROR(VALUE(RIGHT(AA921,LEN(AA921)-MIN(FIND({0;1;2;3;4;5;6;7;8;9},AA921&amp;"0123456789"))+1)),"")</f>
        <v/>
      </c>
    </row>
    <row r="922" spans="2:28" x14ac:dyDescent="0.2">
      <c r="B922" s="125">
        <v>2288.0999999999817</v>
      </c>
      <c r="C922" s="155">
        <v>29.195607192210865</v>
      </c>
      <c r="D922">
        <v>2288.0999999999817</v>
      </c>
      <c r="E922" s="155">
        <v>-2295.717889340413</v>
      </c>
      <c r="F922">
        <v>2288.0999999999817</v>
      </c>
      <c r="G922" s="155">
        <v>5.1549106595871308</v>
      </c>
      <c r="I922" s="155"/>
      <c r="K922" s="155"/>
      <c r="L922">
        <v>2288.049999999982</v>
      </c>
      <c r="M922" s="155">
        <v>172.88606368383401</v>
      </c>
      <c r="N922" s="138">
        <f t="shared" si="14"/>
        <v>922</v>
      </c>
      <c r="AB922" s="167" t="str">
        <f>IFERROR(VALUE(RIGHT(AA922,LEN(AA922)-MIN(FIND({0;1;2;3;4;5;6;7;8;9},AA922&amp;"0123456789"))+1)),"")</f>
        <v/>
      </c>
    </row>
    <row r="923" spans="2:28" x14ac:dyDescent="0.2">
      <c r="B923" s="125">
        <v>2288.1999999999816</v>
      </c>
      <c r="C923" s="155">
        <v>29.18241845999756</v>
      </c>
      <c r="D923">
        <v>2288.1999999999816</v>
      </c>
      <c r="E923" s="155">
        <v>-2295.8170172910313</v>
      </c>
      <c r="F923">
        <v>2288.1999999999816</v>
      </c>
      <c r="G923" s="155">
        <v>5.0557827089687635</v>
      </c>
      <c r="I923" s="155"/>
      <c r="K923" s="155"/>
      <c r="L923">
        <v>2288.1499999999814</v>
      </c>
      <c r="M923" s="155">
        <v>172.42144469209578</v>
      </c>
      <c r="N923" s="138">
        <f t="shared" si="14"/>
        <v>923</v>
      </c>
      <c r="AB923" s="167" t="str">
        <f>IFERROR(VALUE(RIGHT(AA923,LEN(AA923)-MIN(FIND({0;1;2;3;4;5;6;7;8;9},AA923&amp;"0123456789"))+1)),"")</f>
        <v/>
      </c>
    </row>
    <row r="924" spans="2:28" x14ac:dyDescent="0.2">
      <c r="B924" s="125">
        <v>2288.2999999999815</v>
      </c>
      <c r="C924" s="155">
        <v>29.168399323384222</v>
      </c>
      <c r="D924">
        <v>2288.2999999999815</v>
      </c>
      <c r="E924" s="155">
        <v>-2295.9160311820688</v>
      </c>
      <c r="F924">
        <v>2288.2999999999815</v>
      </c>
      <c r="G924" s="155">
        <v>4.9567688179313336</v>
      </c>
      <c r="I924" s="155"/>
      <c r="K924" s="155"/>
      <c r="L924">
        <v>2288.2499999999818</v>
      </c>
      <c r="M924" s="155">
        <v>171.94119640644467</v>
      </c>
      <c r="N924" s="138">
        <f t="shared" si="14"/>
        <v>924</v>
      </c>
      <c r="AB924" s="167" t="str">
        <f>IFERROR(VALUE(RIGHT(AA924,LEN(AA924)-MIN(FIND({0;1;2;3;4;5;6;7;8;9},AA924&amp;"0123456789"))+1)),"")</f>
        <v/>
      </c>
    </row>
    <row r="925" spans="2:28" x14ac:dyDescent="0.2">
      <c r="B925" s="125">
        <v>2288.3999999999814</v>
      </c>
      <c r="C925" s="155">
        <v>29.153523242782644</v>
      </c>
      <c r="D925">
        <v>2288.3999999999814</v>
      </c>
      <c r="E925" s="155">
        <v>-2296.0149199203711</v>
      </c>
      <c r="F925">
        <v>2288.3999999999814</v>
      </c>
      <c r="G925" s="155">
        <v>4.8578800796290125</v>
      </c>
      <c r="I925" s="155"/>
      <c r="K925" s="155"/>
      <c r="L925">
        <v>2288.3499999999813</v>
      </c>
      <c r="M925" s="155">
        <v>171.44500052472725</v>
      </c>
      <c r="N925" s="138">
        <f t="shared" si="14"/>
        <v>925</v>
      </c>
      <c r="AB925" s="167" t="str">
        <f>IFERROR(VALUE(RIGHT(AA925,LEN(AA925)-MIN(FIND({0;1;2;3;4;5;6;7;8;9},AA925&amp;"0123456789"))+1)),"")</f>
        <v/>
      </c>
    </row>
    <row r="926" spans="2:28" x14ac:dyDescent="0.2">
      <c r="B926" s="125">
        <v>2288.4999999999814</v>
      </c>
      <c r="C926" s="155">
        <v>29.13776333467284</v>
      </c>
      <c r="D926">
        <v>2288.4999999999814</v>
      </c>
      <c r="E926" s="155">
        <v>-2296.1136716248079</v>
      </c>
      <c r="F926">
        <v>2288.4999999999814</v>
      </c>
      <c r="G926" s="155">
        <v>4.7591283751921765</v>
      </c>
      <c r="I926" s="155"/>
      <c r="K926" s="155"/>
      <c r="L926">
        <v>2288.4499999999816</v>
      </c>
      <c r="M926" s="155">
        <v>170.93255951621364</v>
      </c>
      <c r="N926" s="138">
        <f t="shared" si="14"/>
        <v>926</v>
      </c>
      <c r="AB926" s="167" t="str">
        <f>IFERROR(VALUE(RIGHT(AA926,LEN(AA926)-MIN(FIND({0;1;2;3;4;5;6;7;8;9},AA926&amp;"0123456789"))+1)),"")</f>
        <v/>
      </c>
    </row>
    <row r="927" spans="2:28" x14ac:dyDescent="0.2">
      <c r="B927" s="125">
        <v>2288.5999999999813</v>
      </c>
      <c r="C927" s="155">
        <v>29.121092399677082</v>
      </c>
      <c r="D927">
        <v>2288.5999999999813</v>
      </c>
      <c r="E927" s="155">
        <v>-2296.2122735883927</v>
      </c>
      <c r="F927">
        <v>2288.5999999999813</v>
      </c>
      <c r="G927" s="155">
        <v>4.6605264116074068</v>
      </c>
      <c r="I927" s="155"/>
      <c r="K927" s="155"/>
      <c r="L927">
        <v>2288.5499999999811</v>
      </c>
      <c r="M927" s="155">
        <v>170.40358096741269</v>
      </c>
      <c r="N927" s="138">
        <f t="shared" si="14"/>
        <v>927</v>
      </c>
      <c r="AB927" s="167" t="str">
        <f>IFERROR(VALUE(RIGHT(AA927,LEN(AA927)-MIN(FIND({0;1;2;3;4;5;6;7;8;9},AA927&amp;"0123456789"))+1)),"")</f>
        <v/>
      </c>
    </row>
    <row r="928" spans="2:28" x14ac:dyDescent="0.2">
      <c r="B928" s="125">
        <v>2288.6999999999812</v>
      </c>
      <c r="C928" s="155">
        <v>29.103482953557915</v>
      </c>
      <c r="D928">
        <v>2288.6999999999812</v>
      </c>
      <c r="E928" s="155">
        <v>-2296.3107122400247</v>
      </c>
      <c r="F928">
        <v>2288.6999999999812</v>
      </c>
      <c r="G928" s="155">
        <v>4.562087759975384</v>
      </c>
      <c r="I928" s="155"/>
      <c r="K928" s="155"/>
      <c r="L928">
        <v>2288.6499999999814</v>
      </c>
      <c r="M928" s="155">
        <v>169.85777834456061</v>
      </c>
      <c r="N928" s="138">
        <f t="shared" si="14"/>
        <v>928</v>
      </c>
      <c r="AB928" s="167" t="str">
        <f>IFERROR(VALUE(RIGHT(AA928,LEN(AA928)-MIN(FIND({0;1;2;3;4;5;6;7;8;9},AA928&amp;"0123456789"))+1)),"")</f>
        <v/>
      </c>
    </row>
    <row r="929" spans="2:28" x14ac:dyDescent="0.2">
      <c r="B929" s="125">
        <v>2288.7999999999811</v>
      </c>
      <c r="C929" s="155">
        <v>29.084907261273411</v>
      </c>
      <c r="D929">
        <v>2288.7999999999811</v>
      </c>
      <c r="E929" s="155">
        <v>-2296.408973106003</v>
      </c>
      <c r="F929">
        <v>2288.7999999999811</v>
      </c>
      <c r="G929" s="155">
        <v>4.4638268939970658</v>
      </c>
      <c r="I929" s="155"/>
      <c r="K929" s="155"/>
      <c r="L929">
        <v>2288.7499999999809</v>
      </c>
      <c r="M929" s="155">
        <v>169.29487178786744</v>
      </c>
      <c r="N929" s="138">
        <f t="shared" si="14"/>
        <v>929</v>
      </c>
      <c r="AB929" s="167" t="str">
        <f>IFERROR(VALUE(RIGHT(AA929,LEN(AA929)-MIN(FIND({0;1;2;3;4;5;6;7;8;9},AA929&amp;"0123456789"))+1)),"")</f>
        <v/>
      </c>
    </row>
    <row r="930" spans="2:28" x14ac:dyDescent="0.2">
      <c r="B930" s="125">
        <v>2288.899999999981</v>
      </c>
      <c r="C930" s="155">
        <v>29.065337367064856</v>
      </c>
      <c r="D930">
        <v>2288.899999999981</v>
      </c>
      <c r="E930" s="155">
        <v>-2296.5070407700596</v>
      </c>
      <c r="F930">
        <v>2288.899999999981</v>
      </c>
      <c r="G930" s="155">
        <v>4.3657592299405223</v>
      </c>
      <c r="I930" s="155"/>
      <c r="K930" s="155"/>
      <c r="L930">
        <v>2288.8499999999813</v>
      </c>
      <c r="M930" s="155">
        <v>168.71458475808134</v>
      </c>
      <c r="N930" s="138">
        <f t="shared" si="14"/>
        <v>930</v>
      </c>
      <c r="AB930" s="167" t="str">
        <f>IFERROR(VALUE(RIGHT(AA930,LEN(AA930)-MIN(FIND({0;1;2;3;4;5;6;7;8;9},AA930&amp;"0123456789"))+1)),"")</f>
        <v/>
      </c>
    </row>
    <row r="931" spans="2:28" x14ac:dyDescent="0.2">
      <c r="B931" s="125">
        <v>2288.9999999999809</v>
      </c>
      <c r="C931" s="155">
        <v>29.044745070415363</v>
      </c>
      <c r="D931">
        <v>2288.9999999999809</v>
      </c>
      <c r="E931" s="155">
        <v>-2296.6048988210582</v>
      </c>
      <c r="F931">
        <v>2288.9999999999809</v>
      </c>
      <c r="G931" s="155">
        <v>4.2679011789418837</v>
      </c>
      <c r="I931" s="155"/>
      <c r="K931" s="155"/>
      <c r="L931">
        <v>2288.9499999999807</v>
      </c>
      <c r="M931" s="155">
        <v>168.11661121907986</v>
      </c>
      <c r="N931" s="138">
        <f t="shared" si="14"/>
        <v>931</v>
      </c>
      <c r="AB931" s="167" t="str">
        <f>IFERROR(VALUE(RIGHT(AA931,LEN(AA931)-MIN(FIND({0;1;2;3;4;5;6;7;8;9},AA931&amp;"0123456789"))+1)),"")</f>
        <v/>
      </c>
    </row>
    <row r="932" spans="2:28" x14ac:dyDescent="0.2">
      <c r="B932" s="125">
        <v>2289.0999999999808</v>
      </c>
      <c r="C932" s="155">
        <v>29.023102041129288</v>
      </c>
      <c r="D932">
        <v>2289.0999999999808</v>
      </c>
      <c r="E932" s="155">
        <v>-2296.7025298274607</v>
      </c>
      <c r="F932">
        <v>2289.0999999999808</v>
      </c>
      <c r="G932" s="155">
        <v>4.1702701725394036</v>
      </c>
      <c r="I932" s="155"/>
      <c r="K932" s="155"/>
      <c r="L932">
        <v>2289.0499999999811</v>
      </c>
      <c r="M932" s="155">
        <v>167.50069571168351</v>
      </c>
      <c r="N932" s="138">
        <f t="shared" si="14"/>
        <v>932</v>
      </c>
      <c r="AB932" s="167" t="str">
        <f>IFERROR(VALUE(RIGHT(AA932,LEN(AA932)-MIN(FIND({0;1;2;3;4;5;6;7;8;9},AA932&amp;"0123456789"))+1)),"")</f>
        <v/>
      </c>
    </row>
    <row r="933" spans="2:28" x14ac:dyDescent="0.2">
      <c r="B933" s="125">
        <v>2289.1999999999807</v>
      </c>
      <c r="C933" s="155">
        <v>29.000379866942048</v>
      </c>
      <c r="D933">
        <v>2289.1999999999807</v>
      </c>
      <c r="E933" s="155">
        <v>-2296.7999152996704</v>
      </c>
      <c r="F933">
        <v>2289.1999999999807</v>
      </c>
      <c r="G933" s="155">
        <v>4.0728847003297233</v>
      </c>
      <c r="I933" s="155"/>
      <c r="K933" s="155"/>
      <c r="L933">
        <v>2289.1499999999805</v>
      </c>
      <c r="M933" s="155">
        <v>166.86659293865213</v>
      </c>
      <c r="N933" s="138">
        <f t="shared" si="14"/>
        <v>933</v>
      </c>
      <c r="AB933" s="167" t="str">
        <f>IFERROR(VALUE(RIGHT(AA933,LEN(AA933)-MIN(FIND({0;1;2;3;4;5;6;7;8;9},AA933&amp;"0123456789"))+1)),"")</f>
        <v/>
      </c>
    </row>
    <row r="934" spans="2:28" x14ac:dyDescent="0.2">
      <c r="B934" s="125">
        <v>2289.2999999999806</v>
      </c>
      <c r="C934" s="155">
        <v>28.976550104785741</v>
      </c>
      <c r="D934">
        <v>2289.2999999999806</v>
      </c>
      <c r="E934" s="155">
        <v>-2296.8970356532063</v>
      </c>
      <c r="F934">
        <v>2289.2999999999806</v>
      </c>
      <c r="G934" s="155">
        <v>3.9757643467937669</v>
      </c>
      <c r="I934" s="155"/>
      <c r="K934" s="155"/>
      <c r="L934">
        <v>2289.2499999999809</v>
      </c>
      <c r="M934" s="155">
        <v>166.21406871937933</v>
      </c>
      <c r="N934" s="138">
        <f t="shared" si="14"/>
        <v>934</v>
      </c>
      <c r="AB934" s="167" t="str">
        <f>IFERROR(VALUE(RIGHT(AA934,LEN(AA934)-MIN(FIND({0;1;2;3;4;5;6;7;8;9},AA934&amp;"0123456789"))+1)),"")</f>
        <v/>
      </c>
    </row>
    <row r="935" spans="2:28" x14ac:dyDescent="0.2">
      <c r="B935" s="125">
        <v>2289.3999999999805</v>
      </c>
      <c r="C935" s="155">
        <v>28.951584335796738</v>
      </c>
      <c r="D935">
        <v>2289.3999999999805</v>
      </c>
      <c r="E935" s="155">
        <v>-2296.9938701729889</v>
      </c>
      <c r="F935">
        <v>2289.3999999999805</v>
      </c>
      <c r="G935" s="155">
        <v>3.878929827011234</v>
      </c>
      <c r="I935" s="155"/>
      <c r="K935" s="155"/>
      <c r="L935">
        <v>2289.3499999999804</v>
      </c>
      <c r="M935" s="155">
        <v>165.54290097422052</v>
      </c>
      <c r="N935" s="138">
        <f t="shared" si="14"/>
        <v>935</v>
      </c>
      <c r="AB935" s="167" t="str">
        <f>IFERROR(VALUE(RIGHT(AA935,LEN(AA935)-MIN(FIND({0;1;2;3;4;5;6;7;8;9},AA935&amp;"0123456789"))+1)),"")</f>
        <v/>
      </c>
    </row>
    <row r="936" spans="2:28" x14ac:dyDescent="0.2">
      <c r="B936" s="125">
        <v>2289.4999999999804</v>
      </c>
      <c r="C936" s="155">
        <v>28.925454224133343</v>
      </c>
      <c r="D936">
        <v>2289.4999999999804</v>
      </c>
      <c r="E936" s="155">
        <v>-2297.0903969790334</v>
      </c>
      <c r="F936">
        <v>2289.4999999999804</v>
      </c>
      <c r="G936" s="155">
        <v>3.7824030209667399</v>
      </c>
      <c r="I936" s="155"/>
      <c r="K936" s="155"/>
      <c r="L936">
        <v>2289.4499999999807</v>
      </c>
      <c r="M936" s="155">
        <v>164.85288073508971</v>
      </c>
      <c r="N936" s="138">
        <f t="shared" si="14"/>
        <v>936</v>
      </c>
      <c r="AB936" s="167" t="str">
        <f>IFERROR(VALUE(RIGHT(AA936,LEN(AA936)-MIN(FIND({0;1;2;3;4;5;6;7;8;9},AA936&amp;"0123456789"))+1)),"")</f>
        <v/>
      </c>
    </row>
    <row r="937" spans="2:28" x14ac:dyDescent="0.2">
      <c r="B937" s="125">
        <v>2289.5999999999804</v>
      </c>
      <c r="C937" s="155">
        <v>28.898131687473121</v>
      </c>
      <c r="D937">
        <v>2289.5999999999804</v>
      </c>
      <c r="E937" s="155">
        <v>-2297.1865930244858</v>
      </c>
      <c r="F937">
        <v>2289.5999999999804</v>
      </c>
      <c r="G937" s="155">
        <v>3.6862069755143239</v>
      </c>
      <c r="I937" s="155"/>
      <c r="K937" s="155"/>
      <c r="L937">
        <v>2289.5499999999802</v>
      </c>
      <c r="M937" s="155">
        <v>164.14387739825148</v>
      </c>
      <c r="N937" s="138">
        <f t="shared" si="14"/>
        <v>937</v>
      </c>
      <c r="AB937" s="167" t="str">
        <f>IFERROR(VALUE(RIGHT(AA937,LEN(AA937)-MIN(FIND({0;1;2;3;4;5;6;7;8;9},AA937&amp;"0123456789"))+1)),"")</f>
        <v/>
      </c>
    </row>
    <row r="938" spans="2:28" x14ac:dyDescent="0.2">
      <c r="B938" s="125">
        <v>2289.6999999999803</v>
      </c>
      <c r="C938" s="155">
        <v>28.869588865212354</v>
      </c>
      <c r="D938">
        <v>2289.6999999999803</v>
      </c>
      <c r="E938" s="155">
        <v>-2297.282434041751</v>
      </c>
      <c r="F938">
        <v>2289.6999999999803</v>
      </c>
      <c r="G938" s="155">
        <v>3.5903659582490945</v>
      </c>
      <c r="I938" s="155"/>
      <c r="K938" s="155"/>
      <c r="L938">
        <v>2289.6499999999805</v>
      </c>
      <c r="M938" s="155">
        <v>163.41571770866915</v>
      </c>
      <c r="N938" s="138">
        <f t="shared" si="14"/>
        <v>938</v>
      </c>
      <c r="AB938" s="167" t="str">
        <f>IFERROR(VALUE(RIGHT(AA938,LEN(AA938)-MIN(FIND({0;1;2;3;4;5;6;7;8;9},AA938&amp;"0123456789"))+1)),"")</f>
        <v/>
      </c>
    </row>
    <row r="939" spans="2:28" x14ac:dyDescent="0.2">
      <c r="B939" s="125">
        <v>2289.7999999999802</v>
      </c>
      <c r="C939" s="155">
        <v>28.839798179183937</v>
      </c>
      <c r="D939">
        <v>2289.7999999999802</v>
      </c>
      <c r="E939" s="155">
        <v>-2297.3778945121912</v>
      </c>
      <c r="F939">
        <v>2289.7999999999802</v>
      </c>
      <c r="G939" s="155">
        <v>3.4949054878088646</v>
      </c>
      <c r="I939" s="155"/>
      <c r="K939" s="155"/>
      <c r="L939">
        <v>2289.74999999998</v>
      </c>
      <c r="M939" s="155">
        <v>162.6682390472609</v>
      </c>
      <c r="N939" s="138">
        <f t="shared" si="14"/>
        <v>939</v>
      </c>
      <c r="AB939" s="167" t="str">
        <f>IFERROR(VALUE(RIGHT(AA939,LEN(AA939)-MIN(FIND({0;1;2;3;4;5;6;7;8;9},AA939&amp;"0123456789"))+1)),"")</f>
        <v/>
      </c>
    </row>
    <row r="940" spans="2:28" x14ac:dyDescent="0.2">
      <c r="B940" s="125">
        <v>2289.8999999999801</v>
      </c>
      <c r="C940" s="155">
        <v>28.808732407777107</v>
      </c>
      <c r="D940">
        <v>2289.8999999999801</v>
      </c>
      <c r="E940" s="155">
        <v>-2297.4729476410821</v>
      </c>
      <c r="F940">
        <v>2289.8999999999801</v>
      </c>
      <c r="G940" s="155">
        <v>3.3998523589179968</v>
      </c>
      <c r="I940" s="155"/>
      <c r="K940" s="155"/>
      <c r="L940">
        <v>2289.8499999999804</v>
      </c>
      <c r="M940" s="155">
        <v>161.90129617457461</v>
      </c>
      <c r="N940" s="138">
        <f t="shared" si="14"/>
        <v>940</v>
      </c>
      <c r="AB940" s="167" t="str">
        <f>IFERROR(VALUE(RIGHT(AA940,LEN(AA940)-MIN(FIND({0;1;2;3;4;5;6;7;8;9},AA940&amp;"0123456789"))+1)),"")</f>
        <v/>
      </c>
    </row>
    <row r="941" spans="2:28" x14ac:dyDescent="0.2">
      <c r="B941" s="125">
        <v>2289.99999999998</v>
      </c>
      <c r="C941" s="155">
        <v>28.776364763872074</v>
      </c>
      <c r="D941">
        <v>2289.99999999998</v>
      </c>
      <c r="E941" s="155">
        <v>-2297.5675653357639</v>
      </c>
      <c r="F941">
        <v>2289.99999999998</v>
      </c>
      <c r="G941" s="155">
        <v>3.3052346642361954</v>
      </c>
      <c r="I941" s="155"/>
      <c r="K941" s="155"/>
      <c r="L941">
        <v>2289.9499999999798</v>
      </c>
      <c r="M941" s="155">
        <v>161.11476234750677</v>
      </c>
      <c r="N941" s="138">
        <f t="shared" si="14"/>
        <v>941</v>
      </c>
      <c r="AB941" s="167" t="str">
        <f>IFERROR(VALUE(RIGHT(AA941,LEN(AA941)-MIN(FIND({0;1;2;3;4;5;6;7;8;9},AA941&amp;"0123456789"))+1)),"")</f>
        <v/>
      </c>
    </row>
    <row r="942" spans="2:28" x14ac:dyDescent="0.2">
      <c r="B942" s="125">
        <v>2290.0999999999799</v>
      </c>
      <c r="C942" s="155">
        <v>28.742668976511705</v>
      </c>
      <c r="D942">
        <v>2290.0999999999799</v>
      </c>
      <c r="E942" s="155">
        <v>-2297.6617181873844</v>
      </c>
      <c r="F942">
        <v>2290.0999999999799</v>
      </c>
      <c r="G942" s="155">
        <v>3.2110818126157028</v>
      </c>
      <c r="I942" s="155"/>
      <c r="K942" s="155"/>
      <c r="L942">
        <v>2290.0499999999802</v>
      </c>
      <c r="M942" s="155">
        <v>160.3085304483607</v>
      </c>
      <c r="N942" s="138">
        <f t="shared" si="14"/>
        <v>942</v>
      </c>
      <c r="AB942" s="167" t="str">
        <f>IFERROR(VALUE(RIGHT(AA942,LEN(AA942)-MIN(FIND({0;1;2;3;4;5;6;7;8;9},AA942&amp;"0123456789"))+1)),"")</f>
        <v/>
      </c>
    </row>
    <row r="943" spans="2:28" x14ac:dyDescent="0.2">
      <c r="B943" s="125">
        <v>2290.1999999999798</v>
      </c>
      <c r="C943" s="155">
        <v>28.7076194199668</v>
      </c>
      <c r="D943">
        <v>2290.1999999999798</v>
      </c>
      <c r="E943" s="155">
        <v>-2297.7553754730598</v>
      </c>
      <c r="F943">
        <v>2290.1999999999798</v>
      </c>
      <c r="G943" s="155">
        <v>3.11742452694034</v>
      </c>
      <c r="I943" s="155"/>
      <c r="K943" s="155"/>
      <c r="L943">
        <v>2290.1499999999796</v>
      </c>
      <c r="M943" s="155">
        <v>159.48254090585002</v>
      </c>
      <c r="N943" s="138">
        <f t="shared" si="14"/>
        <v>943</v>
      </c>
      <c r="AB943" s="167" t="str">
        <f>IFERROR(VALUE(RIGHT(AA943,LEN(AA943)-MIN(FIND({0;1;2;3;4;5;6;7;8;9},AA943&amp;"0123456789"))+1)),"")</f>
        <v/>
      </c>
    </row>
    <row r="944" spans="2:28" x14ac:dyDescent="0.2">
      <c r="B944" s="125">
        <v>2290.2999999999797</v>
      </c>
      <c r="C944" s="155">
        <v>28.671191181004801</v>
      </c>
      <c r="D944">
        <v>2290.2999999999797</v>
      </c>
      <c r="E944" s="155">
        <v>-2297.8485051406637</v>
      </c>
      <c r="F944">
        <v>2290.2999999999797</v>
      </c>
      <c r="G944" s="155">
        <v>3.0242948593363508</v>
      </c>
      <c r="I944" s="155"/>
      <c r="K944" s="155"/>
      <c r="L944">
        <v>2290.24999999998</v>
      </c>
      <c r="M944" s="155">
        <v>158.63674344703543</v>
      </c>
      <c r="N944" s="138">
        <f t="shared" si="14"/>
        <v>944</v>
      </c>
      <c r="AB944" s="167" t="str">
        <f>IFERROR(VALUE(RIGHT(AA944,LEN(AA944)-MIN(FIND({0;1;2;3;4;5;6;7;8;9},AA944&amp;"0123456789"))+1)),"")</f>
        <v/>
      </c>
    </row>
    <row r="945" spans="2:28" x14ac:dyDescent="0.2">
      <c r="B945" s="125">
        <v>2290.3999999999796</v>
      </c>
      <c r="C945" s="155">
        <v>28.63336012761922</v>
      </c>
      <c r="D945">
        <v>2290.3999999999796</v>
      </c>
      <c r="E945" s="155">
        <v>-2297.941073796163</v>
      </c>
      <c r="F945">
        <v>2290.3999999999796</v>
      </c>
      <c r="G945" s="155">
        <v>2.9317262038371155</v>
      </c>
      <c r="I945" s="155"/>
      <c r="K945" s="155"/>
      <c r="L945">
        <v>2290.3499999999794</v>
      </c>
      <c r="M945" s="155">
        <v>157.77109683978722</v>
      </c>
      <c r="N945" s="138">
        <f t="shared" si="14"/>
        <v>945</v>
      </c>
      <c r="AB945" s="167" t="str">
        <f>IFERROR(VALUE(RIGHT(AA945,LEN(AA945)-MIN(FIND({0;1;2;3;4;5;6;7;8;9},AA945&amp;"0123456789"))+1)),"")</f>
        <v/>
      </c>
    </row>
    <row r="946" spans="2:28" x14ac:dyDescent="0.2">
      <c r="B946" s="125">
        <v>2290.4999999999795</v>
      </c>
      <c r="C946" s="155">
        <v>28.594103003923244</v>
      </c>
      <c r="D946">
        <v>2290.4999999999795</v>
      </c>
      <c r="E946" s="155">
        <v>-2298.0330467042118</v>
      </c>
      <c r="F946">
        <v>2290.4999999999795</v>
      </c>
      <c r="G946" s="155">
        <v>2.8397532957883413</v>
      </c>
      <c r="I946" s="155"/>
      <c r="K946" s="155"/>
      <c r="L946">
        <v>2290.4499999999798</v>
      </c>
      <c r="M946" s="155">
        <v>156.88558405169735</v>
      </c>
      <c r="N946" s="138">
        <f t="shared" si="14"/>
        <v>946</v>
      </c>
      <c r="AB946" s="167" t="str">
        <f>IFERROR(VALUE(RIGHT(AA946,LEN(AA946)-MIN(FIND({0;1;2;3;4;5;6;7;8;9},AA946&amp;"0123456789"))+1)),"")</f>
        <v/>
      </c>
    </row>
    <row r="947" spans="2:28" x14ac:dyDescent="0.2">
      <c r="B947" s="125">
        <v>2290.5999999999794</v>
      </c>
      <c r="C947" s="155">
        <v>28.553397527796502</v>
      </c>
      <c r="D947">
        <v>2290.5999999999794</v>
      </c>
      <c r="E947" s="155">
        <v>-2298.1243877945449</v>
      </c>
      <c r="F947">
        <v>2290.5999999999794</v>
      </c>
      <c r="G947" s="155">
        <v>2.7484122054552245</v>
      </c>
      <c r="I947" s="155"/>
      <c r="K947" s="155"/>
      <c r="L947">
        <v>2290.5499999999793</v>
      </c>
      <c r="M947" s="155">
        <v>155.98021339814179</v>
      </c>
      <c r="N947" s="138">
        <f t="shared" si="14"/>
        <v>947</v>
      </c>
      <c r="AB947" s="167" t="str">
        <f>IFERROR(VALUE(RIGHT(AA947,LEN(AA947)-MIN(FIND({0;1;2;3;4;5;6;7;8;9},AA947&amp;"0123456789"))+1)),"")</f>
        <v/>
      </c>
    </row>
    <row r="948" spans="2:28" x14ac:dyDescent="0.2">
      <c r="B948" s="125">
        <v>2290.6999999999794</v>
      </c>
      <c r="C948" s="155">
        <v>28.511222490957724</v>
      </c>
      <c r="D948">
        <v>2290.6999999999794</v>
      </c>
      <c r="E948" s="155">
        <v>-2298.2150596746192</v>
      </c>
      <c r="F948">
        <v>2290.6999999999794</v>
      </c>
      <c r="G948" s="155">
        <v>2.657740325380928</v>
      </c>
      <c r="I948" s="155"/>
      <c r="K948" s="155"/>
      <c r="L948">
        <v>2290.6499999999796</v>
      </c>
      <c r="M948" s="155">
        <v>155.05501968271619</v>
      </c>
      <c r="N948" s="138">
        <f t="shared" si="14"/>
        <v>948</v>
      </c>
      <c r="AB948" s="167" t="str">
        <f>IFERROR(VALUE(RIGHT(AA948,LEN(AA948)-MIN(FIND({0;1;2;3;4;5;6;7;8;9},AA948&amp;"0123456789"))+1)),"")</f>
        <v/>
      </c>
    </row>
    <row r="949" spans="2:28" x14ac:dyDescent="0.2">
      <c r="B949" s="125">
        <v>2290.7999999999793</v>
      </c>
      <c r="C949" s="155">
        <v>28.467557845273358</v>
      </c>
      <c r="D949">
        <v>2290.7999999999793</v>
      </c>
      <c r="E949" s="155">
        <v>-2298.3050236412582</v>
      </c>
      <c r="F949">
        <v>2290.7999999999793</v>
      </c>
      <c r="G949" s="155">
        <v>2.5677763587418667</v>
      </c>
      <c r="I949" s="155"/>
      <c r="K949" s="155"/>
      <c r="L949">
        <v>2290.7499999999791</v>
      </c>
      <c r="M949" s="155">
        <v>154.1100552509948</v>
      </c>
      <c r="N949" s="138">
        <f t="shared" si="14"/>
        <v>949</v>
      </c>
      <c r="AB949" s="167" t="str">
        <f>IFERROR(VALUE(RIGHT(AA949,LEN(AA949)-MIN(FIND({0;1;2;3;4;5;6;7;8;9},AA949&amp;"0123456789"))+1)),"")</f>
        <v/>
      </c>
    </row>
    <row r="950" spans="2:28" x14ac:dyDescent="0.2">
      <c r="B950" s="125">
        <v>2290.8999999999792</v>
      </c>
      <c r="C950" s="155">
        <v>28.422384673069796</v>
      </c>
      <c r="D950">
        <v>2290.8999999999792</v>
      </c>
      <c r="E950" s="155">
        <v>-2298.3942396382072</v>
      </c>
      <c r="F950">
        <v>2290.8999999999792</v>
      </c>
      <c r="G950" s="155">
        <v>2.4785603617929155</v>
      </c>
      <c r="I950" s="155"/>
      <c r="K950" s="155"/>
      <c r="L950">
        <v>2290.8499999999794</v>
      </c>
      <c r="M950" s="155">
        <v>153.14531514311241</v>
      </c>
      <c r="N950" s="138">
        <f t="shared" si="14"/>
        <v>950</v>
      </c>
      <c r="AB950" s="167" t="str">
        <f>IFERROR(VALUE(RIGHT(AA950,LEN(AA950)-MIN(FIND({0;1;2;3;4;5;6;7;8;9},AA950&amp;"0123456789"))+1)),"")</f>
        <v/>
      </c>
    </row>
    <row r="951" spans="2:28" x14ac:dyDescent="0.2">
      <c r="B951" s="125">
        <v>2290.9999999999791</v>
      </c>
      <c r="C951" s="155">
        <v>28.375685446611932</v>
      </c>
      <c r="D951">
        <v>2290.9999999999791</v>
      </c>
      <c r="E951" s="155">
        <v>-2298.4826663586564</v>
      </c>
      <c r="F951">
        <v>2290.9999999999791</v>
      </c>
      <c r="G951" s="155">
        <v>2.3901336413437093</v>
      </c>
      <c r="I951" s="155"/>
      <c r="K951" s="155"/>
      <c r="L951">
        <v>2290.9499999999789</v>
      </c>
      <c r="M951" s="155">
        <v>152.16092091478879</v>
      </c>
      <c r="N951" s="138">
        <f t="shared" si="14"/>
        <v>951</v>
      </c>
      <c r="AB951" s="167" t="str">
        <f>IFERROR(VALUE(RIGHT(AA951,LEN(AA951)-MIN(FIND({0;1;2;3;4;5;6;7;8;9},AA951&amp;"0123456789"))+1)),"")</f>
        <v/>
      </c>
    </row>
    <row r="952" spans="2:28" x14ac:dyDescent="0.2">
      <c r="B952" s="125">
        <v>2291.099999999979</v>
      </c>
      <c r="C952" s="155">
        <v>28.327444134239304</v>
      </c>
      <c r="D952">
        <v>2291.099999999979</v>
      </c>
      <c r="E952" s="155">
        <v>-2298.5702612871105</v>
      </c>
      <c r="F952">
        <v>2291.099999999979</v>
      </c>
      <c r="G952" s="155">
        <v>2.3025387128896</v>
      </c>
      <c r="I952" s="155"/>
      <c r="K952" s="155"/>
      <c r="L952">
        <v>2291.0499999999793</v>
      </c>
      <c r="M952" s="155">
        <v>151.15702511787876</v>
      </c>
      <c r="N952" s="138">
        <f t="shared" si="14"/>
        <v>952</v>
      </c>
      <c r="AB952" s="167" t="str">
        <f>IFERROR(VALUE(RIGHT(AA952,LEN(AA952)-MIN(FIND({0;1;2;3;4;5;6;7;8;9},AA952&amp;"0123456789"))+1)),"")</f>
        <v/>
      </c>
    </row>
    <row r="953" spans="2:28" x14ac:dyDescent="0.2">
      <c r="B953" s="125">
        <v>2291.1999999999789</v>
      </c>
      <c r="C953" s="155">
        <v>28.2776463065493</v>
      </c>
      <c r="D953">
        <v>2291.1999999999789</v>
      </c>
      <c r="E953" s="155">
        <v>-2298.6569807495739</v>
      </c>
      <c r="F953">
        <v>2291.1999999999789</v>
      </c>
      <c r="G953" s="155">
        <v>2.2158192504261933</v>
      </c>
      <c r="I953" s="155"/>
      <c r="K953" s="155"/>
      <c r="L953">
        <v>2291.1499999999787</v>
      </c>
      <c r="M953" s="155">
        <v>150.1338123301561</v>
      </c>
      <c r="N953" s="138">
        <f t="shared" si="14"/>
        <v>953</v>
      </c>
      <c r="AB953" s="167" t="str">
        <f>IFERROR(VALUE(RIGHT(AA953,LEN(AA953)-MIN(FIND({0;1;2;3;4;5;6;7;8;9},AA953&amp;"0123456789"))+1)),"")</f>
        <v/>
      </c>
    </row>
    <row r="954" spans="2:28" x14ac:dyDescent="0.2">
      <c r="B954" s="125">
        <v>2291.2999999999788</v>
      </c>
      <c r="C954" s="155">
        <v>28.226279241985601</v>
      </c>
      <c r="D954">
        <v>2291.2999999999788</v>
      </c>
      <c r="E954" s="155">
        <v>-2298.7427799723732</v>
      </c>
      <c r="F954">
        <v>2291.2999999999788</v>
      </c>
      <c r="G954" s="155">
        <v>2.1300200276268697</v>
      </c>
      <c r="I954" s="155"/>
      <c r="K954" s="155"/>
      <c r="L954">
        <v>2291.2499999999791</v>
      </c>
      <c r="M954" s="155">
        <v>149.09150014278637</v>
      </c>
      <c r="N954" s="138">
        <f t="shared" si="14"/>
        <v>954</v>
      </c>
      <c r="AB954" s="167" t="str">
        <f>IFERROR(VALUE(RIGHT(AA954,LEN(AA954)-MIN(FIND({0;1;2;3;4;5;6;7;8;9},AA954&amp;"0123456789"))+1)),"")</f>
        <v/>
      </c>
    </row>
    <row r="955" spans="2:28" x14ac:dyDescent="0.2">
      <c r="B955" s="125">
        <v>2291.3999999999787</v>
      </c>
      <c r="C955" s="155">
        <v>28.173332031139356</v>
      </c>
      <c r="D955">
        <v>2291.3999999999787</v>
      </c>
      <c r="E955" s="155">
        <v>-2298.8276131498956</v>
      </c>
      <c r="F955">
        <v>2291.3999999999787</v>
      </c>
      <c r="G955" s="155">
        <v>2.0451868501045283</v>
      </c>
      <c r="I955" s="155"/>
      <c r="K955" s="155"/>
      <c r="L955">
        <v>2291.3499999999785</v>
      </c>
      <c r="M955" s="155">
        <v>148.03034009984566</v>
      </c>
      <c r="N955" s="138">
        <f t="shared" si="14"/>
        <v>955</v>
      </c>
      <c r="AB955" s="167" t="str">
        <f>IFERROR(VALUE(RIGHT(AA955,LEN(AA955)-MIN(FIND({0;1;2;3;4;5;6;7;8;9},AA955&amp;"0123456789"))+1)),"")</f>
        <v/>
      </c>
    </row>
    <row r="956" spans="2:28" x14ac:dyDescent="0.2">
      <c r="B956" s="125">
        <v>2291.4999999999786</v>
      </c>
      <c r="C956" s="155">
        <v>28.118795679023375</v>
      </c>
      <c r="D956">
        <v>2291.4999999999786</v>
      </c>
      <c r="E956" s="155">
        <v>-2298.9114335214526</v>
      </c>
      <c r="F956">
        <v>2291.4999999999786</v>
      </c>
      <c r="G956" s="155">
        <v>1.9613664785474612</v>
      </c>
      <c r="I956" s="155"/>
      <c r="K956" s="155"/>
      <c r="L956">
        <v>2291.4499999999789</v>
      </c>
      <c r="M956" s="155">
        <v>146.95061857858875</v>
      </c>
      <c r="N956" s="138">
        <f t="shared" si="14"/>
        <v>956</v>
      </c>
      <c r="AB956" s="167" t="str">
        <f>IFERROR(VALUE(RIGHT(AA956,LEN(AA956)-MIN(FIND({0;1;2;3;4;5;6;7;8;9},AA956&amp;"0123456789"))+1)),"")</f>
        <v/>
      </c>
    </row>
    <row r="957" spans="2:28" x14ac:dyDescent="0.2">
      <c r="B957" s="125">
        <v>2291.5999999999785</v>
      </c>
      <c r="C957" s="155">
        <v>28.062663332061113</v>
      </c>
      <c r="D957">
        <v>2291.5999999999785</v>
      </c>
      <c r="E957" s="155">
        <v>-2298.9941935439465</v>
      </c>
      <c r="F957">
        <v>2291.5999999999785</v>
      </c>
      <c r="G957" s="155">
        <v>1.8786064560536033</v>
      </c>
      <c r="I957" s="155"/>
      <c r="K957" s="155"/>
      <c r="L957">
        <v>2291.5499999999784</v>
      </c>
      <c r="M957" s="155">
        <v>145.85274590020327</v>
      </c>
      <c r="N957" s="138">
        <f t="shared" si="14"/>
        <v>957</v>
      </c>
      <c r="AB957" s="167" t="str">
        <f>IFERROR(VALUE(RIGHT(AA957,LEN(AA957)-MIN(FIND({0;1;2;3;4;5;6;7;8;9},AA957&amp;"0123456789"))+1)),"")</f>
        <v/>
      </c>
    </row>
    <row r="958" spans="2:28" x14ac:dyDescent="0.2">
      <c r="B958" s="125">
        <v>2291.6999999999784</v>
      </c>
      <c r="C958" s="155">
        <v>28.004930264750357</v>
      </c>
      <c r="D958">
        <v>2291.6999999999784</v>
      </c>
      <c r="E958" s="155">
        <v>-2299.0758449249402</v>
      </c>
      <c r="F958">
        <v>2291.6999999999784</v>
      </c>
      <c r="G958" s="155">
        <v>1.796955075059941</v>
      </c>
      <c r="I958" s="155"/>
      <c r="K958" s="155"/>
      <c r="L958">
        <v>2291.6499999999787</v>
      </c>
      <c r="M958" s="155">
        <v>144.73709698432779</v>
      </c>
      <c r="N958" s="138">
        <f t="shared" si="14"/>
        <v>958</v>
      </c>
      <c r="AB958" s="167" t="str">
        <f>IFERROR(VALUE(RIGHT(AA958,LEN(AA958)-MIN(FIND({0;1;2;3;4;5;6;7;8;9},AA958&amp;"0123456789"))+1)),"")</f>
        <v/>
      </c>
    </row>
    <row r="959" spans="2:28" x14ac:dyDescent="0.2">
      <c r="B959" s="125">
        <v>2291.7999999999784</v>
      </c>
      <c r="C959" s="155">
        <v>27.945593942851872</v>
      </c>
      <c r="D959">
        <v>2291.7999999999784</v>
      </c>
      <c r="E959" s="155">
        <v>-2299.1563387100678</v>
      </c>
      <c r="F959">
        <v>2291.7999999999784</v>
      </c>
      <c r="G959" s="155">
        <v>1.7164612899323402</v>
      </c>
      <c r="I959" s="155"/>
      <c r="K959" s="155"/>
      <c r="L959">
        <v>2291.7499999999782</v>
      </c>
      <c r="M959" s="155">
        <v>143.60406506549555</v>
      </c>
      <c r="N959" s="138">
        <f t="shared" si="14"/>
        <v>959</v>
      </c>
      <c r="AB959" s="167" t="str">
        <f>IFERROR(VALUE(RIGHT(AA959,LEN(AA959)-MIN(FIND({0;1;2;3;4;5;6;7;8;9},AA959&amp;"0123456789"))+1)),"")</f>
        <v/>
      </c>
    </row>
    <row r="960" spans="2:28" x14ac:dyDescent="0.2">
      <c r="B960" s="125">
        <v>2291.8999999999783</v>
      </c>
      <c r="C960" s="155">
        <v>27.884654108701383</v>
      </c>
      <c r="D960">
        <v>2291.8999999999783</v>
      </c>
      <c r="E960" s="155">
        <v>-2299.2356253968769</v>
      </c>
      <c r="F960">
        <v>2291.8999999999783</v>
      </c>
      <c r="G960" s="155">
        <v>1.6371746031231851</v>
      </c>
      <c r="I960" s="155"/>
      <c r="K960" s="155"/>
      <c r="L960">
        <v>2291.8499999999785</v>
      </c>
      <c r="M960" s="155">
        <v>142.45408083798807</v>
      </c>
      <c r="N960" s="138">
        <f t="shared" si="14"/>
        <v>960</v>
      </c>
      <c r="AB960" s="167" t="str">
        <f>IFERROR(VALUE(RIGHT(AA960,LEN(AA960)-MIN(FIND({0;1;2;3;4;5;6;7;8;9},AA960&amp;"0123456789"))+1)),"")</f>
        <v/>
      </c>
    </row>
    <row r="961" spans="2:28" x14ac:dyDescent="0.2">
      <c r="B961" s="125">
        <v>2291.9999999999782</v>
      </c>
      <c r="C961" s="155">
        <v>27.822112860265193</v>
      </c>
      <c r="D961">
        <v>2291.9999999999782</v>
      </c>
      <c r="E961" s="155">
        <v>-2299.3136550578124</v>
      </c>
      <c r="F961">
        <v>2291.9999999999782</v>
      </c>
      <c r="G961" s="155">
        <v>1.559144942187686</v>
      </c>
      <c r="I961" s="155"/>
      <c r="K961" s="155"/>
      <c r="L961">
        <v>2291.949999999978</v>
      </c>
      <c r="M961" s="155">
        <v>141.28761295169625</v>
      </c>
      <c r="N961" s="138">
        <f t="shared" si="14"/>
        <v>961</v>
      </c>
      <c r="AB961" s="167" t="str">
        <f>IFERROR(VALUE(RIGHT(AA961,LEN(AA961)-MIN(FIND({0;1;2;3;4;5;6;7;8;9},AA961&amp;"0123456789"))+1)),"")</f>
        <v/>
      </c>
    </row>
    <row r="962" spans="2:28" x14ac:dyDescent="0.2">
      <c r="B962" s="125">
        <v>2292.0999999999781</v>
      </c>
      <c r="C962" s="155">
        <v>27.757974723033797</v>
      </c>
      <c r="D962">
        <v>2292.0999999999781</v>
      </c>
      <c r="E962" s="155">
        <v>-2299.3903774720907</v>
      </c>
      <c r="F962">
        <v>2292.0999999999781</v>
      </c>
      <c r="G962" s="155">
        <v>1.4824225279094208</v>
      </c>
      <c r="I962" s="155"/>
      <c r="K962" s="155"/>
      <c r="L962">
        <v>2292.0499999999784</v>
      </c>
      <c r="M962" s="155">
        <v>140.10516840722843</v>
      </c>
      <c r="N962" s="138">
        <f t="shared" si="14"/>
        <v>962</v>
      </c>
      <c r="AB962" s="167" t="str">
        <f>IFERROR(VALUE(RIGHT(AA962,LEN(AA962)-MIN(FIND({0;1;2;3;4;5;6;7;8;9},AA962&amp;"0123456789"))+1)),"")</f>
        <v/>
      </c>
    </row>
    <row r="963" spans="2:28" x14ac:dyDescent="0.2">
      <c r="B963" s="125">
        <v>2292.199999999978</v>
      </c>
      <c r="C963" s="155">
        <v>27.69224671384708</v>
      </c>
      <c r="D963">
        <v>2292.199999999978</v>
      </c>
      <c r="E963" s="155">
        <v>-2299.4657422661621</v>
      </c>
      <c r="F963">
        <v>2292.199999999978</v>
      </c>
      <c r="G963" s="155">
        <v>1.4070577338379735</v>
      </c>
      <c r="I963" s="155"/>
      <c r="K963" s="155"/>
      <c r="L963">
        <v>2292.1499999999778</v>
      </c>
      <c r="M963" s="155">
        <v>138.90729285898655</v>
      </c>
      <c r="N963" s="138">
        <f t="shared" si="14"/>
        <v>963</v>
      </c>
      <c r="AB963" s="167" t="str">
        <f>IFERROR(VALUE(RIGHT(AA963,LEN(AA963)-MIN(FIND({0;1;2;3;4;5;6;7;8;9},AA963&amp;"0123456789"))+1)),"")</f>
        <v/>
      </c>
    </row>
    <row r="964" spans="2:28" x14ac:dyDescent="0.2">
      <c r="B964" s="125">
        <v>2292.2999999999779</v>
      </c>
      <c r="C964" s="155">
        <v>27.624938395753908</v>
      </c>
      <c r="D964">
        <v>2292.2999999999779</v>
      </c>
      <c r="E964" s="155">
        <v>-2299.5396990623185</v>
      </c>
      <c r="F964">
        <v>2292.2999999999779</v>
      </c>
      <c r="G964" s="155">
        <v>1.3331009376815928</v>
      </c>
      <c r="I964" s="155"/>
      <c r="K964" s="155"/>
      <c r="L964">
        <v>2292.2499999999782</v>
      </c>
      <c r="M964" s="155">
        <v>137.69457080556379</v>
      </c>
      <c r="N964" s="138">
        <f t="shared" si="14"/>
        <v>964</v>
      </c>
      <c r="AB964" s="167" t="str">
        <f>IFERROR(VALUE(RIGHT(AA964,LEN(AA964)-MIN(FIND({0;1;2;3;4;5;6;7;8;9},AA964&amp;"0123456789"))+1)),"")</f>
        <v/>
      </c>
    </row>
    <row r="965" spans="2:28" x14ac:dyDescent="0.2">
      <c r="B965" s="125">
        <v>2292.3999999999778</v>
      </c>
      <c r="C965" s="155">
        <v>27.556061923029407</v>
      </c>
      <c r="D965">
        <v>2292.3999999999778</v>
      </c>
      <c r="E965" s="155">
        <v>-2299.6121976349282</v>
      </c>
      <c r="F965">
        <v>2292.3999999999778</v>
      </c>
      <c r="G965" s="155">
        <v>1.260602365071918</v>
      </c>
      <c r="I965" s="155"/>
      <c r="K965" s="155"/>
      <c r="L965">
        <v>2292.3499999999776</v>
      </c>
      <c r="M965" s="155">
        <v>136.46762567101601</v>
      </c>
      <c r="N965" s="138">
        <f t="shared" si="14"/>
        <v>965</v>
      </c>
      <c r="AB965" s="167" t="str">
        <f>IFERROR(VALUE(RIGHT(AA965,LEN(AA965)-MIN(FIND({0;1;2;3;4;5;6;7;8;9},AA965&amp;"0123456789"))+1)),"")</f>
        <v/>
      </c>
    </row>
    <row r="966" spans="2:28" x14ac:dyDescent="0.2">
      <c r="B966" s="125">
        <v>2292.4999999999777</v>
      </c>
      <c r="C966" s="155">
        <v>27.485632005812924</v>
      </c>
      <c r="D966">
        <v>2292.4999999999777</v>
      </c>
      <c r="E966" s="155">
        <v>-2299.6831880045411</v>
      </c>
      <c r="F966">
        <v>2292.4999999999777</v>
      </c>
      <c r="G966" s="155">
        <v>1.1896119954590176</v>
      </c>
      <c r="I966" s="155"/>
      <c r="K966" s="155"/>
      <c r="L966">
        <v>2292.449999999978</v>
      </c>
      <c r="M966" s="155">
        <v>135.22706352492978</v>
      </c>
      <c r="N966" s="138">
        <f t="shared" ref="N966:N999" si="15">N965+1</f>
        <v>966</v>
      </c>
      <c r="AB966" s="167" t="str">
        <f>IFERROR(VALUE(RIGHT(AA966,LEN(AA966)-MIN(FIND({0;1;2;3;4;5;6;7;8;9},AA966&amp;"0123456789"))+1)),"")</f>
        <v/>
      </c>
    </row>
    <row r="967" spans="2:28" x14ac:dyDescent="0.2">
      <c r="B967" s="125">
        <v>2292.5999999999776</v>
      </c>
      <c r="C967" s="155">
        <v>27.413665985879803</v>
      </c>
      <c r="D967">
        <v>2292.5999999999776</v>
      </c>
      <c r="E967" s="155">
        <v>-2299.752620649901</v>
      </c>
      <c r="F967">
        <v>2292.5999999999776</v>
      </c>
      <c r="G967" s="155">
        <v>1.1201793500990789</v>
      </c>
      <c r="I967" s="155"/>
      <c r="K967" s="155"/>
      <c r="L967">
        <v>2292.5499999999774</v>
      </c>
      <c r="M967" s="155">
        <v>133.97356780336563</v>
      </c>
      <c r="N967" s="138">
        <f t="shared" si="15"/>
        <v>967</v>
      </c>
      <c r="AB967" s="167" t="str">
        <f>IFERROR(VALUE(RIGHT(AA967,LEN(AA967)-MIN(FIND({0;1;2;3;4;5;6;7;8;9},AA967&amp;"0123456789"))+1)),"")</f>
        <v/>
      </c>
    </row>
    <row r="968" spans="2:28" x14ac:dyDescent="0.2">
      <c r="B968" s="125">
        <v>2292.6999999999775</v>
      </c>
      <c r="C968" s="155">
        <v>27.340183875405756</v>
      </c>
      <c r="D968">
        <v>2292.6999999999775</v>
      </c>
      <c r="E968" s="155">
        <v>-2299.8204467092378</v>
      </c>
      <c r="F968">
        <v>2292.6999999999775</v>
      </c>
      <c r="G968" s="155">
        <v>1.0523532907623121</v>
      </c>
      <c r="I968" s="155"/>
      <c r="K968" s="155"/>
      <c r="L968">
        <v>2292.6499999999778</v>
      </c>
      <c r="M968" s="155">
        <v>132.70788227284623</v>
      </c>
      <c r="N968" s="138">
        <f t="shared" si="15"/>
        <v>968</v>
      </c>
      <c r="AB968" s="167" t="str">
        <f>IFERROR(VALUE(RIGHT(AA968,LEN(AA968)-MIN(FIND({0;1;2;3;4;5;6;7;8;9},AA968&amp;"0123456789"))+1)),"")</f>
        <v/>
      </c>
    </row>
    <row r="969" spans="2:28" x14ac:dyDescent="0.2">
      <c r="B969" s="125">
        <v>2292.7999999999774</v>
      </c>
      <c r="C969" s="155">
        <v>27.265208354811595</v>
      </c>
      <c r="D969">
        <v>2292.7999999999774</v>
      </c>
      <c r="E969" s="155">
        <v>-2299.8866181607341</v>
      </c>
      <c r="F969">
        <v>2292.7999999999774</v>
      </c>
      <c r="G969" s="155">
        <v>0.98618183926600977</v>
      </c>
      <c r="I969" s="155"/>
      <c r="K969" s="155"/>
      <c r="L969">
        <v>2292.7499999999773</v>
      </c>
      <c r="M969" s="155">
        <v>131.43078898345598</v>
      </c>
      <c r="N969" s="138">
        <f t="shared" si="15"/>
        <v>969</v>
      </c>
      <c r="AB969" s="167" t="str">
        <f>IFERROR(VALUE(RIGHT(AA969,LEN(AA969)-MIN(FIND({0;1;2;3;4;5;6;7;8;9},AA969&amp;"0123456789"))+1)),"")</f>
        <v/>
      </c>
    </row>
    <row r="970" spans="2:28" x14ac:dyDescent="0.2">
      <c r="B970" s="125">
        <v>2292.8999999999774</v>
      </c>
      <c r="C970" s="155">
        <v>27.188764757029446</v>
      </c>
      <c r="D970">
        <v>2292.8999999999774</v>
      </c>
      <c r="E970" s="155">
        <v>-2299.9510880065873</v>
      </c>
      <c r="F970">
        <v>2292.8999999999774</v>
      </c>
      <c r="G970" s="155">
        <v>0.92171199341282772</v>
      </c>
      <c r="I970" s="155"/>
      <c r="K970" s="155"/>
      <c r="L970">
        <v>2292.8499999999776</v>
      </c>
      <c r="M970" s="155">
        <v>130.1431077381246</v>
      </c>
      <c r="N970" s="138">
        <f t="shared" si="15"/>
        <v>970</v>
      </c>
      <c r="AB970" s="167" t="str">
        <f>IFERROR(VALUE(RIGHT(AA970,LEN(AA970)-MIN(FIND({0;1;2;3;4;5;6;7;8;9},AA970&amp;"0123456789"))+1)),"")</f>
        <v/>
      </c>
    </row>
    <row r="971" spans="2:28" x14ac:dyDescent="0.2">
      <c r="B971" s="125">
        <v>2292.9999999999773</v>
      </c>
      <c r="C971" s="155">
        <v>27.110881037685722</v>
      </c>
      <c r="D971">
        <v>2292.9999999999773</v>
      </c>
      <c r="E971" s="155">
        <v>-2300.0138104595853</v>
      </c>
      <c r="F971">
        <v>2292.9999999999773</v>
      </c>
      <c r="G971" s="155">
        <v>0.85898954041476827</v>
      </c>
      <c r="I971" s="155"/>
      <c r="K971" s="155"/>
      <c r="L971">
        <v>2292.9499999999771</v>
      </c>
      <c r="M971" s="155">
        <v>128.84569543524233</v>
      </c>
      <c r="N971" s="138">
        <f t="shared" si="15"/>
        <v>971</v>
      </c>
      <c r="AB971" s="167" t="str">
        <f>IFERROR(VALUE(RIGHT(AA971,LEN(AA971)-MIN(FIND({0;1;2;3;4;5;6;7;8;9},AA971&amp;"0123456789"))+1)),"")</f>
        <v/>
      </c>
    </row>
    <row r="972" spans="2:28" x14ac:dyDescent="0.2">
      <c r="B972" s="125">
        <v>2293.0999999999772</v>
      </c>
      <c r="C972" s="155">
        <v>27.031587730802016</v>
      </c>
      <c r="D972">
        <v>2293.0999999999772</v>
      </c>
      <c r="E972" s="155">
        <v>-2300.0747411310281</v>
      </c>
      <c r="F972">
        <v>2293.0999999999772</v>
      </c>
      <c r="G972" s="155">
        <v>0.79805886897202072</v>
      </c>
      <c r="I972" s="155"/>
      <c r="K972" s="155"/>
      <c r="L972">
        <v>2293.0499999999774</v>
      </c>
      <c r="M972" s="155">
        <v>127.53944527746438</v>
      </c>
      <c r="N972" s="138">
        <f t="shared" si="15"/>
        <v>972</v>
      </c>
      <c r="AB972" s="167" t="str">
        <f>IFERROR(VALUE(RIGHT(AA972,LEN(AA972)-MIN(FIND({0;1;2;3;4;5;6;7;8;9},AA972&amp;"0123456789"))+1)),"")</f>
        <v/>
      </c>
    </row>
    <row r="973" spans="2:28" x14ac:dyDescent="0.2">
      <c r="B973" s="125">
        <v>2293.1999999999771</v>
      </c>
      <c r="C973" s="155">
        <v>26.950917889731805</v>
      </c>
      <c r="D973">
        <v>2293.1999999999771</v>
      </c>
      <c r="E973" s="155">
        <v>-2300.133837218777</v>
      </c>
      <c r="F973">
        <v>2293.1999999999771</v>
      </c>
      <c r="G973" s="155">
        <v>0.73896278122310832</v>
      </c>
      <c r="I973" s="155"/>
      <c r="K973" s="155"/>
      <c r="L973">
        <v>2293.1499999999769</v>
      </c>
      <c r="M973" s="155">
        <v>126.2252858536515</v>
      </c>
      <c r="N973" s="138">
        <f t="shared" si="15"/>
        <v>973</v>
      </c>
      <c r="AB973" s="167" t="str">
        <f>IFERROR(VALUE(RIGHT(AA973,LEN(AA973)-MIN(FIND({0;1;2;3;4;5;6;7;8;9},AA973&amp;"0123456789"))+1)),"")</f>
        <v/>
      </c>
    </row>
    <row r="974" spans="2:28" x14ac:dyDescent="0.2">
      <c r="B974" s="125">
        <v>2293.299999999977</v>
      </c>
      <c r="C974" s="155">
        <v>26.868907013176422</v>
      </c>
      <c r="D974">
        <v>2293.299999999977</v>
      </c>
      <c r="E974" s="155">
        <v>-2300.1910576941641</v>
      </c>
      <c r="F974">
        <v>2293.299999999977</v>
      </c>
      <c r="G974" s="155">
        <v>0.68174230583599638</v>
      </c>
      <c r="I974" s="155"/>
      <c r="K974" s="155"/>
      <c r="L974">
        <v>2293.2499999999773</v>
      </c>
      <c r="M974" s="155">
        <v>124.90418009408282</v>
      </c>
      <c r="N974" s="138">
        <f t="shared" si="15"/>
        <v>974</v>
      </c>
      <c r="AB974" s="167" t="str">
        <f>IFERROR(VALUE(RIGHT(AA974,LEN(AA974)-MIN(FIND({0;1;2;3;4;5;6;7;8;9},AA974&amp;"0123456789"))+1)),"")</f>
        <v/>
      </c>
    </row>
    <row r="975" spans="2:28" x14ac:dyDescent="0.2">
      <c r="B975" s="125">
        <v>2293.3999999999769</v>
      </c>
      <c r="C975" s="155">
        <v>26.785592956257652</v>
      </c>
      <c r="D975">
        <v>2293.3999999999769</v>
      </c>
      <c r="E975" s="155">
        <v>-2300.2463634864616</v>
      </c>
      <c r="F975">
        <v>2293.3999999999769</v>
      </c>
      <c r="G975" s="155">
        <v>0.62643651353846508</v>
      </c>
      <c r="I975" s="155"/>
      <c r="K975" s="155"/>
      <c r="L975">
        <v>2293.3499999999767</v>
      </c>
      <c r="M975" s="155">
        <v>123.57712410509089</v>
      </c>
      <c r="N975" s="138">
        <f t="shared" si="15"/>
        <v>975</v>
      </c>
      <c r="AB975" s="167" t="str">
        <f>IFERROR(VALUE(RIGHT(AA975,LEN(AA975)-MIN(FIND({0;1;2;3;4;5;6;7;8;9},AA975&amp;"0123456789"))+1)),"")</f>
        <v/>
      </c>
    </row>
    <row r="976" spans="2:28" x14ac:dyDescent="0.2">
      <c r="B976" s="125">
        <v>2293.4999999999768</v>
      </c>
      <c r="C976" s="155">
        <v>26.701015826764348</v>
      </c>
      <c r="D976">
        <v>2293.4999999999768</v>
      </c>
      <c r="E976" s="155">
        <v>-2300.2997176635649</v>
      </c>
      <c r="F976">
        <v>2293.4999999999768</v>
      </c>
      <c r="G976" s="155">
        <v>0.5730823364351636</v>
      </c>
      <c r="I976" s="155"/>
      <c r="K976" s="155"/>
      <c r="L976">
        <v>2293.4499999999771</v>
      </c>
      <c r="M976" s="155">
        <v>122.24514587344112</v>
      </c>
      <c r="N976" s="138">
        <f t="shared" si="15"/>
        <v>976</v>
      </c>
      <c r="AB976" s="167" t="str">
        <f>IFERROR(VALUE(RIGHT(AA976,LEN(AA976)-MIN(FIND({0;1;2;3;4;5;6;7;8;9},AA976&amp;"0123456789"))+1)),"")</f>
        <v/>
      </c>
    </row>
    <row r="977" spans="2:28" x14ac:dyDescent="0.2">
      <c r="B977" s="125">
        <v>2293.5999999999767</v>
      </c>
      <c r="C977" s="155">
        <v>26.615217866835025</v>
      </c>
      <c r="D977">
        <v>2293.5999999999767</v>
      </c>
      <c r="E977" s="155">
        <v>-2300.3510856075968</v>
      </c>
      <c r="F977">
        <v>2293.5999999999767</v>
      </c>
      <c r="G977" s="155">
        <v>0.52171439240328255</v>
      </c>
      <c r="I977" s="155"/>
      <c r="K977" s="155"/>
      <c r="L977">
        <v>2293.5499999999765</v>
      </c>
      <c r="M977" s="155">
        <v>120.9093038736917</v>
      </c>
      <c r="N977" s="138">
        <f t="shared" si="15"/>
        <v>977</v>
      </c>
      <c r="AB977" s="167" t="str">
        <f>IFERROR(VALUE(RIGHT(AA977,LEN(AA977)-MIN(FIND({0;1;2;3;4;5;6;7;8;9},AA977&amp;"0123456789"))+1)),"")</f>
        <v/>
      </c>
    </row>
    <row r="978" spans="2:28" x14ac:dyDescent="0.2">
      <c r="B978" s="125">
        <v>2293.6999999999766</v>
      </c>
      <c r="C978" s="155">
        <v>26.528243320485153</v>
      </c>
      <c r="D978">
        <v>2293.6999999999766</v>
      </c>
      <c r="E978" s="155">
        <v>-2300.4004351840717</v>
      </c>
      <c r="F978">
        <v>2293.6999999999766</v>
      </c>
      <c r="G978" s="155">
        <v>0.47236481592835844</v>
      </c>
      <c r="I978" s="155"/>
      <c r="K978" s="155"/>
      <c r="L978">
        <v>2293.6499999999769</v>
      </c>
      <c r="M978" s="155">
        <v>119.57068554537187</v>
      </c>
      <c r="N978" s="138">
        <f t="shared" si="15"/>
        <v>978</v>
      </c>
      <c r="AB978" s="167" t="str">
        <f>IFERROR(VALUE(RIGHT(AA978,LEN(AA978)-MIN(FIND({0;1;2;3;4;5;6;7;8;9},AA978&amp;"0123456789"))+1)),"")</f>
        <v/>
      </c>
    </row>
    <row r="979" spans="2:28" x14ac:dyDescent="0.2">
      <c r="B979" s="125">
        <v>2293.7999999999765</v>
      </c>
      <c r="C979" s="155">
        <v>26.440138287535145</v>
      </c>
      <c r="D979">
        <v>2293.7999999999765</v>
      </c>
      <c r="E979" s="155">
        <v>-2300.4477369033821</v>
      </c>
      <c r="F979">
        <v>2293.7999999999765</v>
      </c>
      <c r="G979" s="155">
        <v>0.42506309661803243</v>
      </c>
      <c r="I979" s="155"/>
      <c r="K979" s="155"/>
      <c r="L979">
        <v>2293.7499999999764</v>
      </c>
      <c r="M979" s="155">
        <v>118.23040569218561</v>
      </c>
      <c r="N979" s="138">
        <f t="shared" si="15"/>
        <v>979</v>
      </c>
      <c r="AB979" s="167" t="str">
        <f>IFERROR(VALUE(RIGHT(AA979,LEN(AA979)-MIN(FIND({0;1;2;3;4;5;6;7;8;9},AA979&amp;"0123456789"))+1)),"")</f>
        <v/>
      </c>
    </row>
    <row r="980" spans="2:28" x14ac:dyDescent="0.2">
      <c r="B980" s="125">
        <v>2293.8999999999764</v>
      </c>
      <c r="C980" s="155">
        <v>26.350950564640087</v>
      </c>
      <c r="D980">
        <v>2293.8999999999764</v>
      </c>
      <c r="E980" s="155">
        <v>-2300.4929640733285</v>
      </c>
      <c r="F980">
        <v>2293.8999999999764</v>
      </c>
      <c r="G980" s="155">
        <v>0.37983592667160337</v>
      </c>
      <c r="I980" s="155"/>
      <c r="K980" s="155"/>
      <c r="L980">
        <v>2293.8499999999767</v>
      </c>
      <c r="M980" s="155">
        <v>116.88960476868795</v>
      </c>
      <c r="N980" s="138">
        <f t="shared" si="15"/>
        <v>980</v>
      </c>
      <c r="AB980" s="167" t="str">
        <f>IFERROR(VALUE(RIGHT(AA980,LEN(AA980)-MIN(FIND({0;1;2;3;4;5;6;7;8;9},AA980&amp;"0123456789"))+1)),"")</f>
        <v/>
      </c>
    </row>
    <row r="981" spans="2:28" x14ac:dyDescent="0.2">
      <c r="B981" s="125">
        <v>2293.9999999999764</v>
      </c>
      <c r="C981" s="155">
        <v>26.260729474262885</v>
      </c>
      <c r="D981">
        <v>2293.9999999999764</v>
      </c>
      <c r="E981" s="155">
        <v>-2300.536092941546</v>
      </c>
      <c r="F981">
        <v>2293.9999999999764</v>
      </c>
      <c r="G981" s="155">
        <v>0.33670705845406701</v>
      </c>
      <c r="I981" s="155"/>
      <c r="K981" s="155"/>
      <c r="L981">
        <v>2293.9499999999762</v>
      </c>
      <c r="M981" s="155">
        <v>115.54944709470617</v>
      </c>
      <c r="N981" s="138">
        <f t="shared" si="15"/>
        <v>981</v>
      </c>
      <c r="AB981" s="167" t="str">
        <f>IFERROR(VALUE(RIGHT(AA981,LEN(AA981)-MIN(FIND({0;1;2;3;4;5;6;7;8;9},AA981&amp;"0123456789"))+1)),"")</f>
        <v/>
      </c>
    </row>
    <row r="982" spans="2:28" x14ac:dyDescent="0.2">
      <c r="B982" s="125">
        <v>2294.0999999999763</v>
      </c>
      <c r="C982" s="155">
        <v>26.169525682566729</v>
      </c>
      <c r="D982">
        <v>2294.0999999999763</v>
      </c>
      <c r="E982" s="155">
        <v>-2300.5771028267286</v>
      </c>
      <c r="F982">
        <v>2294.0999999999763</v>
      </c>
      <c r="G982" s="155">
        <v>0.29569717327149192</v>
      </c>
      <c r="I982" s="155"/>
      <c r="K982" s="155"/>
      <c r="L982">
        <v>2294.0499999999765</v>
      </c>
      <c r="M982" s="155">
        <v>114.21111899263903</v>
      </c>
      <c r="N982" s="138">
        <f t="shared" si="15"/>
        <v>982</v>
      </c>
      <c r="AB982" s="167" t="str">
        <f>IFERROR(VALUE(RIGHT(AA982,LEN(AA982)-MIN(FIND({0;1;2;3;4;5;6;7;8;9},AA982&amp;"0123456789"))+1)),"")</f>
        <v/>
      </c>
    </row>
    <row r="983" spans="2:28" x14ac:dyDescent="0.2">
      <c r="B983" s="125">
        <v>2294.1999999999762</v>
      </c>
      <c r="C983" s="155">
        <v>26.077391007327762</v>
      </c>
      <c r="D983">
        <v>2294.1999999999762</v>
      </c>
      <c r="E983" s="155">
        <v>-2300.6159762376637</v>
      </c>
      <c r="F983">
        <v>2294.1999999999762</v>
      </c>
      <c r="G983" s="155">
        <v>0.25682376233635296</v>
      </c>
      <c r="I983" s="155"/>
      <c r="K983" s="155"/>
      <c r="L983">
        <v>2294.149999999976</v>
      </c>
      <c r="M983" s="155">
        <v>112.87582686323043</v>
      </c>
      <c r="N983" s="138">
        <f t="shared" si="15"/>
        <v>983</v>
      </c>
      <c r="AB983" s="167" t="str">
        <f>IFERROR(VALUE(RIGHT(AA983,LEN(AA983)-MIN(FIND({0;1;2;3;4;5;6;7;8;9},AA983&amp;"0123456789"))+1)),"")</f>
        <v/>
      </c>
    </row>
    <row r="984" spans="2:28" x14ac:dyDescent="0.2">
      <c r="B984" s="125">
        <v>2294.2999999999761</v>
      </c>
      <c r="C984" s="155">
        <v>25.984378217083055</v>
      </c>
      <c r="D984">
        <v>2294.2999999999761</v>
      </c>
      <c r="E984" s="155">
        <v>-2300.6526989791882</v>
      </c>
      <c r="F984">
        <v>2294.2999999999761</v>
      </c>
      <c r="G984" s="155">
        <v>0.22010102081185323</v>
      </c>
      <c r="I984" s="155"/>
      <c r="K984" s="155"/>
      <c r="L984">
        <v>2294.2499999999764</v>
      </c>
      <c r="M984" s="155">
        <v>111.54479520403869</v>
      </c>
      <c r="N984" s="138">
        <f t="shared" si="15"/>
        <v>984</v>
      </c>
      <c r="AB984" s="167" t="str">
        <f>IFERROR(VALUE(RIGHT(AA984,LEN(AA984)-MIN(FIND({0;1;2;3;4;5;6;7;8;9},AA984&amp;"0123456789"))+1)),"")</f>
        <v/>
      </c>
    </row>
    <row r="985" spans="2:28" x14ac:dyDescent="0.2">
      <c r="B985" s="125">
        <v>2294.399999999976</v>
      </c>
      <c r="C985" s="155">
        <v>25.89054082282999</v>
      </c>
      <c r="D985">
        <v>2294.399999999976</v>
      </c>
      <c r="E985" s="155">
        <v>-2300.6872602443354</v>
      </c>
      <c r="F985">
        <v>2294.399999999976</v>
      </c>
      <c r="G985" s="155">
        <v>0.18553975566464942</v>
      </c>
      <c r="I985" s="155"/>
      <c r="K985" s="155"/>
      <c r="L985">
        <v>2294.3499999999758</v>
      </c>
      <c r="M985" s="155">
        <v>110.21926459983389</v>
      </c>
      <c r="N985" s="138">
        <f t="shared" si="15"/>
        <v>985</v>
      </c>
      <c r="AB985" s="167" t="str">
        <f>IFERROR(VALUE(RIGHT(AA985,LEN(AA985)-MIN(FIND({0;1;2;3;4;5;6;7;8;9},AA985&amp;"0123456789"))+1)),"")</f>
        <v/>
      </c>
    </row>
    <row r="986" spans="2:28" x14ac:dyDescent="0.2">
      <c r="B986" s="125">
        <v>2294.4999999999759</v>
      </c>
      <c r="C986" s="155">
        <v>25.795932863679699</v>
      </c>
      <c r="D986">
        <v>2294.4999999999759</v>
      </c>
      <c r="E986" s="155">
        <v>-2300.719652692042</v>
      </c>
      <c r="F986">
        <v>2294.4999999999759</v>
      </c>
      <c r="G986" s="155">
        <v>0.15314730795807918</v>
      </c>
      <c r="I986" s="155"/>
      <c r="K986" s="155"/>
      <c r="L986">
        <v>2294.4499999999762</v>
      </c>
      <c r="M986" s="155">
        <v>108.90048967581487</v>
      </c>
      <c r="N986" s="138">
        <f t="shared" si="15"/>
        <v>986</v>
      </c>
      <c r="AB986" s="167" t="str">
        <f>IFERROR(VALUE(RIGHT(AA986,LEN(AA986)-MIN(FIND({0;1;2;3;4;5;6;7;8;9},AA986&amp;"0123456789"))+1)),"")</f>
        <v/>
      </c>
    </row>
    <row r="987" spans="2:28" x14ac:dyDescent="0.2">
      <c r="B987" s="125">
        <v>2294.5999999999758</v>
      </c>
      <c r="C987" s="155">
        <v>25.700608687936853</v>
      </c>
      <c r="D987">
        <v>2294.5999999999758</v>
      </c>
      <c r="E987" s="155">
        <v>-2300.7498725099549</v>
      </c>
      <c r="F987">
        <v>2294.5999999999758</v>
      </c>
      <c r="G987" s="155">
        <v>0.12292749004518555</v>
      </c>
      <c r="I987" s="155"/>
      <c r="K987" s="155"/>
      <c r="L987">
        <v>2294.5499999999756</v>
      </c>
      <c r="M987" s="155">
        <v>107.58973703914376</v>
      </c>
      <c r="N987" s="138">
        <f t="shared" si="15"/>
        <v>987</v>
      </c>
      <c r="AB987" s="167" t="str">
        <f>IFERROR(VALUE(RIGHT(AA987,LEN(AA987)-MIN(FIND({0;1;2;3;4;5;6;7;8;9},AA987&amp;"0123456789"))+1)),"")</f>
        <v/>
      </c>
    </row>
    <row r="988" spans="2:28" x14ac:dyDescent="0.2">
      <c r="B988" s="125">
        <v>2294.6999999999757</v>
      </c>
      <c r="C988" s="155">
        <v>25.604622731131997</v>
      </c>
      <c r="D988">
        <v>2294.6999999999757</v>
      </c>
      <c r="E988" s="155">
        <v>-2300.7779194620475</v>
      </c>
      <c r="F988">
        <v>2294.6999999999757</v>
      </c>
      <c r="G988" s="155">
        <v>9.488053795257656E-2</v>
      </c>
      <c r="I988" s="155"/>
      <c r="K988" s="155"/>
      <c r="L988">
        <v>2294.649999999976</v>
      </c>
      <c r="M988" s="155">
        <v>106.28828322912892</v>
      </c>
      <c r="N988" s="138">
        <f t="shared" si="15"/>
        <v>988</v>
      </c>
      <c r="AB988" s="167" t="str">
        <f>IFERROR(VALUE(RIGHT(AA988,LEN(AA988)-MIN(FIND({0;1;2;3;4;5;6;7;8;9},AA988&amp;"0123456789"))+1)),"")</f>
        <v/>
      </c>
    </row>
    <row r="989" spans="2:28" x14ac:dyDescent="0.2">
      <c r="B989" s="125">
        <v>2294.7999999999756</v>
      </c>
      <c r="C989" s="155">
        <v>25.508029292565837</v>
      </c>
      <c r="D989">
        <v>2294.7999999999756</v>
      </c>
      <c r="E989" s="155">
        <v>-2300.8037969208672</v>
      </c>
      <c r="F989">
        <v>2294.7999999999756</v>
      </c>
      <c r="G989" s="155">
        <v>6.9003079132926359E-2</v>
      </c>
      <c r="I989" s="155"/>
      <c r="K989" s="155"/>
      <c r="L989">
        <v>2294.7499999999754</v>
      </c>
      <c r="M989" s="155">
        <v>104.99741266305662</v>
      </c>
      <c r="N989" s="138">
        <f t="shared" si="15"/>
        <v>989</v>
      </c>
      <c r="AB989" s="167" t="str">
        <f>IFERROR(VALUE(RIGHT(AA989,LEN(AA989)-MIN(FIND({0;1;2;3;4;5;6;7;8;9},AA989&amp;"0123456789"))+1)),"")</f>
        <v/>
      </c>
    </row>
    <row r="990" spans="2:28" x14ac:dyDescent="0.2">
      <c r="B990" s="125">
        <v>2294.8999999999755</v>
      </c>
      <c r="C990" s="155">
        <v>25.410882311942235</v>
      </c>
      <c r="D990">
        <v>2294.8999999999755</v>
      </c>
      <c r="E990" s="155">
        <v>-2300.827511884469</v>
      </c>
      <c r="F990">
        <v>2294.8999999999755</v>
      </c>
      <c r="G990" s="155">
        <v>4.5288115531093354E-2</v>
      </c>
      <c r="I990" s="155"/>
      <c r="K990" s="155"/>
      <c r="L990">
        <v>2294.8499999999758</v>
      </c>
      <c r="M990" s="155">
        <v>103.71841562891105</v>
      </c>
      <c r="N990" s="138">
        <f t="shared" si="15"/>
        <v>990</v>
      </c>
      <c r="AB990" s="167" t="str">
        <f>IFERROR(VALUE(RIGHT(AA990,LEN(AA990)-MIN(FIND({0;1;2;3;4;5;6;7;8;9},AA990&amp;"0123456789"))+1)),"")</f>
        <v/>
      </c>
    </row>
    <row r="991" spans="2:28" x14ac:dyDescent="0.2">
      <c r="B991" s="125">
        <v>2294.9999999999754</v>
      </c>
      <c r="C991" s="155">
        <v>25.31323514766121</v>
      </c>
      <c r="D991">
        <v>2294.9999999999754</v>
      </c>
      <c r="E991" s="155">
        <v>-2300.8490749781768</v>
      </c>
      <c r="F991">
        <v>2294.9999999999754</v>
      </c>
      <c r="G991" s="155">
        <v>2.3725021823338466E-2</v>
      </c>
      <c r="I991" s="155"/>
      <c r="K991" s="155"/>
      <c r="L991">
        <v>2294.9499999999753</v>
      </c>
      <c r="M991" s="155">
        <v>102.45258629482569</v>
      </c>
      <c r="N991" s="138">
        <f t="shared" si="15"/>
        <v>991</v>
      </c>
      <c r="AB991" s="167" t="str">
        <f>IFERROR(VALUE(RIGHT(AA991,LEN(AA991)-MIN(FIND({0;1;2;3;4;5;6;7;8;9},AA991&amp;"0123456789"))+1)),"")</f>
        <v/>
      </c>
    </row>
    <row r="992" spans="2:28" x14ac:dyDescent="0.2">
      <c r="B992" s="125">
        <v>2295.0999999999754</v>
      </c>
      <c r="C992" s="155">
        <v>25.215140358329741</v>
      </c>
      <c r="D992">
        <v>2295.0999999999754</v>
      </c>
      <c r="E992" s="155">
        <v>-2300.8685004415643</v>
      </c>
      <c r="F992">
        <v>2295.0999999999754</v>
      </c>
      <c r="G992" s="155">
        <v>4.2995584358322958E-3</v>
      </c>
      <c r="I992" s="155"/>
      <c r="K992" s="155"/>
      <c r="L992">
        <v>2295.0499999999756</v>
      </c>
      <c r="M992" s="155">
        <v>101.2012207999981</v>
      </c>
      <c r="N992" s="138">
        <f t="shared" si="15"/>
        <v>992</v>
      </c>
      <c r="AB992" s="167" t="str">
        <f>IFERROR(VALUE(RIGHT(AA992,LEN(AA992)-MIN(FIND({0;1;2;3;4;5;6;7;8;9},AA992&amp;"0123456789"))+1)),"")</f>
        <v/>
      </c>
    </row>
    <row r="993" spans="2:28" x14ac:dyDescent="0.2">
      <c r="B993" s="125">
        <v>2295.1999999999753</v>
      </c>
      <c r="C993" s="155">
        <v>25.116649488984191</v>
      </c>
      <c r="D993">
        <v>2295.1999999999753</v>
      </c>
      <c r="E993" s="155">
        <v>-2300.885806101051</v>
      </c>
      <c r="F993">
        <v>2295.1999999999753</v>
      </c>
      <c r="G993" s="155">
        <v>-1.3006101050905272E-2</v>
      </c>
      <c r="I993" s="155"/>
      <c r="K993" s="155"/>
      <c r="L993">
        <v>2295.1499999999751</v>
      </c>
      <c r="M993" s="155">
        <v>99.965615348996593</v>
      </c>
      <c r="N993" s="138">
        <f t="shared" si="15"/>
        <v>993</v>
      </c>
      <c r="AB993" s="167" t="str">
        <f>IFERROR(VALUE(RIGHT(AA993,LEN(AA993)-MIN(FIND({0;1;2;3;4;5;6;7;8;9},AA993&amp;"0123456789"))+1)),"")</f>
        <v/>
      </c>
    </row>
    <row r="994" spans="2:28" x14ac:dyDescent="0.2">
      <c r="B994" s="125">
        <v>2295.2999999999752</v>
      </c>
      <c r="C994" s="155">
        <v>25.0178128431095</v>
      </c>
      <c r="D994">
        <v>2295.2999999999752</v>
      </c>
      <c r="E994" s="155">
        <v>-2300.9010132094199</v>
      </c>
      <c r="F994">
        <v>2295.2999999999752</v>
      </c>
      <c r="G994" s="155">
        <v>-2.8213209419845953E-2</v>
      </c>
      <c r="I994" s="155"/>
      <c r="K994" s="155"/>
      <c r="L994">
        <v>2295.2499999999754</v>
      </c>
      <c r="M994" s="155">
        <v>98.746995026120985</v>
      </c>
      <c r="N994" s="138">
        <f t="shared" si="15"/>
        <v>994</v>
      </c>
      <c r="AB994" s="167" t="str">
        <f>IFERROR(VALUE(RIGHT(AA994,LEN(AA994)-MIN(FIND({0;1;2;3;4;5;6;7;8;9},AA994&amp;"0123456789"))+1)),"")</f>
        <v/>
      </c>
    </row>
    <row r="995" spans="2:28" x14ac:dyDescent="0.2">
      <c r="B995" s="125">
        <v>2295.3999999999751</v>
      </c>
      <c r="C995" s="155">
        <v>24.918679194342491</v>
      </c>
      <c r="D995">
        <v>2295.3999999999751</v>
      </c>
      <c r="E995" s="155">
        <v>-2300.9141456290668</v>
      </c>
      <c r="F995">
        <v>2295.3999999999751</v>
      </c>
      <c r="G995" s="155">
        <v>-4.134562906665451E-2</v>
      </c>
      <c r="I995" s="155"/>
      <c r="K995" s="155"/>
      <c r="L995">
        <v>2295.3499999999749</v>
      </c>
      <c r="M995" s="155">
        <v>97.546141740265398</v>
      </c>
      <c r="N995" s="138">
        <f t="shared" si="15"/>
        <v>995</v>
      </c>
      <c r="AB995" s="167" t="str">
        <f>IFERROR(VALUE(RIGHT(AA995,LEN(AA995)-MIN(FIND({0;1;2;3;4;5;6;7;8;9},AA995&amp;"0123456789"))+1)),"")</f>
        <v/>
      </c>
    </row>
    <row r="996" spans="2:28" x14ac:dyDescent="0.2">
      <c r="B996" s="125">
        <v>2295.499999999975</v>
      </c>
      <c r="C996" s="155">
        <v>24.819295565890783</v>
      </c>
      <c r="D996">
        <v>2295.499999999975</v>
      </c>
      <c r="E996" s="155">
        <v>-2300.9252288372541</v>
      </c>
      <c r="F996">
        <v>2295.499999999975</v>
      </c>
      <c r="G996" s="155">
        <v>-5.2428837253955862E-2</v>
      </c>
      <c r="I996" s="155"/>
      <c r="K996" s="155"/>
      <c r="L996">
        <v>2295.4499999999753</v>
      </c>
      <c r="M996" s="155">
        <v>96.363301829217448</v>
      </c>
      <c r="N996" s="138">
        <f t="shared" si="15"/>
        <v>996</v>
      </c>
      <c r="AB996" s="167" t="str">
        <f>IFERROR(VALUE(RIGHT(AA996,LEN(AA996)-MIN(FIND({0;1;2;3;4;5;6;7;8;9},AA996&amp;"0123456789"))+1)),"")</f>
        <v/>
      </c>
    </row>
    <row r="997" spans="2:28" x14ac:dyDescent="0.2">
      <c r="B997" s="125">
        <v>2295.5999999999749</v>
      </c>
      <c r="C997" s="155">
        <v>24.719707117133723</v>
      </c>
      <c r="D997">
        <v>2295.5999999999749</v>
      </c>
      <c r="E997" s="155">
        <v>-2300.9342889928976</v>
      </c>
      <c r="F997">
        <v>2295.5999999999749</v>
      </c>
      <c r="G997" s="155">
        <v>-6.1488992897466233E-2</v>
      </c>
      <c r="I997" s="155"/>
      <c r="K997" s="155"/>
      <c r="L997">
        <v>2295.5499999999747</v>
      </c>
      <c r="M997" s="155">
        <v>95.198229318191025</v>
      </c>
      <c r="N997" s="138">
        <f t="shared" si="15"/>
        <v>997</v>
      </c>
      <c r="AB997" s="167" t="str">
        <f>IFERROR(VALUE(RIGHT(AA997,LEN(AA997)-MIN(FIND({0;1;2;3;4;5;6;7;8;9},AA997&amp;"0123456789"))+1)),"")</f>
        <v/>
      </c>
    </row>
    <row r="998" spans="2:28" x14ac:dyDescent="0.2">
      <c r="B998" s="125">
        <v>2295.6999999999748</v>
      </c>
      <c r="C998" s="155">
        <v>24.619957129118276</v>
      </c>
      <c r="D998">
        <v>2295.6999999999748</v>
      </c>
      <c r="E998" s="155">
        <v>-2300.9413521230708</v>
      </c>
      <c r="F998">
        <v>2295.6999999999748</v>
      </c>
      <c r="G998" s="155">
        <v>-6.8552123070730886E-2</v>
      </c>
      <c r="I998" s="155"/>
      <c r="K998" s="155"/>
      <c r="L998">
        <v>2295.6499999999751</v>
      </c>
      <c r="M998" s="155">
        <v>94.050258461408859</v>
      </c>
      <c r="N998" s="138">
        <f t="shared" si="15"/>
        <v>998</v>
      </c>
      <c r="AB998" s="167" t="str">
        <f>IFERROR(VALUE(RIGHT(AA998,LEN(AA998)-MIN(FIND({0;1;2;3;4;5;6;7;8;9},AA998&amp;"0123456789"))+1)),"")</f>
        <v/>
      </c>
    </row>
    <row r="999" spans="2:28" ht="13.5" thickBot="1" x14ac:dyDescent="0.25">
      <c r="B999" s="133">
        <v>2295.7999999999747</v>
      </c>
      <c r="C999" s="156">
        <v>24.520087070461908</v>
      </c>
      <c r="D999" s="134">
        <v>2295.7999999999747</v>
      </c>
      <c r="E999" s="156">
        <v>-2300.9464434372117</v>
      </c>
      <c r="F999" s="134">
        <v>2295.7999999999747</v>
      </c>
      <c r="G999" s="156">
        <v>-7.3643437211558194E-2</v>
      </c>
      <c r="H999" s="134"/>
      <c r="I999" s="156"/>
      <c r="J999" s="134"/>
      <c r="K999" s="156"/>
      <c r="L999" s="134">
        <v>2295.7499999999745</v>
      </c>
      <c r="M999" s="156">
        <v>92.918377147713343</v>
      </c>
      <c r="N999" s="139">
        <f t="shared" si="15"/>
        <v>999</v>
      </c>
      <c r="AB999" s="167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24.420136725679797</v>
      </c>
      <c r="D1000">
        <v>2295.8999999999746</v>
      </c>
      <c r="E1000">
        <v>-2300.9495867746577</v>
      </c>
      <c r="F1000">
        <v>2295.8999999999746</v>
      </c>
      <c r="G1000">
        <v>-7.6786774657648493E-2</v>
      </c>
      <c r="L1000">
        <v>2295.8499999999749</v>
      </c>
      <c r="M1000">
        <v>91.80130073138389</v>
      </c>
      <c r="AB1000" s="167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24.320144368713773</v>
      </c>
      <c r="D1001">
        <v>2295.9999999999745</v>
      </c>
      <c r="E1001">
        <v>-2300.9508041890194</v>
      </c>
      <c r="F1001">
        <v>2295.9999999999745</v>
      </c>
      <c r="G1001">
        <v>-7.800418901933881E-2</v>
      </c>
      <c r="L1001">
        <v>2295.9499999999744</v>
      </c>
      <c r="M1001">
        <v>90.697545899793155</v>
      </c>
    </row>
    <row r="1002" spans="2:28" x14ac:dyDescent="0.2">
      <c r="B1002">
        <v>2296.0999999999744</v>
      </c>
      <c r="C1002">
        <v>24.220146965330319</v>
      </c>
      <c r="D1002">
        <v>2296.0999999999744</v>
      </c>
      <c r="E1002">
        <v>-2300.9501156713609</v>
      </c>
      <c r="F1002">
        <v>2296.0999999999744</v>
      </c>
      <c r="G1002">
        <v>-7.7315671360793203E-2</v>
      </c>
      <c r="L1002">
        <v>2296.0499999999747</v>
      </c>
      <c r="M1002">
        <v>89.605504430770736</v>
      </c>
    </row>
    <row r="1003" spans="2:28" x14ac:dyDescent="0.2">
      <c r="B1003">
        <v>2296.1999999999744</v>
      </c>
      <c r="C1003">
        <v>24.120180388707535</v>
      </c>
      <c r="D1003">
        <v>2296.1999999999744</v>
      </c>
      <c r="E1003">
        <v>-2300.9475390213538</v>
      </c>
      <c r="F1003">
        <v>2296.1999999999744</v>
      </c>
      <c r="G1003">
        <v>-7.4739021353707358E-2</v>
      </c>
      <c r="L1003">
        <v>2296.1499999999742</v>
      </c>
      <c r="M1003">
        <v>88.523521606367225</v>
      </c>
    </row>
    <row r="1004" spans="2:28" x14ac:dyDescent="0.2">
      <c r="B1004">
        <v>2296.2999999999743</v>
      </c>
      <c r="C1004">
        <v>24.020279630392182</v>
      </c>
      <c r="D1004">
        <v>2296.2999999999743</v>
      </c>
      <c r="E1004">
        <v>-2300.9430899148392</v>
      </c>
      <c r="F1004">
        <v>2296.2999999999743</v>
      </c>
      <c r="G1004">
        <v>-7.0289914839122503E-2</v>
      </c>
      <c r="L1004">
        <v>2296.2499999999745</v>
      </c>
      <c r="M1004">
        <v>87.45000239716201</v>
      </c>
    </row>
    <row r="1005" spans="2:28" x14ac:dyDescent="0.2">
      <c r="B1005">
        <v>2296.3999999999742</v>
      </c>
      <c r="C1005">
        <v>23.920479000109992</v>
      </c>
      <c r="D1005">
        <v>2296.3999999999742</v>
      </c>
      <c r="E1005">
        <v>-2300.936781945707</v>
      </c>
      <c r="F1005">
        <v>2296.3999999999742</v>
      </c>
      <c r="G1005">
        <v>-6.3981945706927945E-2</v>
      </c>
      <c r="L1005">
        <v>2296.349999999974</v>
      </c>
      <c r="M1005">
        <v>86.383390850178117</v>
      </c>
    </row>
    <row r="1006" spans="2:28" x14ac:dyDescent="0.2">
      <c r="B1006">
        <v>2296.4999999999741</v>
      </c>
      <c r="C1006">
        <v>23.820812298295664</v>
      </c>
      <c r="D1006">
        <v>2296.4999999999741</v>
      </c>
      <c r="E1006">
        <v>-2300.9286268947376</v>
      </c>
      <c r="F1006">
        <v>2296.4999999999741</v>
      </c>
      <c r="G1006">
        <v>-5.5826894737492694E-2</v>
      </c>
      <c r="L1006">
        <v>2296.4499999999744</v>
      </c>
      <c r="M1006">
        <v>85.322295108583603</v>
      </c>
    </row>
    <row r="1007" spans="2:28" x14ac:dyDescent="0.2">
      <c r="B1007">
        <v>2296.599999999974</v>
      </c>
      <c r="C1007">
        <v>23.721312947391723</v>
      </c>
      <c r="D1007">
        <v>2296.599999999974</v>
      </c>
      <c r="E1007">
        <v>-2300.9186351269545</v>
      </c>
      <c r="F1007">
        <v>2296.599999999974</v>
      </c>
      <c r="G1007">
        <v>-4.5835126954443695E-2</v>
      </c>
      <c r="L1007">
        <v>2296.5499999999738</v>
      </c>
      <c r="M1007">
        <v>84.265557392745478</v>
      </c>
    </row>
    <row r="1008" spans="2:28" x14ac:dyDescent="0.2">
      <c r="B1008">
        <v>2296.6999999999739</v>
      </c>
      <c r="C1008">
        <v>23.622014069537347</v>
      </c>
      <c r="D1008">
        <v>2296.6999999999739</v>
      </c>
      <c r="E1008">
        <v>-2300.9068161120731</v>
      </c>
      <c r="F1008">
        <v>2296.6999999999739</v>
      </c>
      <c r="G1008">
        <v>-3.4016112073004479E-2</v>
      </c>
      <c r="L1008">
        <v>2296.6499999999742</v>
      </c>
      <c r="M1008">
        <v>83.212322670038034</v>
      </c>
    </row>
    <row r="1009" spans="2:13" x14ac:dyDescent="0.2">
      <c r="B1009">
        <v>2296.7999999999738</v>
      </c>
      <c r="C1009">
        <v>23.522948498673735</v>
      </c>
      <c r="D1009">
        <v>2296.7999999999738</v>
      </c>
      <c r="E1009">
        <v>-2300.8931790616502</v>
      </c>
      <c r="F1009">
        <v>2296.7999999999738</v>
      </c>
      <c r="G1009">
        <v>-2.0379061650146468E-2</v>
      </c>
      <c r="L1009">
        <v>2296.7499999999736</v>
      </c>
      <c r="M1009">
        <v>82.162105862123269</v>
      </c>
    </row>
    <row r="1010" spans="2:13" x14ac:dyDescent="0.2">
      <c r="B1010">
        <v>2296.8999999999737</v>
      </c>
      <c r="C1010">
        <v>23.424148715551635</v>
      </c>
      <c r="D1010">
        <v>2296.8999999999737</v>
      </c>
      <c r="E1010">
        <v>-2300.8777336755543</v>
      </c>
      <c r="F1010">
        <v>2296.8999999999737</v>
      </c>
      <c r="G1010">
        <v>-4.9336755541844468E-3</v>
      </c>
      <c r="L1010">
        <v>2296.849999999974</v>
      </c>
      <c r="M1010">
        <v>81.11485742296955</v>
      </c>
    </row>
    <row r="1011" spans="2:13" x14ac:dyDescent="0.2">
      <c r="B1011">
        <v>2296.9999999999736</v>
      </c>
      <c r="C1011">
        <v>23.325646694753612</v>
      </c>
      <c r="D1011">
        <v>2296.9999999999736</v>
      </c>
      <c r="E1011">
        <v>-2300.8604909892579</v>
      </c>
      <c r="F1011">
        <v>2296.9999999999736</v>
      </c>
      <c r="G1011">
        <v>1.2309010742228566E-2</v>
      </c>
      <c r="L1011">
        <v>2296.9499999999734</v>
      </c>
      <c r="M1011">
        <v>80.071027028568238</v>
      </c>
    </row>
    <row r="1012" spans="2:13" x14ac:dyDescent="0.2">
      <c r="B1012">
        <v>2297.0999999999735</v>
      </c>
      <c r="C1012">
        <v>23.227473656018379</v>
      </c>
      <c r="D1012">
        <v>2297.0999999999735</v>
      </c>
      <c r="E1012">
        <v>-2300.8414643130441</v>
      </c>
      <c r="F1012">
        <v>2297.0999999999735</v>
      </c>
      <c r="G1012">
        <v>3.133568695602662E-2</v>
      </c>
      <c r="L1012">
        <v>2297.0499999999738</v>
      </c>
      <c r="M1012">
        <v>79.031625222176928</v>
      </c>
    </row>
    <row r="1013" spans="2:13" x14ac:dyDescent="0.2">
      <c r="B1013">
        <v>2297.1999999999734</v>
      </c>
      <c r="C1013">
        <v>23.129659868760392</v>
      </c>
      <c r="D1013">
        <v>2297.1999999999734</v>
      </c>
      <c r="E1013">
        <v>-2300.8206694869577</v>
      </c>
      <c r="F1013">
        <v>2297.1999999999734</v>
      </c>
      <c r="G1013">
        <v>5.2130513042357052E-2</v>
      </c>
      <c r="L1013">
        <v>2297.1499999999733</v>
      </c>
      <c r="M1013">
        <v>77.997834587860694</v>
      </c>
    </row>
    <row r="1014" spans="2:13" x14ac:dyDescent="0.2">
      <c r="B1014">
        <v>2297.2999999999734</v>
      </c>
      <c r="C1014">
        <v>23.032234504606755</v>
      </c>
      <c r="D1014">
        <v>2297.2999999999734</v>
      </c>
      <c r="E1014">
        <v>-2300.7981248150986</v>
      </c>
      <c r="F1014">
        <v>2297.2999999999734</v>
      </c>
      <c r="G1014">
        <v>7.4675184901479952E-2</v>
      </c>
      <c r="L1014">
        <v>2297.2499999999736</v>
      </c>
      <c r="M1014">
        <v>76.9708278033997</v>
      </c>
    </row>
    <row r="1015" spans="2:13" x14ac:dyDescent="0.2">
      <c r="B1015">
        <v>2297.3999999999733</v>
      </c>
      <c r="C1015">
        <v>22.935225496776038</v>
      </c>
      <c r="D1015">
        <v>2297.3999999999733</v>
      </c>
      <c r="E1015">
        <v>-2300.773850992638</v>
      </c>
      <c r="F1015">
        <v>2297.3999999999733</v>
      </c>
      <c r="G1015">
        <v>9.894900736208001E-2</v>
      </c>
      <c r="L1015">
        <v>2297.3499999999731</v>
      </c>
      <c r="M1015">
        <v>75.951766532320164</v>
      </c>
    </row>
    <row r="1016" spans="2:13" x14ac:dyDescent="0.2">
      <c r="B1016">
        <v>2297.4999999999732</v>
      </c>
      <c r="C1016">
        <v>22.83865940621283</v>
      </c>
      <c r="D1016">
        <v>2297.4999999999732</v>
      </c>
      <c r="E1016">
        <v>-2300.7478710261344</v>
      </c>
      <c r="F1016">
        <v>2297.4999999999732</v>
      </c>
      <c r="G1016">
        <v>0.12492897386573532</v>
      </c>
      <c r="L1016">
        <v>2297.4499999999734</v>
      </c>
      <c r="M1016">
        <v>74.941800413613919</v>
      </c>
    </row>
    <row r="1017" spans="2:13" x14ac:dyDescent="0.2">
      <c r="B1017">
        <v>2297.5999999999731</v>
      </c>
      <c r="C1017">
        <v>22.742561295105123</v>
      </c>
      <c r="D1017">
        <v>2297.5999999999731</v>
      </c>
      <c r="E1017">
        <v>-2300.7202101477701</v>
      </c>
      <c r="F1017">
        <v>2297.5999999999731</v>
      </c>
      <c r="G1017">
        <v>0.15258985222999399</v>
      </c>
      <c r="L1017">
        <v>2297.5499999999729</v>
      </c>
      <c r="M1017">
        <v>73.942066079621767</v>
      </c>
    </row>
    <row r="1018" spans="2:13" x14ac:dyDescent="0.2">
      <c r="B1018">
        <v>2297.699999999973</v>
      </c>
      <c r="C1018">
        <v>22.646954608330052</v>
      </c>
      <c r="D1018">
        <v>2297.699999999973</v>
      </c>
      <c r="E1018">
        <v>-2300.6908957242431</v>
      </c>
      <c r="F1018">
        <v>2297.699999999973</v>
      </c>
      <c r="G1018">
        <v>0.18190427575700596</v>
      </c>
      <c r="L1018">
        <v>2297.6499999999733</v>
      </c>
      <c r="M1018">
        <v>72.95368624244486</v>
      </c>
    </row>
    <row r="1019" spans="2:13" x14ac:dyDescent="0.2">
      <c r="B1019">
        <v>2297.7999999999729</v>
      </c>
      <c r="C1019">
        <v>22.55186106325289</v>
      </c>
      <c r="D1019">
        <v>2297.7999999999729</v>
      </c>
      <c r="E1019">
        <v>-2300.6599571612414</v>
      </c>
      <c r="F1019">
        <v>2297.7999999999729</v>
      </c>
      <c r="G1019">
        <v>0.21284283875866095</v>
      </c>
      <c r="L1019">
        <v>2297.7499999999727</v>
      </c>
      <c r="M1019">
        <v>71.977768945953031</v>
      </c>
    </row>
    <row r="1020" spans="2:13" x14ac:dyDescent="0.2">
      <c r="B1020">
        <v>2297.8999999999728</v>
      </c>
      <c r="C1020">
        <v>22.457300548304197</v>
      </c>
      <c r="D1020">
        <v>2297.8999999999728</v>
      </c>
      <c r="E1020">
        <v>-2300.6274258041449</v>
      </c>
      <c r="F1020">
        <v>2297.8999999999728</v>
      </c>
      <c r="G1020">
        <v>0.24537419585522002</v>
      </c>
      <c r="L1020">
        <v>2297.8499999999731</v>
      </c>
      <c r="M1020">
        <v>71.015406800207927</v>
      </c>
    </row>
    <row r="1021" spans="2:13" x14ac:dyDescent="0.2">
      <c r="B1021">
        <v>2297.9999999999727</v>
      </c>
      <c r="C1021">
        <v>22.363291030611204</v>
      </c>
      <c r="D1021">
        <v>2297.9999999999727</v>
      </c>
      <c r="E1021">
        <v>-2300.5933348359072</v>
      </c>
      <c r="F1021">
        <v>2297.9999999999727</v>
      </c>
      <c r="G1021">
        <v>0.27946516409292599</v>
      </c>
      <c r="L1021">
        <v>2297.9499999999725</v>
      </c>
      <c r="M1021">
        <v>70.06767637195243</v>
      </c>
    </row>
    <row r="1022" spans="2:13" x14ac:dyDescent="0.2">
      <c r="B1022">
        <v>2298.0999999999726</v>
      </c>
      <c r="C1022">
        <v>22.26984850980179</v>
      </c>
      <c r="D1022">
        <v>2298.0999999999726</v>
      </c>
      <c r="E1022">
        <v>-2300.5577190761496</v>
      </c>
      <c r="F1022">
        <v>2298.0999999999726</v>
      </c>
      <c r="G1022">
        <v>0.31508092385047348</v>
      </c>
      <c r="L1022">
        <v>2298.0499999999729</v>
      </c>
      <c r="M1022">
        <v>69.135578299769094</v>
      </c>
    </row>
    <row r="1023" spans="2:13" x14ac:dyDescent="0.2">
      <c r="B1023">
        <v>2298.1999999999725</v>
      </c>
      <c r="C1023">
        <v>22.176986931774081</v>
      </c>
      <c r="D1023">
        <v>2298.1999999999725</v>
      </c>
      <c r="E1023">
        <v>-2300.5206149252017</v>
      </c>
      <c r="F1023">
        <v>2298.1999999999725</v>
      </c>
      <c r="G1023">
        <v>0.352185074798399</v>
      </c>
      <c r="L1023">
        <v>2298.1499999999724</v>
      </c>
      <c r="M1023">
        <v>68.220125131897547</v>
      </c>
    </row>
    <row r="1024" spans="2:13" x14ac:dyDescent="0.2">
      <c r="B1024">
        <v>2298.2999999999724</v>
      </c>
      <c r="C1024">
        <v>22.084718110517784</v>
      </c>
      <c r="D1024">
        <v>2298.2999999999724</v>
      </c>
      <c r="E1024">
        <v>-2300.4820603002408</v>
      </c>
      <c r="F1024">
        <v>2298.2999999999724</v>
      </c>
      <c r="G1024">
        <v>0.39073969975925138</v>
      </c>
      <c r="L1024">
        <v>2298.2499999999727</v>
      </c>
      <c r="M1024">
        <v>67.322337104337294</v>
      </c>
    </row>
    <row r="1025" spans="2:13" x14ac:dyDescent="0.2">
      <c r="B1025">
        <v>2298.3999999999724</v>
      </c>
      <c r="C1025">
        <v>21.993051673446338</v>
      </c>
      <c r="D1025">
        <v>2298.3999999999724</v>
      </c>
      <c r="E1025">
        <v>-2300.4420945309489</v>
      </c>
      <c r="F1025">
        <v>2298.3999999999724</v>
      </c>
      <c r="G1025">
        <v>0.43070546905119045</v>
      </c>
      <c r="L1025">
        <v>2298.3499999999722</v>
      </c>
      <c r="M1025">
        <v>66.443217046395887</v>
      </c>
    </row>
    <row r="1026" spans="2:13" x14ac:dyDescent="0.2">
      <c r="B1026">
        <v>2298.4999999999723</v>
      </c>
      <c r="C1026">
        <v>21.90199501602946</v>
      </c>
      <c r="D1026">
        <v>2298.4999999999723</v>
      </c>
      <c r="E1026">
        <v>-2300.4007582565941</v>
      </c>
      <c r="F1026">
        <v>2298.4999999999723</v>
      </c>
      <c r="G1026">
        <v>0.47204174340595273</v>
      </c>
      <c r="L1026">
        <v>2298.4499999999725</v>
      </c>
      <c r="M1026">
        <v>65.583750282964317</v>
      </c>
    </row>
    <row r="1027" spans="2:13" x14ac:dyDescent="0.2">
      <c r="B1027">
        <v>2298.5999999999722</v>
      </c>
      <c r="C1027">
        <v>21.811553265578027</v>
      </c>
      <c r="D1027">
        <v>2298.5999999999722</v>
      </c>
      <c r="E1027">
        <v>-2300.3580933253502</v>
      </c>
      <c r="F1027">
        <v>2298.5999999999722</v>
      </c>
      <c r="G1027">
        <v>0.51470667464991493</v>
      </c>
      <c r="L1027">
        <v>2298.549999999972</v>
      </c>
      <c r="M1027">
        <v>64.744904648172763</v>
      </c>
    </row>
    <row r="1028" spans="2:13" x14ac:dyDescent="0.2">
      <c r="B1028">
        <v>2298.6999999999721</v>
      </c>
      <c r="C1028">
        <v>21.721729253977617</v>
      </c>
      <c r="D1028">
        <v>2298.6999999999721</v>
      </c>
      <c r="E1028">
        <v>-2300.314142696609</v>
      </c>
      <c r="F1028">
        <v>2298.6999999999721</v>
      </c>
      <c r="G1028">
        <v>0.55865730339110087</v>
      </c>
      <c r="L1028">
        <v>2298.6499999999724</v>
      </c>
      <c r="M1028">
        <v>63.927630597905043</v>
      </c>
    </row>
    <row r="1029" spans="2:13" x14ac:dyDescent="0.2">
      <c r="B1029">
        <v>2298.799999999972</v>
      </c>
      <c r="C1029">
        <v>21.632523469365076</v>
      </c>
      <c r="D1029">
        <v>2298.799999999972</v>
      </c>
      <c r="E1029">
        <v>-2300.2689504057785</v>
      </c>
      <c r="F1029">
        <v>2298.799999999972</v>
      </c>
      <c r="G1029">
        <v>0.60384959422162865</v>
      </c>
      <c r="L1029">
        <v>2298.7499999999718</v>
      </c>
      <c r="M1029">
        <v>63.13289916203977</v>
      </c>
    </row>
    <row r="1030" spans="2:13" x14ac:dyDescent="0.2">
      <c r="B1030">
        <v>2298.8999999999719</v>
      </c>
      <c r="C1030">
        <v>21.543934064688656</v>
      </c>
      <c r="D1030">
        <v>2298.8999999999719</v>
      </c>
      <c r="E1030">
        <v>-2300.222561431352</v>
      </c>
      <c r="F1030">
        <v>2298.8999999999719</v>
      </c>
      <c r="G1030">
        <v>0.65023856864809204</v>
      </c>
      <c r="L1030">
        <v>2298.8499999999722</v>
      </c>
      <c r="M1030">
        <v>62.36163751177827</v>
      </c>
    </row>
    <row r="1031" spans="2:13" x14ac:dyDescent="0.2">
      <c r="B1031">
        <v>2298.9999999999718</v>
      </c>
      <c r="C1031">
        <v>21.455956862197734</v>
      </c>
      <c r="D1031">
        <v>2298.9999999999718</v>
      </c>
      <c r="E1031">
        <v>-2300.1750215965858</v>
      </c>
      <c r="F1031">
        <v>2298.9999999999718</v>
      </c>
      <c r="G1031">
        <v>0.69777840341430419</v>
      </c>
      <c r="L1031">
        <v>2298.9499999999716</v>
      </c>
      <c r="M1031">
        <v>61.614747655121825</v>
      </c>
    </row>
    <row r="1032" spans="2:13" x14ac:dyDescent="0.2">
      <c r="B1032">
        <v>2299.0999999999717</v>
      </c>
      <c r="C1032">
        <v>21.368585359102916</v>
      </c>
      <c r="D1032">
        <v>2299.0999999999717</v>
      </c>
      <c r="E1032">
        <v>-2300.1263774907648</v>
      </c>
      <c r="F1032">
        <v>2299.0999999999717</v>
      </c>
      <c r="G1032">
        <v>0.74642250923534448</v>
      </c>
      <c r="L1032">
        <v>2299.049999999972</v>
      </c>
      <c r="M1032">
        <v>60.893115758602576</v>
      </c>
    </row>
    <row r="1033" spans="2:13" x14ac:dyDescent="0.2">
      <c r="B1033">
        <v>2299.1999999999716</v>
      </c>
      <c r="C1033">
        <v>21.28181074054606</v>
      </c>
      <c r="D1033">
        <v>2299.1999999999716</v>
      </c>
      <c r="E1033">
        <v>-2300.0766763967836</v>
      </c>
      <c r="F1033">
        <v>2299.1999999999716</v>
      </c>
      <c r="G1033">
        <v>0.79612360321652886</v>
      </c>
      <c r="L1033">
        <v>2299.1499999999714</v>
      </c>
      <c r="M1033">
        <v>60.197612803575531</v>
      </c>
    </row>
    <row r="1034" spans="2:13" x14ac:dyDescent="0.2">
      <c r="B1034">
        <v>2299.2999999999715</v>
      </c>
      <c r="C1034">
        <v>21.195621824404988</v>
      </c>
      <c r="D1034">
        <v>2299.2999999999715</v>
      </c>
      <c r="E1034">
        <v>-2300.0259663531533</v>
      </c>
      <c r="F1034">
        <v>2299.2999999999715</v>
      </c>
      <c r="G1034">
        <v>0.84683364684678963</v>
      </c>
      <c r="L1034">
        <v>2299.2499999999718</v>
      </c>
      <c r="M1034">
        <v>59.529180162089347</v>
      </c>
    </row>
    <row r="1035" spans="2:13" x14ac:dyDescent="0.2">
      <c r="B1035">
        <v>2299.3999999999714</v>
      </c>
      <c r="C1035">
        <v>21.110005142561832</v>
      </c>
      <c r="D1035">
        <v>2299.3999999999714</v>
      </c>
      <c r="E1035">
        <v>-2299.9742959919158</v>
      </c>
      <c r="F1035">
        <v>2299.3999999999714</v>
      </c>
      <c r="G1035">
        <v>0.89850400808427366</v>
      </c>
      <c r="L1035">
        <v>2299.3499999999713</v>
      </c>
      <c r="M1035">
        <v>58.888678436300729</v>
      </c>
    </row>
    <row r="1036" spans="2:13" x14ac:dyDescent="0.2">
      <c r="B1036">
        <v>2299.4999999999714</v>
      </c>
      <c r="C1036">
        <v>21.024944986003071</v>
      </c>
      <c r="D1036">
        <v>2299.4999999999714</v>
      </c>
      <c r="E1036">
        <v>-2299.9217144659415</v>
      </c>
      <c r="F1036">
        <v>2299.4999999999714</v>
      </c>
      <c r="G1036">
        <v>0.9510855340586204</v>
      </c>
      <c r="L1036">
        <v>2299.4499999999716</v>
      </c>
      <c r="M1036">
        <v>58.27694105665563</v>
      </c>
    </row>
    <row r="1037" spans="2:13" x14ac:dyDescent="0.2">
      <c r="B1037">
        <v>2299.5999999999713</v>
      </c>
      <c r="C1037">
        <v>20.940423443298563</v>
      </c>
      <c r="D1037">
        <v>2299.5999999999713</v>
      </c>
      <c r="E1037">
        <v>-2299.8682714065085</v>
      </c>
      <c r="F1037">
        <v>2299.5999999999713</v>
      </c>
      <c r="G1037">
        <v>1.0045285934916137</v>
      </c>
      <c r="L1037">
        <v>2299.5499999999711</v>
      </c>
      <c r="M1037">
        <v>57.694789838325136</v>
      </c>
    </row>
    <row r="1038" spans="2:13" x14ac:dyDescent="0.2">
      <c r="B1038">
        <v>2299.6999999999712</v>
      </c>
      <c r="C1038">
        <v>20.856420511024972</v>
      </c>
      <c r="D1038">
        <v>2299.6999999999712</v>
      </c>
      <c r="E1038">
        <v>-2299.814016786193</v>
      </c>
      <c r="F1038">
        <v>2299.6999999999712</v>
      </c>
      <c r="G1038">
        <v>1.0587832138071462</v>
      </c>
      <c r="L1038">
        <v>2299.6499999999714</v>
      </c>
      <c r="M1038">
        <v>57.142965742721877</v>
      </c>
    </row>
    <row r="1039" spans="2:13" x14ac:dyDescent="0.2">
      <c r="B1039">
        <v>2299.7999999999711</v>
      </c>
      <c r="C1039">
        <v>20.772914089387545</v>
      </c>
      <c r="D1039">
        <v>2299.7999999999711</v>
      </c>
      <c r="E1039">
        <v>-2299.759000982433</v>
      </c>
      <c r="F1039">
        <v>2299.7999999999711</v>
      </c>
      <c r="G1039">
        <v>1.1137990175670893</v>
      </c>
      <c r="L1039">
        <v>2299.7499999999709</v>
      </c>
      <c r="M1039">
        <v>56.622259669528312</v>
      </c>
    </row>
    <row r="1040" spans="2:13" x14ac:dyDescent="0.2">
      <c r="B1040">
        <v>2299.899999999971</v>
      </c>
      <c r="C1040">
        <v>20.689880026924108</v>
      </c>
      <c r="D1040">
        <v>2299.899999999971</v>
      </c>
      <c r="E1040">
        <v>-2299.7032747746907</v>
      </c>
      <c r="F1040">
        <v>2299.899999999971</v>
      </c>
      <c r="G1040">
        <v>1.1695252253093713</v>
      </c>
      <c r="L1040">
        <v>2299.8499999999713</v>
      </c>
      <c r="M1040">
        <v>56.133463600663319</v>
      </c>
    </row>
    <row r="1041" spans="2:13" x14ac:dyDescent="0.2">
      <c r="B1041">
        <v>2299.9999999999709</v>
      </c>
      <c r="C1041">
        <v>20.607292207133995</v>
      </c>
      <c r="D1041">
        <v>2299.9999999999709</v>
      </c>
      <c r="E1041">
        <v>-2299.6468892943753</v>
      </c>
      <c r="F1041">
        <v>2299.9999999999709</v>
      </c>
      <c r="G1041">
        <v>1.2259107056247558</v>
      </c>
      <c r="L1041">
        <v>2299.9499999999707</v>
      </c>
      <c r="M1041">
        <v>55.677333097484308</v>
      </c>
    </row>
    <row r="1042" spans="2:13" x14ac:dyDescent="0.2">
      <c r="B1042">
        <v>2300.0999999999708</v>
      </c>
      <c r="C1042">
        <v>20.525122604367297</v>
      </c>
      <c r="D1042">
        <v>2300.0999999999708</v>
      </c>
      <c r="E1042">
        <v>-2299.5898960375994</v>
      </c>
      <c r="F1042">
        <v>2300.0999999999708</v>
      </c>
      <c r="G1042">
        <v>1.2829039624007237</v>
      </c>
      <c r="L1042">
        <v>2300.0499999999711</v>
      </c>
      <c r="M1042">
        <v>55.254625268996698</v>
      </c>
    </row>
    <row r="1043" spans="2:13" x14ac:dyDescent="0.2">
      <c r="B1043">
        <v>2300.1999999999707</v>
      </c>
      <c r="C1043">
        <v>20.443341327795864</v>
      </c>
      <c r="D1043">
        <v>2300.1999999999707</v>
      </c>
      <c r="E1043">
        <v>-2299.5323469085247</v>
      </c>
      <c r="F1043">
        <v>2300.1999999999707</v>
      </c>
      <c r="G1043">
        <v>1.3404530914754105</v>
      </c>
      <c r="L1043">
        <v>2300.1499999999705</v>
      </c>
      <c r="M1043">
        <v>54.866115326626527</v>
      </c>
    </row>
    <row r="1044" spans="2:13" x14ac:dyDescent="0.2">
      <c r="B1044">
        <v>2300.2999999999706</v>
      </c>
      <c r="C1044">
        <v>20.361916605989613</v>
      </c>
      <c r="D1044">
        <v>2300.2999999999706</v>
      </c>
      <c r="E1044">
        <v>-2299.4742943582742</v>
      </c>
      <c r="F1044">
        <v>2300.2999999999706</v>
      </c>
      <c r="G1044">
        <v>1.3985056417259329</v>
      </c>
      <c r="L1044">
        <v>2300.2499999999709</v>
      </c>
      <c r="M1044">
        <v>54.512659209817045</v>
      </c>
    </row>
    <row r="1045" spans="2:13" x14ac:dyDescent="0.2">
      <c r="B1045">
        <v>2300.3999999999705</v>
      </c>
      <c r="C1045">
        <v>20.280814913259743</v>
      </c>
      <c r="D1045">
        <v>2300.3999999999705</v>
      </c>
      <c r="E1045">
        <v>-2299.4157913349854</v>
      </c>
      <c r="F1045">
        <v>2300.3999999999705</v>
      </c>
      <c r="G1045">
        <v>1.457008665014655</v>
      </c>
      <c r="L1045">
        <v>2300.3499999999704</v>
      </c>
      <c r="M1045">
        <v>54.195056614051445</v>
      </c>
    </row>
    <row r="1046" spans="2:13" x14ac:dyDescent="0.2">
      <c r="B1046">
        <v>2300.4999999999704</v>
      </c>
      <c r="C1046">
        <v>20.200001095096454</v>
      </c>
      <c r="D1046">
        <v>2300.4999999999704</v>
      </c>
      <c r="E1046">
        <v>-2299.3568912552269</v>
      </c>
      <c r="F1046">
        <v>2300.4999999999704</v>
      </c>
      <c r="G1046">
        <v>1.5159087447732418</v>
      </c>
      <c r="L1046">
        <v>2300.4499999999707</v>
      </c>
      <c r="M1046">
        <v>53.914059562975226</v>
      </c>
    </row>
    <row r="1047" spans="2:13" x14ac:dyDescent="0.2">
      <c r="B1047">
        <v>2300.5999999999704</v>
      </c>
      <c r="C1047">
        <v>20.119438467439505</v>
      </c>
      <c r="D1047">
        <v>2300.5999999999704</v>
      </c>
      <c r="E1047">
        <v>-2299.297648029124</v>
      </c>
      <c r="F1047">
        <v>2300.5999999999704</v>
      </c>
      <c r="G1047">
        <v>1.5751519708760497</v>
      </c>
      <c r="L1047">
        <v>2300.5499999999702</v>
      </c>
      <c r="M1047">
        <v>53.670404490450473</v>
      </c>
    </row>
    <row r="1048" spans="2:13" x14ac:dyDescent="0.2">
      <c r="B1048">
        <v>2300.6999999999703</v>
      </c>
      <c r="C1048">
        <v>20.039088913793897</v>
      </c>
      <c r="D1048">
        <v>2300.6999999999703</v>
      </c>
      <c r="E1048">
        <v>-2299.2381161036305</v>
      </c>
      <c r="F1048">
        <v>2300.6999999999703</v>
      </c>
      <c r="G1048">
        <v>1.6346838963695518</v>
      </c>
      <c r="L1048">
        <v>2300.6499999999705</v>
      </c>
      <c r="M1048">
        <v>53.464819810391148</v>
      </c>
    </row>
    <row r="1049" spans="2:13" x14ac:dyDescent="0.2">
      <c r="B1049">
        <v>2300.7999999999702</v>
      </c>
      <c r="C1049">
        <v>19.958913039566365</v>
      </c>
      <c r="D1049">
        <v>2300.7999999999702</v>
      </c>
      <c r="E1049">
        <v>-2299.1783504436507</v>
      </c>
      <c r="F1049">
        <v>2300.7999999999702</v>
      </c>
      <c r="G1049">
        <v>1.6944495563493547</v>
      </c>
      <c r="L1049">
        <v>2300.74999999997</v>
      </c>
      <c r="M1049">
        <v>53.297976372476285</v>
      </c>
    </row>
    <row r="1050" spans="2:13" x14ac:dyDescent="0.2">
      <c r="B1050">
        <v>2300.8999999999701</v>
      </c>
      <c r="C1050">
        <v>19.878870049393779</v>
      </c>
      <c r="D1050">
        <v>2300.8999999999701</v>
      </c>
      <c r="E1050">
        <v>-2299.1184068992366</v>
      </c>
      <c r="F1050">
        <v>2300.8999999999701</v>
      </c>
      <c r="G1050">
        <v>1.7543931007635365</v>
      </c>
      <c r="L1050">
        <v>2300.8499999999704</v>
      </c>
      <c r="M1050">
        <v>53.170758403491263</v>
      </c>
    </row>
    <row r="1051" spans="2:13" x14ac:dyDescent="0.2">
      <c r="B1051">
        <v>2300.99999999997</v>
      </c>
      <c r="C1051">
        <v>19.798917877595763</v>
      </c>
      <c r="D1051">
        <v>2300.99999999997</v>
      </c>
      <c r="E1051">
        <v>-2299.0583422444702</v>
      </c>
      <c r="F1051">
        <v>2300.99999999997</v>
      </c>
      <c r="G1051">
        <v>1.8144577555299293</v>
      </c>
      <c r="L1051">
        <v>2300.9499999999698</v>
      </c>
      <c r="M1051">
        <v>53.084024921827378</v>
      </c>
    </row>
    <row r="1052" spans="2:13" x14ac:dyDescent="0.2">
      <c r="B1052">
        <v>2301.0999999999699</v>
      </c>
      <c r="C1052">
        <v>19.719013464816605</v>
      </c>
      <c r="D1052">
        <v>2301.0999999999699</v>
      </c>
      <c r="E1052">
        <v>-2298.9982140403395</v>
      </c>
      <c r="F1052">
        <v>2301.0999999999699</v>
      </c>
      <c r="G1052">
        <v>1.8745859596606351</v>
      </c>
      <c r="L1052">
        <v>2301.0499999999702</v>
      </c>
      <c r="M1052">
        <v>53.038477936221987</v>
      </c>
    </row>
    <row r="1053" spans="2:13" x14ac:dyDescent="0.2">
      <c r="B1053">
        <v>2301.1999999999698</v>
      </c>
      <c r="C1053">
        <v>19.639124912283961</v>
      </c>
      <c r="D1053">
        <v>2301.1999999999698</v>
      </c>
      <c r="E1053">
        <v>-2298.9380647363396</v>
      </c>
      <c r="F1053">
        <v>2301.1999999999698</v>
      </c>
      <c r="G1053">
        <v>1.9347352636605137</v>
      </c>
      <c r="L1053">
        <v>2301.1499999999696</v>
      </c>
      <c r="M1053">
        <v>53.023354201175941</v>
      </c>
    </row>
    <row r="1054" spans="2:13" x14ac:dyDescent="0.2">
      <c r="B1054">
        <v>2301.2999999999697</v>
      </c>
      <c r="C1054">
        <v>19.55922106651931</v>
      </c>
      <c r="D1054">
        <v>2301.2999999999697</v>
      </c>
      <c r="E1054">
        <v>-2298.8779357217309</v>
      </c>
      <c r="F1054">
        <v>2301.2999999999697</v>
      </c>
      <c r="G1054">
        <v>1.9948642782692332</v>
      </c>
      <c r="L1054">
        <v>2301.24999999997</v>
      </c>
      <c r="M1054">
        <v>53.037911549381576</v>
      </c>
    </row>
    <row r="1055" spans="2:13" x14ac:dyDescent="0.2">
      <c r="B1055">
        <v>2301.3999999999696</v>
      </c>
      <c r="C1055">
        <v>19.479268530324521</v>
      </c>
      <c r="D1055">
        <v>2301.3999999999696</v>
      </c>
      <c r="E1055">
        <v>-2298.8178714382298</v>
      </c>
      <c r="F1055">
        <v>2301.3999999999696</v>
      </c>
      <c r="G1055">
        <v>2.054928561770339</v>
      </c>
      <c r="L1055">
        <v>2301.3499999999694</v>
      </c>
      <c r="M1055">
        <v>53.084320397404383</v>
      </c>
    </row>
    <row r="1056" spans="2:13" x14ac:dyDescent="0.2">
      <c r="B1056">
        <v>2301.4999999999695</v>
      </c>
      <c r="C1056">
        <v>19.399220711388917</v>
      </c>
      <c r="D1056">
        <v>2301.4999999999695</v>
      </c>
      <c r="E1056">
        <v>-2298.7579341718333</v>
      </c>
      <c r="F1056">
        <v>2301.4999999999695</v>
      </c>
      <c r="G1056">
        <v>2.1148658281667849</v>
      </c>
      <c r="L1056">
        <v>2301.4499999999698</v>
      </c>
      <c r="M1056">
        <v>53.175295971732574</v>
      </c>
    </row>
    <row r="1057" spans="2:13" x14ac:dyDescent="0.2">
      <c r="B1057">
        <v>2301.5999999999694</v>
      </c>
      <c r="C1057">
        <v>19.319030252056034</v>
      </c>
      <c r="D1057">
        <v>2301.5999999999694</v>
      </c>
      <c r="E1057">
        <v>-2298.6981878559764</v>
      </c>
      <c r="F1057">
        <v>2301.5999999999694</v>
      </c>
      <c r="G1057">
        <v>2.1746121440237403</v>
      </c>
      <c r="L1057">
        <v>2301.5499999999693</v>
      </c>
      <c r="M1057">
        <v>53.311856800637479</v>
      </c>
    </row>
    <row r="1058" spans="2:13" x14ac:dyDescent="0.2">
      <c r="B1058">
        <v>2301.6999999999694</v>
      </c>
      <c r="C1058">
        <v>19.238649448072767</v>
      </c>
      <c r="D1058">
        <v>2301.6999999999694</v>
      </c>
      <c r="E1058">
        <v>-2298.6386978487858</v>
      </c>
      <c r="F1058">
        <v>2301.6999999999694</v>
      </c>
      <c r="G1058">
        <v>2.2341021512143016</v>
      </c>
      <c r="L1058">
        <v>2301.6499999999696</v>
      </c>
      <c r="M1058">
        <v>53.494776612890689</v>
      </c>
    </row>
    <row r="1059" spans="2:13" x14ac:dyDescent="0.2">
      <c r="B1059">
        <v>2301.7999999999693</v>
      </c>
      <c r="C1059">
        <v>19.158030264956466</v>
      </c>
      <c r="D1059">
        <v>2301.7999999999693</v>
      </c>
      <c r="E1059">
        <v>-2298.579531268259</v>
      </c>
      <c r="F1059">
        <v>2301.7999999999693</v>
      </c>
      <c r="G1059">
        <v>2.2932687317411364</v>
      </c>
      <c r="L1059">
        <v>2301.7499999999691</v>
      </c>
      <c r="M1059">
        <v>53.724979791744026</v>
      </c>
    </row>
    <row r="1060" spans="2:13" x14ac:dyDescent="0.2">
      <c r="B1060">
        <v>2301.8999999999692</v>
      </c>
      <c r="C1060">
        <v>19.077124338884765</v>
      </c>
      <c r="D1060">
        <v>2301.8999999999692</v>
      </c>
      <c r="E1060">
        <v>-2298.5207573783564</v>
      </c>
      <c r="F1060">
        <v>2301.8999999999692</v>
      </c>
      <c r="G1060">
        <v>2.3520426216437045</v>
      </c>
      <c r="L1060">
        <v>2301.8499999999694</v>
      </c>
      <c r="M1060">
        <v>54.003572029734137</v>
      </c>
    </row>
    <row r="1061" spans="2:13" x14ac:dyDescent="0.2">
      <c r="B1061">
        <v>2301.9999999999691</v>
      </c>
      <c r="C1061">
        <v>18.995883252214501</v>
      </c>
      <c r="D1061">
        <v>2301.9999999999691</v>
      </c>
      <c r="E1061">
        <v>-2298.4624476310337</v>
      </c>
      <c r="F1061">
        <v>2301.9999999999691</v>
      </c>
      <c r="G1061">
        <v>2.4103523689664144</v>
      </c>
      <c r="L1061">
        <v>2301.9499999999689</v>
      </c>
      <c r="M1061">
        <v>54.331590878362128</v>
      </c>
    </row>
    <row r="1062" spans="2:13" x14ac:dyDescent="0.2">
      <c r="B1062">
        <v>2302.099999999969</v>
      </c>
      <c r="C1062">
        <v>18.914258755861155</v>
      </c>
      <c r="D1062">
        <v>2302.099999999969</v>
      </c>
      <c r="E1062">
        <v>-2298.4046758050381</v>
      </c>
      <c r="F1062">
        <v>2302.099999999969</v>
      </c>
      <c r="G1062">
        <v>2.4681241949620016</v>
      </c>
      <c r="L1062">
        <v>2302.0499999999693</v>
      </c>
      <c r="M1062">
        <v>54.710071788282328</v>
      </c>
    </row>
    <row r="1063" spans="2:13" x14ac:dyDescent="0.2">
      <c r="B1063">
        <v>2302.1999999999689</v>
      </c>
      <c r="C1063">
        <v>18.832203157883281</v>
      </c>
      <c r="D1063">
        <v>2302.1999999999689</v>
      </c>
      <c r="E1063">
        <v>-2298.3475179333909</v>
      </c>
      <c r="F1063">
        <v>2302.1999999999689</v>
      </c>
      <c r="G1063">
        <v>2.5252820666091793</v>
      </c>
      <c r="L1063">
        <v>2302.1499999999687</v>
      </c>
      <c r="M1063">
        <v>55.139898276984532</v>
      </c>
    </row>
    <row r="1064" spans="2:13" x14ac:dyDescent="0.2">
      <c r="B1064">
        <v>2302.2999999999688</v>
      </c>
      <c r="C1064">
        <v>18.749669389927153</v>
      </c>
      <c r="D1064">
        <v>2302.2999999999688</v>
      </c>
      <c r="E1064">
        <v>-2298.2910527102645</v>
      </c>
      <c r="F1064">
        <v>2302.2999999999688</v>
      </c>
      <c r="G1064">
        <v>2.5817472897356311</v>
      </c>
      <c r="L1064">
        <v>2302.2499999999691</v>
      </c>
      <c r="M1064">
        <v>55.622137657297351</v>
      </c>
    </row>
    <row r="1065" spans="2:13" x14ac:dyDescent="0.2">
      <c r="B1065">
        <v>2302.3999999999687</v>
      </c>
      <c r="C1065">
        <v>18.666611186329245</v>
      </c>
      <c r="D1065">
        <v>2302.3999999999687</v>
      </c>
      <c r="E1065">
        <v>-2298.2353617814633</v>
      </c>
      <c r="F1065">
        <v>2302.3999999999687</v>
      </c>
      <c r="G1065">
        <v>2.6374382185367722</v>
      </c>
      <c r="L1065">
        <v>2302.3499999999685</v>
      </c>
      <c r="M1065">
        <v>56.157955270721452</v>
      </c>
    </row>
    <row r="1066" spans="2:13" x14ac:dyDescent="0.2">
      <c r="B1066">
        <v>2302.4999999999686</v>
      </c>
      <c r="C1066">
        <v>18.582983393889883</v>
      </c>
      <c r="D1066">
        <v>2302.4999999999686</v>
      </c>
      <c r="E1066">
        <v>-2298.1805298825529</v>
      </c>
      <c r="F1066">
        <v>2302.4999999999686</v>
      </c>
      <c r="G1066">
        <v>2.6922701174471513</v>
      </c>
      <c r="L1066">
        <v>2302.4499999999689</v>
      </c>
      <c r="M1066">
        <v>56.748507132950728</v>
      </c>
    </row>
    <row r="1067" spans="2:13" x14ac:dyDescent="0.2">
      <c r="B1067">
        <v>2302.5999999999685</v>
      </c>
      <c r="C1067">
        <v>18.498742186296063</v>
      </c>
      <c r="D1067">
        <v>2302.5999999999685</v>
      </c>
      <c r="E1067">
        <v>-2298.1266451592473</v>
      </c>
      <c r="F1067">
        <v>2302.5999999999685</v>
      </c>
      <c r="G1067">
        <v>2.7461548407527516</v>
      </c>
      <c r="L1067">
        <v>2302.5499999999683</v>
      </c>
      <c r="M1067">
        <v>57.395065284437415</v>
      </c>
    </row>
    <row r="1068" spans="2:13" x14ac:dyDescent="0.2">
      <c r="B1068">
        <v>2302.6999999999684</v>
      </c>
      <c r="C1068">
        <v>18.413845535846647</v>
      </c>
      <c r="D1068">
        <v>2302.6999999999684</v>
      </c>
      <c r="E1068">
        <v>-2298.0737991336605</v>
      </c>
      <c r="F1068">
        <v>2302.6999999999684</v>
      </c>
      <c r="G1068">
        <v>2.7990008663396111</v>
      </c>
      <c r="L1068">
        <v>2302.6499999999687</v>
      </c>
      <c r="M1068">
        <v>58.09877677828689</v>
      </c>
    </row>
    <row r="1069" spans="2:13" x14ac:dyDescent="0.2">
      <c r="B1069">
        <v>2302.7999999999683</v>
      </c>
      <c r="C1069">
        <v>18.328253671547916</v>
      </c>
      <c r="D1069">
        <v>2302.7999999999683</v>
      </c>
      <c r="E1069">
        <v>-2298.0220867058351</v>
      </c>
      <c r="F1069">
        <v>2302.7999999999683</v>
      </c>
      <c r="G1069">
        <v>2.8507132941649616</v>
      </c>
      <c r="L1069">
        <v>2302.7499999999682</v>
      </c>
      <c r="M1069">
        <v>58.860695818118828</v>
      </c>
    </row>
    <row r="1070" spans="2:13" x14ac:dyDescent="0.2">
      <c r="B1070">
        <v>2302.8999999999683</v>
      </c>
      <c r="C1070">
        <v>18.24192931440604</v>
      </c>
      <c r="D1070">
        <v>2302.8999999999683</v>
      </c>
      <c r="E1070">
        <v>-2297.9716065509106</v>
      </c>
      <c r="F1070">
        <v>2302.8999999999683</v>
      </c>
      <c r="G1070">
        <v>2.9011934490895328</v>
      </c>
      <c r="L1070">
        <v>2302.8499999999685</v>
      </c>
      <c r="M1070">
        <v>59.682056021891057</v>
      </c>
    </row>
    <row r="1071" spans="2:13" x14ac:dyDescent="0.2">
      <c r="B1071">
        <v>2302.9999999999682</v>
      </c>
      <c r="C1071">
        <v>18.154838165627798</v>
      </c>
      <c r="D1071">
        <v>2302.9999999999682</v>
      </c>
      <c r="E1071">
        <v>-2297.9224611522741</v>
      </c>
      <c r="F1071">
        <v>2302.9999999999682</v>
      </c>
      <c r="G1071">
        <v>2.950338847726016</v>
      </c>
      <c r="L1071">
        <v>2302.949999999968</v>
      </c>
      <c r="M1071">
        <v>60.564030985649012</v>
      </c>
    </row>
    <row r="1072" spans="2:13" x14ac:dyDescent="0.2">
      <c r="B1072">
        <v>2303.0999999999681</v>
      </c>
      <c r="C1072">
        <v>18.066949252323734</v>
      </c>
      <c r="D1072">
        <v>2303.0999999999681</v>
      </c>
      <c r="E1072">
        <v>-2297.8747571221593</v>
      </c>
      <c r="F1072">
        <v>2303.0999999999681</v>
      </c>
      <c r="G1072">
        <v>2.9980428778408168</v>
      </c>
      <c r="L1072">
        <v>2303.0499999999683</v>
      </c>
      <c r="M1072">
        <v>61.50793363834913</v>
      </c>
    </row>
    <row r="1073" spans="2:13" x14ac:dyDescent="0.2">
      <c r="B1073">
        <v>2303.199999999968</v>
      </c>
      <c r="C1073">
        <v>17.97823514457227</v>
      </c>
      <c r="D1073">
        <v>2303.199999999968</v>
      </c>
      <c r="E1073">
        <v>-2297.8286058574649</v>
      </c>
      <c r="F1073">
        <v>2303.199999999968</v>
      </c>
      <c r="G1073">
        <v>3.0441941425351615</v>
      </c>
      <c r="L1073">
        <v>2303.1499999999678</v>
      </c>
      <c r="M1073">
        <v>62.515437947956208</v>
      </c>
    </row>
    <row r="1074" spans="2:13" x14ac:dyDescent="0.2">
      <c r="B1074">
        <v>2303.2999999999679</v>
      </c>
      <c r="C1074">
        <v>17.888672775852836</v>
      </c>
      <c r="D1074">
        <v>2303.2999999999679</v>
      </c>
      <c r="E1074">
        <v>-2297.7841231618804</v>
      </c>
      <c r="F1074">
        <v>2303.2999999999679</v>
      </c>
      <c r="G1074">
        <v>3.0886768381196816</v>
      </c>
      <c r="L1074">
        <v>2303.2499999999682</v>
      </c>
      <c r="M1074">
        <v>63.587914278384019</v>
      </c>
    </row>
    <row r="1075" spans="2:13" x14ac:dyDescent="0.2">
      <c r="B1075">
        <v>2303.3999999999678</v>
      </c>
      <c r="C1075">
        <v>17.798244259638267</v>
      </c>
      <c r="D1075">
        <v>2303.3999999999678</v>
      </c>
      <c r="E1075">
        <v>-2297.7414288198297</v>
      </c>
      <c r="F1075">
        <v>2303.3999999999678</v>
      </c>
      <c r="G1075">
        <v>3.1313711801703903</v>
      </c>
      <c r="L1075">
        <v>2303.3499999999676</v>
      </c>
      <c r="M1075">
        <v>64.726429155669592</v>
      </c>
    </row>
    <row r="1076" spans="2:13" x14ac:dyDescent="0.2">
      <c r="B1076">
        <v>2303.4999999999677</v>
      </c>
      <c r="C1076">
        <v>17.706937278441526</v>
      </c>
      <c r="D1076">
        <v>2303.4999999999677</v>
      </c>
      <c r="E1076">
        <v>-2297.7006470448732</v>
      </c>
      <c r="F1076">
        <v>2303.4999999999677</v>
      </c>
      <c r="G1076">
        <v>3.1721529551268759</v>
      </c>
      <c r="L1076">
        <v>2303.449999999968</v>
      </c>
      <c r="M1076">
        <v>65.932328198058443</v>
      </c>
    </row>
    <row r="1077" spans="2:13" x14ac:dyDescent="0.2">
      <c r="B1077">
        <v>2303.5999999999676</v>
      </c>
      <c r="C1077">
        <v>17.614745519659291</v>
      </c>
      <c r="D1077">
        <v>2303.5999999999676</v>
      </c>
      <c r="E1077">
        <v>-2297.6619069950589</v>
      </c>
      <c r="F1077">
        <v>2303.5999999999676</v>
      </c>
      <c r="G1077">
        <v>3.2108930049412265</v>
      </c>
      <c r="L1077">
        <v>2303.5499999999674</v>
      </c>
      <c r="M1077">
        <v>67.207287441545347</v>
      </c>
    </row>
    <row r="1078" spans="2:13" x14ac:dyDescent="0.2">
      <c r="B1078">
        <v>2303.6999999999675</v>
      </c>
      <c r="C1078">
        <v>17.521669480102045</v>
      </c>
      <c r="D1078">
        <v>2303.6999999999675</v>
      </c>
      <c r="E1078">
        <v>-2297.6253425888876</v>
      </c>
      <c r="F1078">
        <v>2303.6999999999675</v>
      </c>
      <c r="G1078">
        <v>3.2474574111124639</v>
      </c>
      <c r="L1078">
        <v>2303.6499999999678</v>
      </c>
      <c r="M1078">
        <v>68.552893366940737</v>
      </c>
    </row>
    <row r="1079" spans="2:13" x14ac:dyDescent="0.2">
      <c r="B1079">
        <v>2303.7999999999674</v>
      </c>
      <c r="C1079">
        <v>17.427718345276055</v>
      </c>
      <c r="D1079">
        <v>2303.7999999999674</v>
      </c>
      <c r="E1079">
        <v>-2297.5910924161385</v>
      </c>
      <c r="F1079">
        <v>2303.7999999999674</v>
      </c>
      <c r="G1079">
        <v>3.2817075838615892</v>
      </c>
      <c r="L1079">
        <v>2303.7499999999673</v>
      </c>
      <c r="M1079">
        <v>69.970518869584893</v>
      </c>
    </row>
    <row r="1080" spans="2:13" x14ac:dyDescent="0.2">
      <c r="B1080">
        <v>2303.8999999999673</v>
      </c>
      <c r="C1080">
        <v>17.332965798171099</v>
      </c>
      <c r="D1080">
        <v>2303.8999999999673</v>
      </c>
      <c r="E1080">
        <v>-2297.5591260138444</v>
      </c>
      <c r="F1080">
        <v>2303.8999999999673</v>
      </c>
      <c r="G1080">
        <v>3.3136739861556634</v>
      </c>
      <c r="L1080">
        <v>2303.8499999999676</v>
      </c>
      <c r="M1080">
        <v>71.357291902740741</v>
      </c>
    </row>
    <row r="1081" spans="2:13" x14ac:dyDescent="0.2">
      <c r="B1081">
        <v>2303.9999999999673</v>
      </c>
      <c r="C1081">
        <v>17.237483100519302</v>
      </c>
      <c r="D1081">
        <v>2303.9999999999673</v>
      </c>
      <c r="E1081">
        <v>-2297.529411434753</v>
      </c>
      <c r="F1081">
        <v>2303.9999999999673</v>
      </c>
      <c r="G1081">
        <v>3.3433885652470963</v>
      </c>
      <c r="L1081">
        <v>2303.9499999999671</v>
      </c>
      <c r="M1081">
        <v>72.713659324098344</v>
      </c>
    </row>
    <row r="1082" spans="2:13" x14ac:dyDescent="0.2">
      <c r="B1082">
        <v>2304.0999999999672</v>
      </c>
      <c r="C1082">
        <v>17.141338066263753</v>
      </c>
      <c r="D1082">
        <v>2304.0999999999672</v>
      </c>
      <c r="E1082">
        <v>-2297.5019152610917</v>
      </c>
      <c r="F1082">
        <v>2304.0999999999672</v>
      </c>
      <c r="G1082">
        <v>3.370884738908444</v>
      </c>
      <c r="L1082">
        <v>2304.0499999999674</v>
      </c>
      <c r="M1082">
        <v>74.04019002307713</v>
      </c>
    </row>
    <row r="1083" spans="2:13" x14ac:dyDescent="0.2">
      <c r="B1083">
        <v>2304.1999999999671</v>
      </c>
      <c r="C1083">
        <v>17.044595130337839</v>
      </c>
      <c r="D1083">
        <v>2304.1999999999671</v>
      </c>
      <c r="E1083">
        <v>-2297.4766028795684</v>
      </c>
      <c r="F1083">
        <v>2304.1999999999671</v>
      </c>
      <c r="G1083">
        <v>3.3961971204316797</v>
      </c>
      <c r="L1083">
        <v>2304.1499999999669</v>
      </c>
      <c r="M1083">
        <v>75.337493482553455</v>
      </c>
    </row>
    <row r="1084" spans="2:13" x14ac:dyDescent="0.2">
      <c r="B1084">
        <v>2304.299999999967</v>
      </c>
      <c r="C1084">
        <v>16.947315431547821</v>
      </c>
      <c r="D1084">
        <v>2304.299999999967</v>
      </c>
      <c r="E1084">
        <v>-2297.4534387399767</v>
      </c>
      <c r="F1084">
        <v>2304.299999999967</v>
      </c>
      <c r="G1084">
        <v>3.4193612600233791</v>
      </c>
      <c r="L1084">
        <v>2304.2499999999673</v>
      </c>
      <c r="M1084">
        <v>76.606216625200886</v>
      </c>
    </row>
    <row r="1085" spans="2:13" x14ac:dyDescent="0.2">
      <c r="B1085">
        <v>2304.3999999999669</v>
      </c>
      <c r="C1085">
        <v>16.849556907509765</v>
      </c>
      <c r="D1085">
        <v>2304.3999999999669</v>
      </c>
      <c r="E1085">
        <v>-2297.4323865973756</v>
      </c>
      <c r="F1085">
        <v>2304.3999999999669</v>
      </c>
      <c r="G1085">
        <v>3.4404134026244719</v>
      </c>
      <c r="L1085">
        <v>2304.3499999999667</v>
      </c>
      <c r="M1085">
        <v>77.847040830531427</v>
      </c>
    </row>
    <row r="1086" spans="2:13" x14ac:dyDescent="0.2">
      <c r="B1086">
        <v>2304.4999999999668</v>
      </c>
      <c r="C1086">
        <v>16.751374367424948</v>
      </c>
      <c r="D1086">
        <v>2304.4999999999668</v>
      </c>
      <c r="E1086">
        <v>-2297.4134099051516</v>
      </c>
      <c r="F1086">
        <v>2304.4999999999668</v>
      </c>
      <c r="G1086">
        <v>3.4593900948484588</v>
      </c>
      <c r="L1086">
        <v>2304.4499999999671</v>
      </c>
      <c r="M1086">
        <v>79.060776675938101</v>
      </c>
    </row>
    <row r="1087" spans="2:13" x14ac:dyDescent="0.2">
      <c r="B1087">
        <v>2304.5999999999667</v>
      </c>
      <c r="C1087">
        <v>16.652819632509878</v>
      </c>
      <c r="D1087">
        <v>2304.5999999999667</v>
      </c>
      <c r="E1087">
        <v>-2297.3964719514643</v>
      </c>
      <c r="F1087">
        <v>2304.5999999999667</v>
      </c>
      <c r="G1087">
        <v>3.4763280485358337</v>
      </c>
      <c r="L1087">
        <v>2304.5499999999665</v>
      </c>
      <c r="M1087">
        <v>80.248219570511651</v>
      </c>
    </row>
    <row r="1088" spans="2:13" x14ac:dyDescent="0.2">
      <c r="B1088">
        <v>2304.6999999999666</v>
      </c>
      <c r="C1088">
        <v>16.55394167850692</v>
      </c>
      <c r="D1088">
        <v>2304.6999999999666</v>
      </c>
      <c r="E1088">
        <v>-2297.3815359540467</v>
      </c>
      <c r="F1088">
        <v>2304.6999999999666</v>
      </c>
      <c r="G1088">
        <v>3.4912640459533577</v>
      </c>
      <c r="L1088">
        <v>2304.6499999999669</v>
      </c>
      <c r="M1088">
        <v>81.410133397794382</v>
      </c>
    </row>
    <row r="1089" spans="2:13" x14ac:dyDescent="0.2">
      <c r="B1089">
        <v>2304.7999999999665</v>
      </c>
      <c r="C1089">
        <v>16.454786760202257</v>
      </c>
      <c r="D1089">
        <v>2304.7999999999665</v>
      </c>
      <c r="E1089">
        <v>-2297.3685652378663</v>
      </c>
      <c r="F1089">
        <v>2304.7999999999665</v>
      </c>
      <c r="G1089">
        <v>3.5042347621338195</v>
      </c>
      <c r="L1089">
        <v>2304.7499999999663</v>
      </c>
      <c r="M1089">
        <v>82.547305852954295</v>
      </c>
    </row>
    <row r="1090" spans="2:13" x14ac:dyDescent="0.2">
      <c r="B1090">
        <v>2304.8999999999664</v>
      </c>
      <c r="C1090">
        <v>16.355398539995761</v>
      </c>
      <c r="D1090">
        <v>2304.8999999999664</v>
      </c>
      <c r="E1090">
        <v>-2297.3575233980805</v>
      </c>
      <c r="F1090">
        <v>2304.8999999999664</v>
      </c>
      <c r="G1090">
        <v>3.5152766019195951</v>
      </c>
      <c r="L1090">
        <v>2304.8499999999667</v>
      </c>
      <c r="M1090">
        <v>83.66054614989919</v>
      </c>
    </row>
    <row r="1091" spans="2:13" x14ac:dyDescent="0.2">
      <c r="B1091">
        <v>2304.9999999999663</v>
      </c>
      <c r="C1091">
        <v>16.255818219328937</v>
      </c>
      <c r="D1091">
        <v>2304.9999999999663</v>
      </c>
      <c r="E1091">
        <v>-2297.3483744491659</v>
      </c>
      <c r="F1091">
        <v>2304.9999999999663</v>
      </c>
      <c r="G1091">
        <v>3.5244255508341666</v>
      </c>
      <c r="L1091">
        <v>2304.9499999999662</v>
      </c>
      <c r="M1091">
        <v>84.750683034528024</v>
      </c>
    </row>
    <row r="1092" spans="2:13" x14ac:dyDescent="0.2">
      <c r="B1092">
        <v>2305.0999999999663</v>
      </c>
      <c r="C1092">
        <v>16.156084683256161</v>
      </c>
      <c r="D1092">
        <v>2305.0999999999663</v>
      </c>
      <c r="E1092">
        <v>-2297.3410828062797</v>
      </c>
      <c r="F1092">
        <v>2305.0999999999663</v>
      </c>
      <c r="G1092">
        <v>3.5317171937203966</v>
      </c>
      <c r="L1092">
        <v>2305.0499999999665</v>
      </c>
      <c r="M1092">
        <v>85.818474135515743</v>
      </c>
    </row>
    <row r="1093" spans="2:13" x14ac:dyDescent="0.2">
      <c r="B1093">
        <v>2305.1999999999662</v>
      </c>
      <c r="C1093">
        <v>16.056234618542138</v>
      </c>
      <c r="D1093">
        <v>2305.1999999999662</v>
      </c>
      <c r="E1093">
        <v>-2297.3356134961477</v>
      </c>
      <c r="F1093">
        <v>2305.1999999999662</v>
      </c>
      <c r="G1093">
        <v>3.5371865038523538</v>
      </c>
      <c r="L1093">
        <v>2305.149999999966</v>
      </c>
      <c r="M1093">
        <v>86.864743664629387</v>
      </c>
    </row>
    <row r="1094" spans="2:13" x14ac:dyDescent="0.2">
      <c r="B1094">
        <v>2305.2999999999661</v>
      </c>
      <c r="C1094">
        <v>15.956302640916279</v>
      </c>
      <c r="D1094">
        <v>2305.2999999999661</v>
      </c>
      <c r="E1094">
        <v>-2297.3319323423511</v>
      </c>
      <c r="F1094">
        <v>2305.2999999999661</v>
      </c>
      <c r="G1094">
        <v>3.5408676576489597</v>
      </c>
      <c r="L1094">
        <v>2305.2499999999663</v>
      </c>
      <c r="M1094">
        <v>87.890372433503842</v>
      </c>
    </row>
    <row r="1095" spans="2:13" x14ac:dyDescent="0.2">
      <c r="B1095">
        <v>2305.399999999966</v>
      </c>
      <c r="C1095">
        <v>15.85632142997493</v>
      </c>
      <c r="D1095">
        <v>2305.399999999966</v>
      </c>
      <c r="E1095">
        <v>-2297.3300060650513</v>
      </c>
      <c r="F1095">
        <v>2305.399999999966</v>
      </c>
      <c r="G1095">
        <v>3.5427939349488042</v>
      </c>
      <c r="L1095">
        <v>2305.3499999999658</v>
      </c>
      <c r="M1095">
        <v>88.896253550712331</v>
      </c>
    </row>
    <row r="1096" spans="2:13" x14ac:dyDescent="0.2">
      <c r="B1096">
        <v>2305.4999999999659</v>
      </c>
      <c r="C1096">
        <v>15.756321862922219</v>
      </c>
      <c r="D1096">
        <v>2305.4999999999659</v>
      </c>
      <c r="E1096">
        <v>-2297.3298023697912</v>
      </c>
      <c r="F1096">
        <v>2305.4999999999659</v>
      </c>
      <c r="G1096">
        <v>3.5429976302089017</v>
      </c>
      <c r="L1096">
        <v>2305.4499999999662</v>
      </c>
      <c r="M1096">
        <v>89.883290869023043</v>
      </c>
    </row>
    <row r="1097" spans="2:13" x14ac:dyDescent="0.2">
      <c r="B1097">
        <v>2305.5999999999658</v>
      </c>
      <c r="C1097">
        <v>15.656333146654859</v>
      </c>
      <c r="D1097">
        <v>2305.5999999999658</v>
      </c>
      <c r="E1097">
        <v>-2297.3312900260407</v>
      </c>
      <c r="F1097">
        <v>2305.5999999999658</v>
      </c>
      <c r="G1097">
        <v>3.5415099739593643</v>
      </c>
      <c r="L1097">
        <v>2305.5499999999656</v>
      </c>
      <c r="M1097">
        <v>90.852397541556201</v>
      </c>
    </row>
    <row r="1098" spans="2:13" x14ac:dyDescent="0.2">
      <c r="B1098">
        <v>2305.6999999999657</v>
      </c>
      <c r="C1098">
        <v>15.556382947782055</v>
      </c>
      <c r="D1098">
        <v>2305.6999999999657</v>
      </c>
      <c r="E1098">
        <v>-2297.3344389360946</v>
      </c>
      <c r="F1098">
        <v>2305.6999999999657</v>
      </c>
      <c r="G1098">
        <v>3.5383610639055405</v>
      </c>
      <c r="L1098">
        <v>2305.649999999966</v>
      </c>
      <c r="M1098">
        <v>91.804494657217333</v>
      </c>
    </row>
    <row r="1099" spans="2:13" x14ac:dyDescent="0.2">
      <c r="B1099">
        <v>2305.7999999999656</v>
      </c>
      <c r="C1099">
        <v>15.456497523417889</v>
      </c>
      <c r="D1099">
        <v>2305.7999999999656</v>
      </c>
      <c r="E1099">
        <v>-2297.3392202611685</v>
      </c>
      <c r="F1099">
        <v>2305.7999999999656</v>
      </c>
      <c r="G1099">
        <v>3.5335797388315768</v>
      </c>
      <c r="L1099">
        <v>2305.7499999999654</v>
      </c>
      <c r="M1099">
        <v>92.740547957652495</v>
      </c>
    </row>
    <row r="1100" spans="2:13" x14ac:dyDescent="0.2">
      <c r="B1100">
        <v>2305.8999999999655</v>
      </c>
      <c r="C1100">
        <v>15.356701850999467</v>
      </c>
      <c r="D1100">
        <v>2305.8999999999655</v>
      </c>
      <c r="E1100">
        <v>-2297.3456064819361</v>
      </c>
      <c r="F1100">
        <v>2305.8999999999655</v>
      </c>
      <c r="G1100">
        <v>3.5271935180639957</v>
      </c>
      <c r="L1100">
        <v>2305.8499999999658</v>
      </c>
      <c r="M1100">
        <v>93.661534026782192</v>
      </c>
    </row>
    <row r="1101" spans="2:13" x14ac:dyDescent="0.2">
      <c r="B1101">
        <v>2305.9999999999654</v>
      </c>
      <c r="C1101">
        <v>15.257019748341008</v>
      </c>
      <c r="D1101">
        <v>2305.9999999999654</v>
      </c>
      <c r="E1101">
        <v>-2297.3535713574306</v>
      </c>
      <c r="F1101">
        <v>2305.9999999999654</v>
      </c>
      <c r="G1101">
        <v>3.5192286425694874</v>
      </c>
      <c r="L1101">
        <v>2305.9499999999653</v>
      </c>
      <c r="M1101">
        <v>94.568385417029603</v>
      </c>
    </row>
    <row r="1102" spans="2:13" x14ac:dyDescent="0.2">
      <c r="B1102">
        <v>2306.0999999999653</v>
      </c>
      <c r="C1102">
        <v>15.15747399197963</v>
      </c>
      <c r="D1102">
        <v>2306.0999999999653</v>
      </c>
      <c r="E1102">
        <v>-2297.3630899610002</v>
      </c>
      <c r="F1102">
        <v>2306.0999999999653</v>
      </c>
      <c r="G1102">
        <v>3.5097100389998559</v>
      </c>
      <c r="L1102">
        <v>2306.0499999999656</v>
      </c>
      <c r="M1102">
        <v>95.462037962611063</v>
      </c>
    </row>
    <row r="1103" spans="2:13" x14ac:dyDescent="0.2">
      <c r="B1103">
        <v>2306.1999999999653</v>
      </c>
      <c r="C1103">
        <v>15.058086432461792</v>
      </c>
      <c r="D1103">
        <v>2306.1999999999653</v>
      </c>
      <c r="E1103">
        <v>-2297.3741387093946</v>
      </c>
      <c r="F1103">
        <v>2306.1999999999653</v>
      </c>
      <c r="G1103">
        <v>3.4986612906054688</v>
      </c>
      <c r="L1103">
        <v>2306.1499999999651</v>
      </c>
      <c r="M1103">
        <v>96.343429792860633</v>
      </c>
    </row>
    <row r="1104" spans="2:13" x14ac:dyDescent="0.2">
      <c r="B1104">
        <v>2306.2999999999652</v>
      </c>
      <c r="C1104">
        <v>14.958878106515725</v>
      </c>
      <c r="D1104">
        <v>2306.2999999999652</v>
      </c>
      <c r="E1104">
        <v>-2297.3866953854308</v>
      </c>
      <c r="F1104">
        <v>2306.2999999999652</v>
      </c>
      <c r="G1104">
        <v>3.4861046145692853</v>
      </c>
      <c r="L1104">
        <v>2306.2499999999654</v>
      </c>
      <c r="M1104">
        <v>97.21350040556527</v>
      </c>
    </row>
    <row r="1105" spans="2:13" x14ac:dyDescent="0.2">
      <c r="B1105">
        <v>2306.3999999999651</v>
      </c>
      <c r="C1105">
        <v>14.859869346090905</v>
      </c>
      <c r="D1105">
        <v>2306.3999999999651</v>
      </c>
      <c r="E1105">
        <v>-2297.4007391546211</v>
      </c>
      <c r="F1105">
        <v>2306.3999999999651</v>
      </c>
      <c r="G1105">
        <v>3.4720608453785644</v>
      </c>
      <c r="L1105">
        <v>2306.3499999999649</v>
      </c>
      <c r="M1105">
        <v>98.073189777839261</v>
      </c>
    </row>
    <row r="1106" spans="2:13" x14ac:dyDescent="0.2">
      <c r="B1106">
        <v>2306.499999999965</v>
      </c>
      <c r="C1106">
        <v>14.761079884275782</v>
      </c>
      <c r="D1106">
        <v>2306.499999999965</v>
      </c>
      <c r="E1106">
        <v>-2297.4162505761469</v>
      </c>
      <c r="F1106">
        <v>2306.499999999965</v>
      </c>
      <c r="G1106">
        <v>3.4565494238527208</v>
      </c>
      <c r="L1106">
        <v>2306.4499999999653</v>
      </c>
      <c r="M1106">
        <v>98.923437530609931</v>
      </c>
    </row>
    <row r="1107" spans="2:13" x14ac:dyDescent="0.2">
      <c r="B1107">
        <v>2306.5999999999649</v>
      </c>
      <c r="C1107">
        <v>14.662528958129926</v>
      </c>
      <c r="D1107">
        <v>2306.5999999999649</v>
      </c>
      <c r="E1107">
        <v>-2297.4332116084938</v>
      </c>
      <c r="F1107">
        <v>2306.5999999999649</v>
      </c>
      <c r="G1107">
        <v>3.4395883915062768</v>
      </c>
      <c r="L1107">
        <v>2306.5499999999647</v>
      </c>
      <c r="M1107">
        <v>99.765182122098906</v>
      </c>
    </row>
    <row r="1108" spans="2:13" x14ac:dyDescent="0.2">
      <c r="B1108">
        <v>2306.6999999999648</v>
      </c>
      <c r="C1108">
        <v>14.564235408487056</v>
      </c>
      <c r="D1108">
        <v>2306.6999999999648</v>
      </c>
      <c r="E1108">
        <v>-2297.451605610042</v>
      </c>
      <c r="F1108">
        <v>2306.6999999999648</v>
      </c>
      <c r="G1108">
        <v>3.4211943899581456</v>
      </c>
      <c r="L1108">
        <v>2306.6499999999651</v>
      </c>
      <c r="M1108">
        <v>100.59936007402592</v>
      </c>
    </row>
    <row r="1109" spans="2:13" x14ac:dyDescent="0.2">
      <c r="B1109">
        <v>2306.7999999999647</v>
      </c>
      <c r="C1109">
        <v>14.466217776801113</v>
      </c>
      <c r="D1109">
        <v>2306.7999999999647</v>
      </c>
      <c r="E1109">
        <v>-2297.4714173348816</v>
      </c>
      <c r="F1109">
        <v>2306.7999999999647</v>
      </c>
      <c r="G1109">
        <v>3.40138266511849</v>
      </c>
      <c r="L1109">
        <v>2306.7499999999645</v>
      </c>
      <c r="M1109">
        <v>101.42690522995356</v>
      </c>
    </row>
    <row r="1110" spans="2:13" x14ac:dyDescent="0.2">
      <c r="B1110">
        <v>2306.8999999999646</v>
      </c>
      <c r="C1110">
        <v>14.368494399119207</v>
      </c>
      <c r="D1110">
        <v>2306.8999999999646</v>
      </c>
      <c r="E1110">
        <v>-2297.4926329240543</v>
      </c>
      <c r="F1110">
        <v>2306.8999999999646</v>
      </c>
      <c r="G1110">
        <v>3.380167075945792</v>
      </c>
      <c r="L1110">
        <v>2306.8499999999649</v>
      </c>
      <c r="M1110">
        <v>102.2487480214912</v>
      </c>
    </row>
    <row r="1111" spans="2:13" x14ac:dyDescent="0.2">
      <c r="B1111">
        <v>2306.9999999999645</v>
      </c>
      <c r="C1111">
        <v>14.271083497272937</v>
      </c>
      <c r="D1111">
        <v>2306.9999999999645</v>
      </c>
      <c r="E1111">
        <v>-2297.5152398924483</v>
      </c>
      <c r="F1111">
        <v>2306.9999999999645</v>
      </c>
      <c r="G1111">
        <v>3.3575601075517625</v>
      </c>
      <c r="L1111">
        <v>2306.9499999999643</v>
      </c>
      <c r="M1111">
        <v>103.06581477130226</v>
      </c>
    </row>
    <row r="1112" spans="2:13" x14ac:dyDescent="0.2">
      <c r="B1112">
        <v>2307.0999999999644</v>
      </c>
      <c r="C1112">
        <v>14.174003267383823</v>
      </c>
      <c r="D1112">
        <v>2307.0999999999644</v>
      </c>
      <c r="E1112">
        <v>-2297.5392271114674</v>
      </c>
      <c r="F1112">
        <v>2307.0999999999644</v>
      </c>
      <c r="G1112">
        <v>3.3335728885326716</v>
      </c>
      <c r="L1112">
        <v>2307.0499999999647</v>
      </c>
      <c r="M1112">
        <v>103.8790269838078</v>
      </c>
    </row>
    <row r="1113" spans="2:13" x14ac:dyDescent="0.2">
      <c r="B1113">
        <v>2307.1999999999643</v>
      </c>
      <c r="C1113">
        <v>14.077271963264932</v>
      </c>
      <c r="D1113">
        <v>2307.1999999999643</v>
      </c>
      <c r="E1113">
        <v>-2297.5645847780529</v>
      </c>
      <c r="F1113">
        <v>2307.1999999999643</v>
      </c>
      <c r="G1113">
        <v>3.3082152219471936</v>
      </c>
      <c r="L1113">
        <v>2307.1499999999642</v>
      </c>
      <c r="M1113">
        <v>104.68929498419151</v>
      </c>
    </row>
    <row r="1114" spans="2:13" x14ac:dyDescent="0.2">
      <c r="B1114">
        <v>2307.2999999999643</v>
      </c>
      <c r="C1114">
        <v>13.980907982643878</v>
      </c>
      <c r="D1114">
        <v>2307.2999999999643</v>
      </c>
      <c r="E1114">
        <v>-2297.5913044015151</v>
      </c>
      <c r="F1114">
        <v>2307.2999999999643</v>
      </c>
      <c r="G1114">
        <v>3.2814955984849803</v>
      </c>
      <c r="L1114">
        <v>2307.2499999999645</v>
      </c>
      <c r="M1114">
        <v>105.49753007242717</v>
      </c>
    </row>
    <row r="1115" spans="2:13" x14ac:dyDescent="0.2">
      <c r="B1115">
        <v>2307.3999999999642</v>
      </c>
      <c r="C1115">
        <v>13.884929948513889</v>
      </c>
      <c r="D1115">
        <v>2307.3999999999642</v>
      </c>
      <c r="E1115">
        <v>-2297.6193787749112</v>
      </c>
      <c r="F1115">
        <v>2307.3999999999642</v>
      </c>
      <c r="G1115">
        <v>3.2534212250889141</v>
      </c>
      <c r="L1115">
        <v>2307.349999999964</v>
      </c>
      <c r="M1115">
        <v>106.30463706507325</v>
      </c>
    </row>
    <row r="1116" spans="2:13" x14ac:dyDescent="0.2">
      <c r="B1116">
        <v>2307.4999999999641</v>
      </c>
      <c r="C1116">
        <v>13.789356787982957</v>
      </c>
      <c r="D1116">
        <v>2307.4999999999641</v>
      </c>
      <c r="E1116">
        <v>-2297.6488019418466</v>
      </c>
      <c r="F1116">
        <v>2307.4999999999641</v>
      </c>
      <c r="G1116">
        <v>3.2239980581534837</v>
      </c>
      <c r="L1116">
        <v>2307.4499999999643</v>
      </c>
      <c r="M1116">
        <v>107.11151317019882</v>
      </c>
    </row>
    <row r="1117" spans="2:13" x14ac:dyDescent="0.2">
      <c r="B1117">
        <v>2307.599999999964</v>
      </c>
      <c r="C1117">
        <v>13.694207808876024</v>
      </c>
      <c r="D1117">
        <v>2307.599999999964</v>
      </c>
      <c r="E1117">
        <v>-2297.6795691595194</v>
      </c>
      <c r="F1117">
        <v>2307.599999999964</v>
      </c>
      <c r="G1117">
        <v>3.1932308404807372</v>
      </c>
      <c r="L1117">
        <v>2307.5499999999638</v>
      </c>
      <c r="M1117">
        <v>107.91904731657429</v>
      </c>
    </row>
    <row r="1118" spans="2:13" x14ac:dyDescent="0.2">
      <c r="B1118">
        <v>2307.6999999999639</v>
      </c>
      <c r="C1118">
        <v>13.599502774126881</v>
      </c>
      <c r="D1118">
        <v>2307.6999999999639</v>
      </c>
      <c r="E1118">
        <v>-2297.711676857929</v>
      </c>
      <c r="F1118">
        <v>2307.6999999999639</v>
      </c>
      <c r="G1118">
        <v>3.1611231420711192</v>
      </c>
      <c r="L1118">
        <v>2307.6499999999642</v>
      </c>
      <c r="M1118">
        <v>108.72811941853863</v>
      </c>
    </row>
    <row r="1119" spans="2:13" x14ac:dyDescent="0.2">
      <c r="B1119">
        <v>2307.7999999999638</v>
      </c>
      <c r="C1119">
        <v>13.505260708407349</v>
      </c>
      <c r="D1119">
        <v>2307.7999999999638</v>
      </c>
      <c r="E1119">
        <v>-2297.7451230444467</v>
      </c>
      <c r="F1119">
        <v>2307.7999999999638</v>
      </c>
      <c r="G1119">
        <v>3.1276769555533974</v>
      </c>
      <c r="L1119">
        <v>2307.7499999999636</v>
      </c>
      <c r="M1119">
        <v>109.5395996512338</v>
      </c>
    </row>
    <row r="1120" spans="2:13" x14ac:dyDescent="0.2">
      <c r="B1120">
        <v>2307.8999999999637</v>
      </c>
      <c r="C1120">
        <v>13.41141976041669</v>
      </c>
      <c r="D1120">
        <v>2307.8999999999637</v>
      </c>
      <c r="E1120">
        <v>-2297.7796787602442</v>
      </c>
      <c r="F1120">
        <v>2307.8999999999637</v>
      </c>
      <c r="G1120">
        <v>3.0931212397558738</v>
      </c>
      <c r="L1120">
        <v>2307.849999999964</v>
      </c>
      <c r="M1120">
        <v>110.2155773123109</v>
      </c>
    </row>
    <row r="1121" spans="2:13" x14ac:dyDescent="0.2">
      <c r="B1121">
        <v>2307.9999999999636</v>
      </c>
      <c r="C1121">
        <v>13.317909622710047</v>
      </c>
      <c r="D1121">
        <v>2307.9999999999636</v>
      </c>
      <c r="E1121">
        <v>-2297.8151199788499</v>
      </c>
      <c r="F1121">
        <v>2307.9999999999636</v>
      </c>
      <c r="G1121">
        <v>3.0576800211501904</v>
      </c>
      <c r="L1121">
        <v>2307.9499999999634</v>
      </c>
      <c r="M1121">
        <v>110.75717772851317</v>
      </c>
    </row>
    <row r="1122" spans="2:13" x14ac:dyDescent="0.2">
      <c r="B1122">
        <v>2308.1002380952018</v>
      </c>
      <c r="C1122">
        <v>13.224433014188406</v>
      </c>
      <c r="D1122">
        <v>2308.1002380952018</v>
      </c>
      <c r="E1122">
        <v>-2297.8513142588654</v>
      </c>
      <c r="F1122">
        <v>2308.1002380952018</v>
      </c>
      <c r="G1122">
        <v>3.0214857411347111</v>
      </c>
      <c r="L1122">
        <v>2308.0501190475825</v>
      </c>
      <c r="M1122">
        <v>111.1664764247013</v>
      </c>
    </row>
    <row r="1123" spans="2:13" x14ac:dyDescent="0.2">
      <c r="B1123">
        <v>2308.20047619044</v>
      </c>
      <c r="C1123">
        <v>13.131133913641126</v>
      </c>
      <c r="D1123">
        <v>2308.20047619044</v>
      </c>
      <c r="E1123">
        <v>-2297.8879636028491</v>
      </c>
      <c r="F1123">
        <v>2308.20047619044</v>
      </c>
      <c r="G1123">
        <v>2.9848363971509571</v>
      </c>
      <c r="L1123">
        <v>2308.1503571428211</v>
      </c>
      <c r="M1123">
        <v>111.44567527808346</v>
      </c>
    </row>
    <row r="1124" spans="2:13" x14ac:dyDescent="0.2">
      <c r="B1124">
        <v>2308.3007142856782</v>
      </c>
      <c r="C1124">
        <v>13.037933437335182</v>
      </c>
      <c r="D1124">
        <v>2308.3007142856782</v>
      </c>
      <c r="E1124">
        <v>-2297.9248629313256</v>
      </c>
      <c r="F1124">
        <v>2308.3007142856782</v>
      </c>
      <c r="G1124">
        <v>2.9479370686744915</v>
      </c>
      <c r="L1124">
        <v>2308.2505952380588</v>
      </c>
      <c r="M1124">
        <v>111.59928226052517</v>
      </c>
    </row>
    <row r="1125" spans="2:13" x14ac:dyDescent="0.2">
      <c r="B1125">
        <v>2308.4009523809164</v>
      </c>
      <c r="C1125">
        <v>12.944755620164438</v>
      </c>
      <c r="D1125">
        <v>2308.4009523809164</v>
      </c>
      <c r="E1125">
        <v>-2297.9618193220858</v>
      </c>
      <c r="F1125">
        <v>2308.4009523809164</v>
      </c>
      <c r="G1125">
        <v>2.9109806779142673</v>
      </c>
      <c r="L1125">
        <v>2308.3508333332975</v>
      </c>
      <c r="M1125">
        <v>111.63437598150549</v>
      </c>
    </row>
    <row r="1126" spans="2:13" x14ac:dyDescent="0.2">
      <c r="B1126">
        <v>2308.5011904761545</v>
      </c>
      <c r="C1126">
        <v>12.851547002748065</v>
      </c>
      <c r="D1126">
        <v>2308.5011904761545</v>
      </c>
      <c r="E1126">
        <v>-2297.9986978301504</v>
      </c>
      <c r="F1126">
        <v>2308.5011904761545</v>
      </c>
      <c r="G1126">
        <v>2.8741021698497207</v>
      </c>
      <c r="L1126">
        <v>2308.4510714285352</v>
      </c>
      <c r="M1126">
        <v>111.58650418062345</v>
      </c>
    </row>
    <row r="1127" spans="2:13" x14ac:dyDescent="0.2">
      <c r="B1127">
        <v>2308.6014285713927</v>
      </c>
      <c r="C1127">
        <v>12.75823536037141</v>
      </c>
      <c r="D1127">
        <v>2308.6014285713927</v>
      </c>
      <c r="E1127">
        <v>-2298.0353147287669</v>
      </c>
      <c r="F1127">
        <v>2308.6014285713927</v>
      </c>
      <c r="G1127">
        <v>2.8374852712331631</v>
      </c>
      <c r="L1127">
        <v>2308.5513095237739</v>
      </c>
      <c r="M1127">
        <v>111.42579273181279</v>
      </c>
    </row>
    <row r="1128" spans="2:13" x14ac:dyDescent="0.2">
      <c r="B1128">
        <v>2308.7016666666309</v>
      </c>
      <c r="C1128">
        <v>12.664752653819784</v>
      </c>
      <c r="D1128">
        <v>2308.7016666666309</v>
      </c>
      <c r="E1128">
        <v>-2298.0714925070015</v>
      </c>
      <c r="F1128">
        <v>2308.7016666666309</v>
      </c>
      <c r="G1128">
        <v>2.8013074929986033</v>
      </c>
      <c r="L1128">
        <v>2308.6515476190116</v>
      </c>
      <c r="M1128">
        <v>111.15642191499271</v>
      </c>
    </row>
    <row r="1129" spans="2:13" x14ac:dyDescent="0.2">
      <c r="B1129">
        <v>2308.8019047618691</v>
      </c>
      <c r="C1129">
        <v>12.571035644289871</v>
      </c>
      <c r="D1129">
        <v>2308.8019047618691</v>
      </c>
      <c r="E1129">
        <v>-2298.1070587492877</v>
      </c>
      <c r="F1129">
        <v>2308.8019047618691</v>
      </c>
      <c r="G1129">
        <v>2.7657412507123809</v>
      </c>
      <c r="L1129">
        <v>2308.7517857142502</v>
      </c>
      <c r="M1129">
        <v>110.78209425448306</v>
      </c>
    </row>
    <row r="1130" spans="2:13" x14ac:dyDescent="0.2">
      <c r="B1130">
        <v>2308.9021428571073</v>
      </c>
      <c r="C1130">
        <v>12.477027080131402</v>
      </c>
      <c r="D1130">
        <v>2308.9021428571073</v>
      </c>
      <c r="E1130">
        <v>-2298.1418468522165</v>
      </c>
      <c r="F1130">
        <v>2308.9021428571073</v>
      </c>
      <c r="G1130">
        <v>2.7309531477835662</v>
      </c>
      <c r="L1130">
        <v>2308.8520238094879</v>
      </c>
      <c r="M1130">
        <v>110.30711880579994</v>
      </c>
    </row>
    <row r="1131" spans="2:13" x14ac:dyDescent="0.2">
      <c r="B1131">
        <v>2309.0023809523454</v>
      </c>
      <c r="C1131">
        <v>12.382676136529682</v>
      </c>
      <c r="D1131">
        <v>2309.0023809523454</v>
      </c>
      <c r="E1131">
        <v>-2298.1756951606094</v>
      </c>
      <c r="F1131">
        <v>2309.0023809523454</v>
      </c>
      <c r="G1131">
        <v>2.697104839390704</v>
      </c>
      <c r="L1131">
        <v>2308.9522619047266</v>
      </c>
      <c r="M1131">
        <v>109.73539854845346</v>
      </c>
    </row>
    <row r="1132" spans="2:13" x14ac:dyDescent="0.2">
      <c r="B1132">
        <v>2309.1026190475836</v>
      </c>
      <c r="C1132">
        <v>12.287938960307342</v>
      </c>
      <c r="D1132">
        <v>2309.1026190475836</v>
      </c>
      <c r="E1132">
        <v>-2298.2084466789056</v>
      </c>
      <c r="F1132">
        <v>2309.1026190475836</v>
      </c>
      <c r="G1132">
        <v>2.6643533210944952</v>
      </c>
      <c r="L1132">
        <v>2309.0524999999643</v>
      </c>
      <c r="M1132">
        <v>109.07074117310215</v>
      </c>
    </row>
    <row r="1133" spans="2:13" x14ac:dyDescent="0.2">
      <c r="B1133">
        <v>2309.2028571428218</v>
      </c>
      <c r="C1133">
        <v>12.19277942175643</v>
      </c>
      <c r="D1133">
        <v>2309.2028571428218</v>
      </c>
      <c r="E1133">
        <v>-2298.2399497346</v>
      </c>
      <c r="F1133">
        <v>2309.2028571428218</v>
      </c>
      <c r="G1133">
        <v>2.6328502654000658</v>
      </c>
      <c r="L1133">
        <v>2309.1527380952029</v>
      </c>
      <c r="M1133">
        <v>108.31739159078795</v>
      </c>
    </row>
    <row r="1134" spans="2:13" x14ac:dyDescent="0.2">
      <c r="B1134">
        <v>2309.30309523806</v>
      </c>
      <c r="C1134">
        <v>12.097169468890694</v>
      </c>
      <c r="D1134">
        <v>2309.30309523806</v>
      </c>
      <c r="E1134">
        <v>-2298.2700579220359</v>
      </c>
      <c r="F1134">
        <v>2309.30309523806</v>
      </c>
      <c r="G1134">
        <v>2.6027420779641943</v>
      </c>
      <c r="L1134">
        <v>2309.2529761904407</v>
      </c>
      <c r="M1134">
        <v>107.47954915459022</v>
      </c>
    </row>
    <row r="1135" spans="2:13" x14ac:dyDescent="0.2">
      <c r="B1135">
        <v>2309.4033333332982</v>
      </c>
      <c r="C1135">
        <v>12.00108940848671</v>
      </c>
      <c r="D1135">
        <v>2309.4033333332982</v>
      </c>
      <c r="E1135">
        <v>-2298.2986301789351</v>
      </c>
      <c r="F1135">
        <v>2309.4033333332982</v>
      </c>
      <c r="G1135">
        <v>2.5741698210649702</v>
      </c>
      <c r="L1135">
        <v>2309.3532142856793</v>
      </c>
      <c r="M1135">
        <v>106.56140774905069</v>
      </c>
    </row>
    <row r="1136" spans="2:13" x14ac:dyDescent="0.2">
      <c r="B1136">
        <v>2309.5035714285364</v>
      </c>
      <c r="C1136">
        <v>11.904527928714625</v>
      </c>
      <c r="D1136">
        <v>2309.5035714285364</v>
      </c>
      <c r="E1136">
        <v>-2298.325530337846</v>
      </c>
      <c r="F1136">
        <v>2309.5035714285364</v>
      </c>
      <c r="G1136">
        <v>2.5472696621541218</v>
      </c>
      <c r="L1136">
        <v>2309.453452380917</v>
      </c>
      <c r="M1136">
        <v>105.56680763477858</v>
      </c>
    </row>
    <row r="1137" spans="2:13" x14ac:dyDescent="0.2">
      <c r="B1137">
        <v>2309.6038095237745</v>
      </c>
      <c r="C1137">
        <v>11.807482320134937</v>
      </c>
      <c r="D1137">
        <v>2309.6038095237745</v>
      </c>
      <c r="E1137">
        <v>-2298.3506276321095</v>
      </c>
      <c r="F1137">
        <v>2309.6038095237745</v>
      </c>
      <c r="G1137">
        <v>2.5221723678905619</v>
      </c>
      <c r="L1137">
        <v>2309.5536904761557</v>
      </c>
      <c r="M1137">
        <v>104.49977499229711</v>
      </c>
    </row>
    <row r="1138" spans="2:13" x14ac:dyDescent="0.2">
      <c r="B1138">
        <v>2309.7040476190127</v>
      </c>
      <c r="C1138">
        <v>11.709958704858273</v>
      </c>
      <c r="D1138">
        <v>2309.7040476190127</v>
      </c>
      <c r="E1138">
        <v>-2298.3737977778856</v>
      </c>
      <c r="F1138">
        <v>2309.7040476190127</v>
      </c>
      <c r="G1138">
        <v>2.4990022221145409</v>
      </c>
      <c r="L1138">
        <v>2309.6539285713934</v>
      </c>
      <c r="M1138">
        <v>103.3648271471675</v>
      </c>
    </row>
    <row r="1139" spans="2:13" x14ac:dyDescent="0.2">
      <c r="B1139">
        <v>2309.8042857142509</v>
      </c>
      <c r="C1139">
        <v>11.6119718549885</v>
      </c>
      <c r="D1139">
        <v>2309.8042857142509</v>
      </c>
      <c r="E1139">
        <v>-2298.3949230210533</v>
      </c>
      <c r="F1139">
        <v>2309.8042857142509</v>
      </c>
      <c r="G1139">
        <v>2.4778769789468242</v>
      </c>
      <c r="L1139">
        <v>2309.754166666632</v>
      </c>
      <c r="M1139">
        <v>102.16633146080399</v>
      </c>
    </row>
    <row r="1140" spans="2:13" x14ac:dyDescent="0.2">
      <c r="B1140">
        <v>2309.9045238094891</v>
      </c>
      <c r="C1140">
        <v>11.513544933316437</v>
      </c>
      <c r="D1140">
        <v>2309.9045238094891</v>
      </c>
      <c r="E1140">
        <v>-2298.4138921509284</v>
      </c>
      <c r="F1140">
        <v>2309.9045238094891</v>
      </c>
      <c r="G1140">
        <v>2.4589078490716929</v>
      </c>
      <c r="L1140">
        <v>2309.8544047618698</v>
      </c>
      <c r="M1140">
        <v>100.9084710592287</v>
      </c>
    </row>
    <row r="1141" spans="2:13" x14ac:dyDescent="0.2">
      <c r="B1141">
        <v>2310.0047619047273</v>
      </c>
      <c r="C1141">
        <v>11.414709242704918</v>
      </c>
      <c r="D1141">
        <v>2310.0047619047273</v>
      </c>
      <c r="E1141">
        <v>-2298.4306008915732</v>
      </c>
      <c r="F1141">
        <v>2310.0047619047273</v>
      </c>
      <c r="G1141">
        <v>2.4421991084268484</v>
      </c>
      <c r="L1141">
        <v>2309.9546428571084</v>
      </c>
      <c r="M1141">
        <v>99.595454551042707</v>
      </c>
    </row>
    <row r="1142" spans="2:13" x14ac:dyDescent="0.2">
      <c r="B1142">
        <v>2310.1049999999655</v>
      </c>
      <c r="C1142">
        <v>11.315503948037236</v>
      </c>
      <c r="D1142">
        <v>2310.1049999999655</v>
      </c>
      <c r="E1142">
        <v>-2298.4449527249126</v>
      </c>
      <c r="F1142">
        <v>2310.1049999999655</v>
      </c>
      <c r="G1142">
        <v>2.4278472750875153</v>
      </c>
      <c r="L1142">
        <v>2310.0548809523461</v>
      </c>
      <c r="M1142">
        <v>98.231756859928282</v>
      </c>
    </row>
    <row r="1143" spans="2:13" x14ac:dyDescent="0.2">
      <c r="B1143">
        <v>2310.2052380952036</v>
      </c>
      <c r="C1143">
        <v>11.215975629496779</v>
      </c>
      <c r="D1143">
        <v>2310.2052380952036</v>
      </c>
      <c r="E1143">
        <v>-2298.456859457187</v>
      </c>
      <c r="F1143">
        <v>2310.2052380952036</v>
      </c>
      <c r="G1143">
        <v>2.4159405428131322</v>
      </c>
      <c r="L1143">
        <v>2310.1551190475848</v>
      </c>
      <c r="M1143">
        <v>96.821964538645162</v>
      </c>
    </row>
    <row r="1144" spans="2:13" x14ac:dyDescent="0.2">
      <c r="B1144">
        <v>2310.3054761904418</v>
      </c>
      <c r="C1144">
        <v>11.116177725447423</v>
      </c>
      <c r="D1144">
        <v>2310.3054761904418</v>
      </c>
      <c r="E1144">
        <v>-2298.4662417143827</v>
      </c>
      <c r="F1144">
        <v>2310.3054761904418</v>
      </c>
      <c r="G1144">
        <v>2.4065582856173933</v>
      </c>
      <c r="L1144">
        <v>2310.2553571428225</v>
      </c>
      <c r="M1144">
        <v>95.370737620280494</v>
      </c>
    </row>
    <row r="1145" spans="2:13" x14ac:dyDescent="0.2">
      <c r="B1145">
        <v>2310.40571428568</v>
      </c>
      <c r="C1145">
        <v>11.016169872137912</v>
      </c>
      <c r="D1145">
        <v>2310.40571428568</v>
      </c>
      <c r="E1145">
        <v>-2298.4730292601671</v>
      </c>
      <c r="F1145">
        <v>2310.40571428568</v>
      </c>
      <c r="G1145">
        <v>2.3997707398330022</v>
      </c>
      <c r="L1145">
        <v>2310.3555952380611</v>
      </c>
      <c r="M1145">
        <v>93.882717459050198</v>
      </c>
    </row>
    <row r="1146" spans="2:13" x14ac:dyDescent="0.2">
      <c r="B1146">
        <v>2310.5059523809182</v>
      </c>
      <c r="C1146">
        <v>10.916017182629268</v>
      </c>
      <c r="D1146">
        <v>2310.5059523809182</v>
      </c>
      <c r="E1146">
        <v>-2298.477161404141</v>
      </c>
      <c r="F1146">
        <v>2310.5059523809182</v>
      </c>
      <c r="G1146">
        <v>2.3956385958590545</v>
      </c>
      <c r="L1146">
        <v>2310.4558333332989</v>
      </c>
      <c r="M1146">
        <v>92.362594645593632</v>
      </c>
    </row>
    <row r="1147" spans="2:13" x14ac:dyDescent="0.2">
      <c r="B1147">
        <v>2310.6061904761564</v>
      </c>
      <c r="C1147">
        <v>10.815789451461258</v>
      </c>
      <c r="D1147">
        <v>2310.6061904761564</v>
      </c>
      <c r="E1147">
        <v>-2298.4785873606729</v>
      </c>
      <c r="F1147">
        <v>2310.6061904761564</v>
      </c>
      <c r="G1147">
        <v>2.3942126393271792</v>
      </c>
      <c r="L1147">
        <v>2310.5560714285375</v>
      </c>
      <c r="M1147">
        <v>90.815101552392079</v>
      </c>
    </row>
    <row r="1148" spans="2:13" x14ac:dyDescent="0.2">
      <c r="B1148">
        <v>2310.7064285713946</v>
      </c>
      <c r="C1148">
        <v>10.715560294088519</v>
      </c>
      <c r="D1148">
        <v>2310.7064285713946</v>
      </c>
      <c r="E1148">
        <v>-2298.4772665973551</v>
      </c>
      <c r="F1148">
        <v>2310.7064285713946</v>
      </c>
      <c r="G1148">
        <v>2.3955334026450146</v>
      </c>
      <c r="L1148">
        <v>2310.6563095237752</v>
      </c>
      <c r="M1148">
        <v>89.245032222706371</v>
      </c>
    </row>
    <row r="1149" spans="2:13" x14ac:dyDescent="0.2">
      <c r="B1149">
        <v>2310.8066666666327</v>
      </c>
      <c r="C1149">
        <v>10.615406229040685</v>
      </c>
      <c r="D1149">
        <v>2310.8066666666327</v>
      </c>
      <c r="E1149">
        <v>-2298.4731690380831</v>
      </c>
      <c r="F1149">
        <v>2310.8066666666327</v>
      </c>
      <c r="G1149">
        <v>2.3996309619169551</v>
      </c>
      <c r="L1149">
        <v>2310.7565476190139</v>
      </c>
      <c r="M1149">
        <v>87.657189517699805</v>
      </c>
    </row>
    <row r="1150" spans="2:13" x14ac:dyDescent="0.2">
      <c r="B1150">
        <v>2310.9069047618709</v>
      </c>
      <c r="C1150">
        <v>10.515405723764998</v>
      </c>
      <c r="D1150">
        <v>2310.9069047618709</v>
      </c>
      <c r="E1150">
        <v>-2298.4662751695964</v>
      </c>
      <c r="F1150">
        <v>2310.9069047618709</v>
      </c>
      <c r="G1150">
        <v>2.4065248304036686</v>
      </c>
      <c r="L1150">
        <v>2310.8567857142516</v>
      </c>
      <c r="M1150">
        <v>86.056363741392474</v>
      </c>
    </row>
    <row r="1151" spans="2:13" x14ac:dyDescent="0.2">
      <c r="B1151">
        <v>2311.0071428571091</v>
      </c>
      <c r="C1151">
        <v>10.415638214648302</v>
      </c>
      <c r="D1151">
        <v>2311.0071428571091</v>
      </c>
      <c r="E1151">
        <v>-2298.4565761094864</v>
      </c>
      <c r="F1151">
        <v>2311.0071428571091</v>
      </c>
      <c r="G1151">
        <v>2.4162238905137201</v>
      </c>
      <c r="L1151">
        <v>2310.9570238094902</v>
      </c>
      <c r="M1151">
        <v>84.447346895232045</v>
      </c>
    </row>
    <row r="1152" spans="2:13" x14ac:dyDescent="0.2">
      <c r="B1152">
        <v>2311.1073809523473</v>
      </c>
      <c r="C1152">
        <v>10.316183993221419</v>
      </c>
      <c r="D1152">
        <v>2311.1073809523473</v>
      </c>
      <c r="E1152">
        <v>-2298.4440736984316</v>
      </c>
      <c r="F1152">
        <v>2311.1073809523473</v>
      </c>
      <c r="G1152">
        <v>2.4287263015685312</v>
      </c>
      <c r="L1152">
        <v>2311.057261904728</v>
      </c>
      <c r="M1152">
        <v>82.834921158744791</v>
      </c>
    </row>
    <row r="1153" spans="2:13" x14ac:dyDescent="0.2">
      <c r="B1153">
        <v>2311.2076190475855</v>
      </c>
      <c r="C1153">
        <v>10.217190885300468</v>
      </c>
      <c r="D1153">
        <v>2311.2076190475855</v>
      </c>
      <c r="E1153">
        <v>-2298.4283328235269</v>
      </c>
      <c r="F1153">
        <v>2311.2076190475855</v>
      </c>
      <c r="G1153">
        <v>2.4444671764731538</v>
      </c>
      <c r="L1153">
        <v>2311.1574999999666</v>
      </c>
      <c r="M1153">
        <v>80.965049399383972</v>
      </c>
    </row>
    <row r="1154" spans="2:13" x14ac:dyDescent="0.2">
      <c r="B1154">
        <v>2311.3078571428237</v>
      </c>
      <c r="C1154">
        <v>10.118810420133729</v>
      </c>
      <c r="D1154">
        <v>2311.3078571428237</v>
      </c>
      <c r="E1154">
        <v>-2298.4091325267127</v>
      </c>
      <c r="F1154">
        <v>2311.3078571428237</v>
      </c>
      <c r="G1154">
        <v>2.4636674732873871</v>
      </c>
      <c r="L1154">
        <v>2311.2577380952043</v>
      </c>
      <c r="M1154">
        <v>78.956754852401446</v>
      </c>
    </row>
    <row r="1155" spans="2:13" x14ac:dyDescent="0.2">
      <c r="B1155">
        <v>2311.4080952380618</v>
      </c>
      <c r="C1155">
        <v>10.021163592248474</v>
      </c>
      <c r="D1155">
        <v>2311.4080952380618</v>
      </c>
      <c r="E1155">
        <v>-2298.3864957607084</v>
      </c>
      <c r="F1155">
        <v>2311.4080952380618</v>
      </c>
      <c r="G1155">
        <v>2.4863042392917123</v>
      </c>
      <c r="L1155">
        <v>2311.357976190443</v>
      </c>
      <c r="M1155">
        <v>76.948080792328156</v>
      </c>
    </row>
    <row r="1156" spans="2:13" x14ac:dyDescent="0.2">
      <c r="B1156">
        <v>2311.5083333333</v>
      </c>
      <c r="C1156">
        <v>9.9243705577813266</v>
      </c>
      <c r="D1156">
        <v>2311.5083333333</v>
      </c>
      <c r="E1156">
        <v>-2298.3604497318943</v>
      </c>
      <c r="F1156">
        <v>2311.5083333333</v>
      </c>
      <c r="G1156">
        <v>2.5123502681062746</v>
      </c>
      <c r="L1156">
        <v>2311.4582142856807</v>
      </c>
      <c r="M1156">
        <v>74.939037347931972</v>
      </c>
    </row>
    <row r="1157" spans="2:13" x14ac:dyDescent="0.2">
      <c r="B1157">
        <v>2311.6085714285382</v>
      </c>
      <c r="C1157">
        <v>9.8285504833858859</v>
      </c>
      <c r="D1157">
        <v>2311.6085714285382</v>
      </c>
      <c r="E1157">
        <v>-2298.3310258707852</v>
      </c>
      <c r="F1157">
        <v>2311.6085714285382</v>
      </c>
      <c r="G1157">
        <v>2.5417741292149003</v>
      </c>
      <c r="L1157">
        <v>2311.5584523809193</v>
      </c>
      <c r="M1157">
        <v>72.92963502322668</v>
      </c>
    </row>
    <row r="1158" spans="2:13" x14ac:dyDescent="0.2">
      <c r="B1158">
        <v>2311.7088095237764</v>
      </c>
      <c r="C1158">
        <v>9.7338213961430409</v>
      </c>
      <c r="D1158">
        <v>2311.7088095237764</v>
      </c>
      <c r="E1158">
        <v>-2298.2982597969467</v>
      </c>
      <c r="F1158">
        <v>2311.7088095237764</v>
      </c>
      <c r="G1158">
        <v>2.5745402030534024</v>
      </c>
      <c r="L1158">
        <v>2311.6586904761571</v>
      </c>
      <c r="M1158">
        <v>70.919884635647819</v>
      </c>
    </row>
    <row r="1159" spans="2:13" x14ac:dyDescent="0.2">
      <c r="B1159">
        <v>2311.8090476190146</v>
      </c>
      <c r="C1159">
        <v>9.6403000346763719</v>
      </c>
      <c r="D1159">
        <v>2311.8090476190146</v>
      </c>
      <c r="E1159">
        <v>-2298.2621912784412</v>
      </c>
      <c r="F1159">
        <v>2311.8090476190146</v>
      </c>
      <c r="G1159">
        <v>2.6106087215584921</v>
      </c>
      <c r="L1159">
        <v>2311.7589285713957</v>
      </c>
      <c r="M1159">
        <v>68.909797286433445</v>
      </c>
    </row>
    <row r="1160" spans="2:13" x14ac:dyDescent="0.2">
      <c r="B1160">
        <v>2311.9092857142527</v>
      </c>
      <c r="C1160">
        <v>9.5481017016832208</v>
      </c>
      <c r="D1160">
        <v>2311.9092857142527</v>
      </c>
      <c r="E1160">
        <v>-2298.2228641858424</v>
      </c>
      <c r="F1160">
        <v>2311.9092857142527</v>
      </c>
      <c r="G1160">
        <v>2.6499358141577432</v>
      </c>
      <c r="L1160">
        <v>2311.8591666666334</v>
      </c>
      <c r="M1160">
        <v>66.899384329959588</v>
      </c>
    </row>
    <row r="1161" spans="2:13" x14ac:dyDescent="0.2">
      <c r="B1161">
        <v>2312.0095238094909</v>
      </c>
      <c r="C1161">
        <v>9.4573401180906771</v>
      </c>
      <c r="D1161">
        <v>2312.0095238094909</v>
      </c>
      <c r="E1161">
        <v>-2298.1803264408727</v>
      </c>
      <c r="F1161">
        <v>2312.0095238094909</v>
      </c>
      <c r="G1161">
        <v>2.6924735591273929</v>
      </c>
      <c r="L1161">
        <v>2311.9594047618721</v>
      </c>
      <c r="M1161">
        <v>64.888657345526994</v>
      </c>
    </row>
    <row r="1162" spans="2:13" x14ac:dyDescent="0.2">
      <c r="B1162">
        <v>2312.1097619047291</v>
      </c>
      <c r="C1162">
        <v>9.3681272790438523</v>
      </c>
      <c r="D1162">
        <v>2312.1097619047291</v>
      </c>
      <c r="E1162">
        <v>-2298.1346299597112</v>
      </c>
      <c r="F1162">
        <v>2312.1097619047291</v>
      </c>
      <c r="G1162">
        <v>2.7381700402888782</v>
      </c>
      <c r="L1162">
        <v>2312.0596428571098</v>
      </c>
      <c r="M1162">
        <v>62.877628103840621</v>
      </c>
    </row>
    <row r="1163" spans="2:13" x14ac:dyDescent="0.2">
      <c r="B1163">
        <v>2312.2099999999673</v>
      </c>
      <c r="C1163">
        <v>9.2805733119316045</v>
      </c>
      <c r="D1163">
        <v>2312.2099999999673</v>
      </c>
      <c r="E1163">
        <v>-2298.0858305910542</v>
      </c>
      <c r="F1163">
        <v>2312.2099999999673</v>
      </c>
      <c r="G1163">
        <v>2.6741694089459997</v>
      </c>
      <c r="L1163">
        <v>2312.1598809523484</v>
      </c>
      <c r="M1163">
        <v>60.866308541232954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59.819565116621632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L2:M2"/>
    <mergeCell ref="B2:C2"/>
    <mergeCell ref="D2:E2"/>
    <mergeCell ref="F2:G2"/>
    <mergeCell ref="H2:I2"/>
    <mergeCell ref="J2:K2"/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399" bestFit="1" customWidth="1"/>
  </cols>
  <sheetData>
    <row r="1" spans="1:3" x14ac:dyDescent="0.2">
      <c r="A1" s="400" t="s">
        <v>526</v>
      </c>
      <c r="C1" s="399" t="s">
        <v>527</v>
      </c>
    </row>
    <row r="2" spans="1:3" ht="13.5" thickBot="1" x14ac:dyDescent="0.25">
      <c r="A2" s="151" t="s">
        <v>528</v>
      </c>
      <c r="C2" s="399" t="s">
        <v>529</v>
      </c>
    </row>
    <row r="3" spans="1:3" ht="13.5" thickBot="1" x14ac:dyDescent="0.25"/>
    <row r="4" spans="1:3" x14ac:dyDescent="0.2">
      <c r="A4" s="400" t="s">
        <v>530</v>
      </c>
      <c r="C4" s="399" t="s">
        <v>531</v>
      </c>
    </row>
    <row r="5" spans="1:3" ht="13.5" thickBot="1" x14ac:dyDescent="0.25">
      <c r="A5" s="158" t="s">
        <v>532</v>
      </c>
      <c r="C5" s="399" t="s">
        <v>533</v>
      </c>
    </row>
    <row r="6" spans="1:3" ht="13.5" thickBot="1" x14ac:dyDescent="0.25">
      <c r="C6" s="399" t="s">
        <v>534</v>
      </c>
    </row>
    <row r="7" spans="1:3" x14ac:dyDescent="0.2">
      <c r="A7" s="400" t="s">
        <v>535</v>
      </c>
      <c r="C7" s="399" t="s">
        <v>536</v>
      </c>
    </row>
    <row r="8" spans="1:3" ht="13.5" thickBot="1" x14ac:dyDescent="0.25">
      <c r="A8" s="158" t="s">
        <v>537</v>
      </c>
      <c r="C8" s="399" t="s">
        <v>538</v>
      </c>
    </row>
    <row r="9" spans="1:3" ht="13.5" thickBot="1" x14ac:dyDescent="0.25"/>
    <row r="10" spans="1:3" x14ac:dyDescent="0.2">
      <c r="A10" s="318" t="s">
        <v>539</v>
      </c>
      <c r="C10" s="399" t="s">
        <v>540</v>
      </c>
    </row>
    <row r="11" spans="1:3" ht="13.5" thickBot="1" x14ac:dyDescent="0.25">
      <c r="A11" s="158">
        <v>24</v>
      </c>
      <c r="C11" s="399" t="s">
        <v>541</v>
      </c>
    </row>
    <row r="12" spans="1:3" x14ac:dyDescent="0.2">
      <c r="C12" s="399" t="s">
        <v>542</v>
      </c>
    </row>
    <row r="14" spans="1:3" x14ac:dyDescent="0.2">
      <c r="C14" s="399" t="s">
        <v>543</v>
      </c>
    </row>
    <row r="15" spans="1:3" x14ac:dyDescent="0.2">
      <c r="C15" s="399" t="str">
        <f>_xlfn.CONCAT("filename_static = '",$A$2,"'")</f>
        <v>filename_static = 'Estatico.sim'</v>
      </c>
    </row>
    <row r="17" spans="3:3" x14ac:dyDescent="0.2">
      <c r="C17" s="399" t="s">
        <v>544</v>
      </c>
    </row>
    <row r="18" spans="3:3" x14ac:dyDescent="0.2">
      <c r="C18" s="399" t="str">
        <f>_xlfn.CONCAT("pngname = '",$A$5,"'")</f>
        <v>pngname = 'estatico.png'</v>
      </c>
    </row>
    <row r="20" spans="3:3" x14ac:dyDescent="0.2">
      <c r="C20" s="399" t="s">
        <v>545</v>
      </c>
    </row>
    <row r="22" spans="3:3" x14ac:dyDescent="0.2">
      <c r="C22" s="399" t="s">
        <v>546</v>
      </c>
    </row>
    <row r="23" spans="3:3" x14ac:dyDescent="0.2">
      <c r="C23" s="399" t="s">
        <v>547</v>
      </c>
    </row>
    <row r="24" spans="3:3" x14ac:dyDescent="0.2">
      <c r="C24" s="399" t="s">
        <v>548</v>
      </c>
    </row>
    <row r="26" spans="3:3" x14ac:dyDescent="0.2">
      <c r="C26" s="399" t="s">
        <v>549</v>
      </c>
    </row>
    <row r="27" spans="3:3" x14ac:dyDescent="0.2">
      <c r="C27" s="399" t="s">
        <v>550</v>
      </c>
    </row>
    <row r="28" spans="3:3" x14ac:dyDescent="0.2">
      <c r="C28" s="399" t="s">
        <v>551</v>
      </c>
    </row>
    <row r="29" spans="3:3" x14ac:dyDescent="0.2">
      <c r="C29" s="399" t="s">
        <v>552</v>
      </c>
    </row>
    <row r="30" spans="3:3" x14ac:dyDescent="0.2">
      <c r="C30" s="399" t="s">
        <v>553</v>
      </c>
    </row>
    <row r="32" spans="3:3" x14ac:dyDescent="0.2">
      <c r="C32" s="399" t="s">
        <v>554</v>
      </c>
    </row>
    <row r="33" spans="3:3" x14ac:dyDescent="0.2">
      <c r="C33" s="399" t="s">
        <v>555</v>
      </c>
    </row>
    <row r="35" spans="3:3" x14ac:dyDescent="0.2">
      <c r="C35" s="399" t="s">
        <v>556</v>
      </c>
    </row>
    <row r="36" spans="3:3" x14ac:dyDescent="0.2">
      <c r="C36" s="399" t="s">
        <v>557</v>
      </c>
    </row>
    <row r="38" spans="3:3" x14ac:dyDescent="0.2">
      <c r="C38" s="399" t="s">
        <v>558</v>
      </c>
    </row>
    <row r="39" spans="3:3" x14ac:dyDescent="0.2">
      <c r="C39" s="399" t="s">
        <v>559</v>
      </c>
    </row>
    <row r="41" spans="3:3" x14ac:dyDescent="0.2">
      <c r="C41" s="399" t="s">
        <v>560</v>
      </c>
    </row>
    <row r="42" spans="3:3" x14ac:dyDescent="0.2">
      <c r="C42" s="399" t="s">
        <v>561</v>
      </c>
    </row>
    <row r="44" spans="3:3" x14ac:dyDescent="0.2">
      <c r="C44" s="399" t="s">
        <v>562</v>
      </c>
    </row>
    <row r="45" spans="3:3" x14ac:dyDescent="0.2">
      <c r="C45" s="399" t="s">
        <v>563</v>
      </c>
    </row>
    <row r="47" spans="3:3" x14ac:dyDescent="0.2">
      <c r="C47" s="399" t="s">
        <v>564</v>
      </c>
    </row>
    <row r="48" spans="3:3" x14ac:dyDescent="0.2">
      <c r="C48" s="399" t="s">
        <v>565</v>
      </c>
    </row>
    <row r="50" spans="3:3" x14ac:dyDescent="0.2">
      <c r="C50" s="399" t="s">
        <v>566</v>
      </c>
    </row>
    <row r="51" spans="3:3" x14ac:dyDescent="0.2">
      <c r="C51" s="399" t="s">
        <v>567</v>
      </c>
    </row>
    <row r="53" spans="3:3" x14ac:dyDescent="0.2">
      <c r="C53" s="399" t="s">
        <v>568</v>
      </c>
    </row>
    <row r="54" spans="3:3" x14ac:dyDescent="0.2">
      <c r="C54" s="399" t="s">
        <v>569</v>
      </c>
    </row>
    <row r="56" spans="3:3" x14ac:dyDescent="0.2">
      <c r="C56" s="399" t="s">
        <v>570</v>
      </c>
    </row>
    <row r="57" spans="3:3" x14ac:dyDescent="0.2">
      <c r="C57" s="399" t="s">
        <v>571</v>
      </c>
    </row>
    <row r="59" spans="3:3" x14ac:dyDescent="0.2">
      <c r="C59" s="399" t="s">
        <v>572</v>
      </c>
    </row>
    <row r="60" spans="3:3" x14ac:dyDescent="0.2">
      <c r="C60" s="399" t="s">
        <v>573</v>
      </c>
    </row>
    <row r="62" spans="3:3" x14ac:dyDescent="0.2">
      <c r="C62" s="399" t="s">
        <v>574</v>
      </c>
    </row>
    <row r="63" spans="3:3" x14ac:dyDescent="0.2">
      <c r="C63" s="399" t="s">
        <v>575</v>
      </c>
    </row>
    <row r="65" spans="3:3" x14ac:dyDescent="0.2">
      <c r="C65" s="399" t="s">
        <v>576</v>
      </c>
    </row>
    <row r="66" spans="3:3" x14ac:dyDescent="0.2">
      <c r="C66" s="399" t="s">
        <v>577</v>
      </c>
    </row>
    <row r="68" spans="3:3" x14ac:dyDescent="0.2">
      <c r="C68" s="399" t="s">
        <v>578</v>
      </c>
    </row>
    <row r="69" spans="3:3" x14ac:dyDescent="0.2">
      <c r="C69" s="399" t="s">
        <v>579</v>
      </c>
    </row>
    <row r="71" spans="3:3" x14ac:dyDescent="0.2">
      <c r="C71" s="399" t="s">
        <v>580</v>
      </c>
    </row>
    <row r="72" spans="3:3" x14ac:dyDescent="0.2">
      <c r="C72" s="399" t="s">
        <v>581</v>
      </c>
    </row>
    <row r="74" spans="3:3" x14ac:dyDescent="0.2">
      <c r="C74" s="399" t="s">
        <v>582</v>
      </c>
    </row>
    <row r="75" spans="3:3" x14ac:dyDescent="0.2">
      <c r="C75" s="399" t="s">
        <v>583</v>
      </c>
    </row>
    <row r="77" spans="3:3" x14ac:dyDescent="0.2">
      <c r="C77" s="399" t="s">
        <v>584</v>
      </c>
    </row>
    <row r="78" spans="3:3" x14ac:dyDescent="0.2">
      <c r="C78" s="399" t="s">
        <v>585</v>
      </c>
    </row>
    <row r="80" spans="3:3" x14ac:dyDescent="0.2">
      <c r="C80" s="399" t="s">
        <v>586</v>
      </c>
    </row>
    <row r="81" spans="3:3" x14ac:dyDescent="0.2">
      <c r="C81" s="399" t="s">
        <v>587</v>
      </c>
    </row>
    <row r="83" spans="3:3" x14ac:dyDescent="0.2">
      <c r="C83" s="399" t="s">
        <v>588</v>
      </c>
    </row>
    <row r="84" spans="3:3" x14ac:dyDescent="0.2">
      <c r="C84" s="399" t="s">
        <v>589</v>
      </c>
    </row>
    <row r="86" spans="3:3" x14ac:dyDescent="0.2">
      <c r="C86" s="399" t="s">
        <v>590</v>
      </c>
    </row>
    <row r="87" spans="3:3" x14ac:dyDescent="0.2">
      <c r="C87" s="399" t="s">
        <v>591</v>
      </c>
    </row>
    <row r="89" spans="3:3" x14ac:dyDescent="0.2">
      <c r="C89" s="399" t="s">
        <v>592</v>
      </c>
    </row>
    <row r="90" spans="3:3" x14ac:dyDescent="0.2">
      <c r="C90" s="399" t="s">
        <v>593</v>
      </c>
    </row>
    <row r="92" spans="3:3" x14ac:dyDescent="0.2">
      <c r="C92" s="399" t="s">
        <v>594</v>
      </c>
    </row>
    <row r="93" spans="3:3" x14ac:dyDescent="0.2">
      <c r="C93" s="399" t="s">
        <v>595</v>
      </c>
    </row>
    <row r="95" spans="3:3" x14ac:dyDescent="0.2">
      <c r="C95" s="399" t="s">
        <v>596</v>
      </c>
    </row>
    <row r="96" spans="3:3" x14ac:dyDescent="0.2">
      <c r="C96" s="399" t="s">
        <v>597</v>
      </c>
    </row>
    <row r="98" spans="3:3" x14ac:dyDescent="0.2">
      <c r="C98" s="399" t="s">
        <v>598</v>
      </c>
    </row>
    <row r="99" spans="3:3" x14ac:dyDescent="0.2">
      <c r="C99" s="399" t="s">
        <v>599</v>
      </c>
    </row>
    <row r="101" spans="3:3" x14ac:dyDescent="0.2">
      <c r="C101" s="399" t="s">
        <v>600</v>
      </c>
    </row>
    <row r="102" spans="3:3" x14ac:dyDescent="0.2">
      <c r="C102" s="399" t="s">
        <v>601</v>
      </c>
    </row>
    <row r="104" spans="3:3" x14ac:dyDescent="0.2">
      <c r="C104" s="399" t="s">
        <v>602</v>
      </c>
    </row>
    <row r="105" spans="3:3" x14ac:dyDescent="0.2">
      <c r="C105" s="399" t="s">
        <v>603</v>
      </c>
    </row>
    <row r="107" spans="3:3" x14ac:dyDescent="0.2">
      <c r="C107" s="399" t="s">
        <v>604</v>
      </c>
    </row>
    <row r="108" spans="3:3" x14ac:dyDescent="0.2">
      <c r="C108" s="399" t="s">
        <v>605</v>
      </c>
    </row>
    <row r="110" spans="3:3" x14ac:dyDescent="0.2">
      <c r="C110" s="402" t="s">
        <v>606</v>
      </c>
    </row>
    <row r="111" spans="3:3" x14ac:dyDescent="0.2">
      <c r="C111" s="399" t="str">
        <f>_xlfn.CONCAT("font_size = '",$A$11,"'")</f>
        <v>font_size = '24'</v>
      </c>
    </row>
    <row r="113" spans="3:3" x14ac:dyDescent="0.2">
      <c r="C113" s="399" t="s">
        <v>540</v>
      </c>
    </row>
    <row r="114" spans="3:3" x14ac:dyDescent="0.2">
      <c r="C114" s="399" t="s">
        <v>607</v>
      </c>
    </row>
    <row r="115" spans="3:3" x14ac:dyDescent="0.2">
      <c r="C115" s="399" t="s">
        <v>542</v>
      </c>
    </row>
    <row r="117" spans="3:3" x14ac:dyDescent="0.2">
      <c r="C117" s="399" t="str">
        <f>_xlfn.CONCAT("profile_dist0 = ",'MCV e Guindaste'!N21)</f>
        <v>profile_dist0 = 0</v>
      </c>
    </row>
    <row r="118" spans="3:3" x14ac:dyDescent="0.2">
      <c r="C118" s="399" t="str">
        <f>_xlfn.CONCAT("profile_dist1 = ",'MCV e Guindaste'!N22)</f>
        <v>profile_dist1 = 5</v>
      </c>
    </row>
    <row r="119" spans="3:3" x14ac:dyDescent="0.2">
      <c r="C119" s="399" t="str">
        <f>_xlfn.CONCAT("profile_dist2 = ",'MCV e Guindaste'!N23)</f>
        <v>profile_dist2 = 10</v>
      </c>
    </row>
    <row r="120" spans="3:3" x14ac:dyDescent="0.2">
      <c r="C120" s="399" t="str">
        <f>_xlfn.CONCAT("profile_dist3 = ",'MCV e Guindaste'!N24)</f>
        <v>profile_dist3 = 15</v>
      </c>
    </row>
    <row r="122" spans="3:3" x14ac:dyDescent="0.2">
      <c r="C122" s="399" t="str">
        <f>_xlfn.CONCAT("profile_depth0 = ",'MCV e Guindaste'!P21)</f>
        <v>profile_depth0 = 2301</v>
      </c>
    </row>
    <row r="123" spans="3:3" x14ac:dyDescent="0.2">
      <c r="C123" s="399" t="str">
        <f>_xlfn.CONCAT("profile_depth1 = ",'MCV e Guindaste'!P22)</f>
        <v>profile_depth1 = 2301</v>
      </c>
    </row>
    <row r="124" spans="3:3" x14ac:dyDescent="0.2">
      <c r="C124" s="399" t="str">
        <f>_xlfn.CONCAT("profile_depth2 = ",'MCV e Guindaste'!P23)</f>
        <v>profile_depth2 = 2301</v>
      </c>
    </row>
    <row r="125" spans="3:3" x14ac:dyDescent="0.2">
      <c r="C125" s="399" t="str">
        <f>_xlfn.CONCAT("profile_depth3 = ",'MCV e Guindaste'!P24)</f>
        <v>profile_depth3 = 2301</v>
      </c>
    </row>
    <row r="127" spans="3:3" x14ac:dyDescent="0.2">
      <c r="C127" s="399" t="s">
        <v>608</v>
      </c>
    </row>
    <row r="128" spans="3:3" x14ac:dyDescent="0.2">
      <c r="C128" s="399" t="s">
        <v>609</v>
      </c>
    </row>
    <row r="130" spans="3:3" x14ac:dyDescent="0.2">
      <c r="C130" s="399" t="s">
        <v>610</v>
      </c>
    </row>
    <row r="131" spans="3:3" x14ac:dyDescent="0.2">
      <c r="C131" s="399" t="s">
        <v>611</v>
      </c>
    </row>
    <row r="132" spans="3:3" x14ac:dyDescent="0.2">
      <c r="C132" s="399" t="s">
        <v>612</v>
      </c>
    </row>
    <row r="133" spans="3:3" x14ac:dyDescent="0.2">
      <c r="C133" s="399" t="s">
        <v>611</v>
      </c>
    </row>
    <row r="134" spans="3:3" x14ac:dyDescent="0.2">
      <c r="C134" s="399" t="s">
        <v>613</v>
      </c>
    </row>
    <row r="135" spans="3:3" x14ac:dyDescent="0.2">
      <c r="C135" s="399" t="s">
        <v>614</v>
      </c>
    </row>
    <row r="136" spans="3:3" x14ac:dyDescent="0.2">
      <c r="C136" s="399" t="s">
        <v>615</v>
      </c>
    </row>
    <row r="137" spans="3:3" x14ac:dyDescent="0.2">
      <c r="C137" s="399" t="s">
        <v>616</v>
      </c>
    </row>
    <row r="138" spans="3:3" x14ac:dyDescent="0.2">
      <c r="C138" s="399" t="s">
        <v>617</v>
      </c>
    </row>
    <row r="139" spans="3:3" x14ac:dyDescent="0.2">
      <c r="C139" s="399" t="s">
        <v>618</v>
      </c>
    </row>
    <row r="140" spans="3:3" x14ac:dyDescent="0.2">
      <c r="C140" s="399" t="s">
        <v>619</v>
      </c>
    </row>
    <row r="141" spans="3:3" x14ac:dyDescent="0.2">
      <c r="C141" s="399" t="s">
        <v>620</v>
      </c>
    </row>
    <row r="142" spans="3:3" x14ac:dyDescent="0.2">
      <c r="C142" s="399" t="s">
        <v>618</v>
      </c>
    </row>
    <row r="143" spans="3:3" x14ac:dyDescent="0.2">
      <c r="C143" s="399" t="s">
        <v>621</v>
      </c>
    </row>
    <row r="144" spans="3:3" x14ac:dyDescent="0.2">
      <c r="C144" s="399" t="s">
        <v>622</v>
      </c>
    </row>
    <row r="145" spans="3:3" x14ac:dyDescent="0.2">
      <c r="C145" s="399" t="s">
        <v>623</v>
      </c>
    </row>
    <row r="146" spans="3:3" x14ac:dyDescent="0.2">
      <c r="C146" s="399" t="s">
        <v>624</v>
      </c>
    </row>
    <row r="147" spans="3:3" x14ac:dyDescent="0.2">
      <c r="C147" s="399" t="s">
        <v>625</v>
      </c>
    </row>
    <row r="148" spans="3:3" x14ac:dyDescent="0.2">
      <c r="C148" s="399" t="s">
        <v>626</v>
      </c>
    </row>
    <row r="149" spans="3:3" x14ac:dyDescent="0.2">
      <c r="C149" s="399" t="s">
        <v>627</v>
      </c>
    </row>
    <row r="150" spans="3:3" x14ac:dyDescent="0.2">
      <c r="C150" s="399" t="s">
        <v>628</v>
      </c>
    </row>
    <row r="151" spans="3:3" x14ac:dyDescent="0.2">
      <c r="C151" s="399" t="s">
        <v>629</v>
      </c>
    </row>
    <row r="152" spans="3:3" x14ac:dyDescent="0.2">
      <c r="C152" s="399" t="s">
        <v>630</v>
      </c>
    </row>
    <row r="156" spans="3:3" x14ac:dyDescent="0.2">
      <c r="C156" s="399" t="s">
        <v>631</v>
      </c>
    </row>
    <row r="157" spans="3:3" x14ac:dyDescent="0.2">
      <c r="C157" s="399" t="s">
        <v>632</v>
      </c>
    </row>
    <row r="159" spans="3:3" x14ac:dyDescent="0.2">
      <c r="C159" s="399" t="s">
        <v>633</v>
      </c>
    </row>
    <row r="160" spans="3:3" x14ac:dyDescent="0.2">
      <c r="C160" s="399" t="s">
        <v>634</v>
      </c>
    </row>
    <row r="161" spans="3:3" x14ac:dyDescent="0.2">
      <c r="C161" s="399" t="s">
        <v>635</v>
      </c>
    </row>
    <row r="162" spans="3:3" x14ac:dyDescent="0.2">
      <c r="C162" s="399" t="s">
        <v>636</v>
      </c>
    </row>
    <row r="163" spans="3:3" x14ac:dyDescent="0.2">
      <c r="C163" s="399" t="s">
        <v>637</v>
      </c>
    </row>
    <row r="164" spans="3:3" x14ac:dyDescent="0.2">
      <c r="C164" s="399" t="s">
        <v>638</v>
      </c>
    </row>
    <row r="165" spans="3:3" x14ac:dyDescent="0.2">
      <c r="C165" s="399" t="s">
        <v>639</v>
      </c>
    </row>
    <row r="166" spans="3:3" x14ac:dyDescent="0.2">
      <c r="C166" s="399" t="s">
        <v>640</v>
      </c>
    </row>
    <row r="167" spans="3:3" x14ac:dyDescent="0.2">
      <c r="C167" s="399" t="s">
        <v>641</v>
      </c>
    </row>
    <row r="168" spans="3:3" x14ac:dyDescent="0.2">
      <c r="C168" s="399" t="s">
        <v>642</v>
      </c>
    </row>
    <row r="169" spans="3:3" x14ac:dyDescent="0.2">
      <c r="C169" s="399" t="s">
        <v>643</v>
      </c>
    </row>
    <row r="170" spans="3:3" x14ac:dyDescent="0.2">
      <c r="C170" s="399" t="s">
        <v>644</v>
      </c>
    </row>
    <row r="171" spans="3:3" x14ac:dyDescent="0.2">
      <c r="C171" s="399" t="s">
        <v>645</v>
      </c>
    </row>
    <row r="172" spans="3:3" x14ac:dyDescent="0.2">
      <c r="C172" s="399" t="s">
        <v>646</v>
      </c>
    </row>
    <row r="173" spans="3:3" x14ac:dyDescent="0.2">
      <c r="C173" s="399" t="s">
        <v>647</v>
      </c>
    </row>
    <row r="174" spans="3:3" x14ac:dyDescent="0.2">
      <c r="C174" s="399" t="s">
        <v>638</v>
      </c>
    </row>
    <row r="175" spans="3:3" x14ac:dyDescent="0.2">
      <c r="C175" s="399" t="s">
        <v>648</v>
      </c>
    </row>
    <row r="176" spans="3:3" x14ac:dyDescent="0.2">
      <c r="C176" s="399" t="s">
        <v>649</v>
      </c>
    </row>
    <row r="177" spans="3:3" x14ac:dyDescent="0.2">
      <c r="C177" s="399" t="s">
        <v>650</v>
      </c>
    </row>
    <row r="178" spans="3:3" x14ac:dyDescent="0.2">
      <c r="C178" s="399" t="s">
        <v>651</v>
      </c>
    </row>
    <row r="179" spans="3:3" x14ac:dyDescent="0.2">
      <c r="C179" s="399" t="s">
        <v>652</v>
      </c>
    </row>
    <row r="180" spans="3:3" x14ac:dyDescent="0.2">
      <c r="C180" s="399" t="s">
        <v>653</v>
      </c>
    </row>
    <row r="181" spans="3:3" x14ac:dyDescent="0.2">
      <c r="C181" s="399" t="s">
        <v>654</v>
      </c>
    </row>
    <row r="182" spans="3:3" x14ac:dyDescent="0.2">
      <c r="C182" s="399" t="s">
        <v>655</v>
      </c>
    </row>
    <row r="183" spans="3:3" x14ac:dyDescent="0.2">
      <c r="C183" s="399" t="s">
        <v>656</v>
      </c>
    </row>
    <row r="184" spans="3:3" x14ac:dyDescent="0.2">
      <c r="C184" s="399" t="s">
        <v>657</v>
      </c>
    </row>
    <row r="185" spans="3:3" x14ac:dyDescent="0.2">
      <c r="C185" s="399" t="s">
        <v>658</v>
      </c>
    </row>
    <row r="186" spans="3:3" x14ac:dyDescent="0.2">
      <c r="C186" s="399" t="s">
        <v>659</v>
      </c>
    </row>
    <row r="187" spans="3:3" x14ac:dyDescent="0.2">
      <c r="C187" s="399" t="s">
        <v>660</v>
      </c>
    </row>
    <row r="188" spans="3:3" x14ac:dyDescent="0.2">
      <c r="C188" s="399" t="s">
        <v>661</v>
      </c>
    </row>
    <row r="189" spans="3:3" x14ac:dyDescent="0.2">
      <c r="C189" s="399" t="s">
        <v>662</v>
      </c>
    </row>
    <row r="190" spans="3:3" x14ac:dyDescent="0.2">
      <c r="C190" s="399" t="s">
        <v>663</v>
      </c>
    </row>
    <row r="191" spans="3:3" x14ac:dyDescent="0.2">
      <c r="C191" s="399" t="s">
        <v>664</v>
      </c>
    </row>
    <row r="192" spans="3:3" x14ac:dyDescent="0.2">
      <c r="C192" s="399" t="s">
        <v>665</v>
      </c>
    </row>
    <row r="193" spans="3:3" x14ac:dyDescent="0.2">
      <c r="C193" s="399" t="s">
        <v>666</v>
      </c>
    </row>
    <row r="194" spans="3:3" x14ac:dyDescent="0.2">
      <c r="C194" s="399" t="s">
        <v>667</v>
      </c>
    </row>
    <row r="195" spans="3:3" x14ac:dyDescent="0.2">
      <c r="C195" s="399" t="s">
        <v>668</v>
      </c>
    </row>
    <row r="196" spans="3:3" x14ac:dyDescent="0.2">
      <c r="C196" s="399" t="s">
        <v>638</v>
      </c>
    </row>
    <row r="197" spans="3:3" x14ac:dyDescent="0.2">
      <c r="C197" s="399" t="s">
        <v>669</v>
      </c>
    </row>
    <row r="198" spans="3:3" x14ac:dyDescent="0.2">
      <c r="C198" s="399" t="s">
        <v>670</v>
      </c>
    </row>
    <row r="199" spans="3:3" x14ac:dyDescent="0.2">
      <c r="C199" s="399" t="s">
        <v>671</v>
      </c>
    </row>
    <row r="200" spans="3:3" x14ac:dyDescent="0.2">
      <c r="C200" s="399" t="s">
        <v>672</v>
      </c>
    </row>
    <row r="201" spans="3:3" x14ac:dyDescent="0.2">
      <c r="C201" s="399" t="s">
        <v>673</v>
      </c>
    </row>
    <row r="202" spans="3:3" x14ac:dyDescent="0.2">
      <c r="C202" s="399" t="s">
        <v>674</v>
      </c>
    </row>
    <row r="203" spans="3:3" x14ac:dyDescent="0.2">
      <c r="C203" s="399" t="s">
        <v>675</v>
      </c>
    </row>
    <row r="204" spans="3:3" x14ac:dyDescent="0.2">
      <c r="C204" s="399" t="s">
        <v>676</v>
      </c>
    </row>
    <row r="205" spans="3:3" x14ac:dyDescent="0.2">
      <c r="C205" s="399" t="s">
        <v>638</v>
      </c>
    </row>
    <row r="206" spans="3:3" x14ac:dyDescent="0.2">
      <c r="C206" s="399" t="s">
        <v>677</v>
      </c>
    </row>
    <row r="207" spans="3:3" x14ac:dyDescent="0.2">
      <c r="C207" s="399" t="s">
        <v>678</v>
      </c>
    </row>
    <row r="208" spans="3:3" x14ac:dyDescent="0.2">
      <c r="C208" s="399" t="s">
        <v>679</v>
      </c>
    </row>
    <row r="209" spans="3:3" x14ac:dyDescent="0.2">
      <c r="C209" s="399" t="s">
        <v>680</v>
      </c>
    </row>
    <row r="210" spans="3:3" x14ac:dyDescent="0.2">
      <c r="C210" s="399" t="s">
        <v>681</v>
      </c>
    </row>
    <row r="211" spans="3:3" x14ac:dyDescent="0.2">
      <c r="C211" s="399" t="s">
        <v>682</v>
      </c>
    </row>
    <row r="212" spans="3:3" x14ac:dyDescent="0.2">
      <c r="C212" s="399" t="s">
        <v>683</v>
      </c>
    </row>
    <row r="213" spans="3:3" x14ac:dyDescent="0.2">
      <c r="C213" s="399" t="s">
        <v>684</v>
      </c>
    </row>
    <row r="214" spans="3:3" x14ac:dyDescent="0.2">
      <c r="C214" s="399" t="s">
        <v>685</v>
      </c>
    </row>
    <row r="215" spans="3:3" x14ac:dyDescent="0.2">
      <c r="C215" s="399" t="s">
        <v>686</v>
      </c>
    </row>
    <row r="216" spans="3:3" x14ac:dyDescent="0.2">
      <c r="C216" s="399" t="s">
        <v>687</v>
      </c>
    </row>
    <row r="217" spans="3:3" x14ac:dyDescent="0.2">
      <c r="C217" s="399" t="s">
        <v>688</v>
      </c>
    </row>
    <row r="218" spans="3:3" x14ac:dyDescent="0.2">
      <c r="C218" s="399" t="s">
        <v>689</v>
      </c>
    </row>
    <row r="219" spans="3:3" x14ac:dyDescent="0.2">
      <c r="C219" s="399" t="s">
        <v>690</v>
      </c>
    </row>
    <row r="220" spans="3:3" x14ac:dyDescent="0.2">
      <c r="C220" s="399" t="s">
        <v>691</v>
      </c>
    </row>
    <row r="221" spans="3:3" x14ac:dyDescent="0.2">
      <c r="C221" s="399" t="s">
        <v>692</v>
      </c>
    </row>
    <row r="222" spans="3:3" x14ac:dyDescent="0.2">
      <c r="C222" s="399" t="s">
        <v>693</v>
      </c>
    </row>
    <row r="223" spans="3:3" x14ac:dyDescent="0.2">
      <c r="C223" s="399" t="s">
        <v>694</v>
      </c>
    </row>
    <row r="224" spans="3:3" x14ac:dyDescent="0.2">
      <c r="C224" s="399" t="s">
        <v>695</v>
      </c>
    </row>
    <row r="225" spans="3:3" x14ac:dyDescent="0.2">
      <c r="C225" s="399" t="s">
        <v>696</v>
      </c>
    </row>
    <row r="226" spans="3:3" x14ac:dyDescent="0.2">
      <c r="C226" s="399" t="s">
        <v>697</v>
      </c>
    </row>
    <row r="227" spans="3:3" x14ac:dyDescent="0.2">
      <c r="C227" s="399" t="s">
        <v>698</v>
      </c>
    </row>
    <row r="228" spans="3:3" x14ac:dyDescent="0.2">
      <c r="C228" s="399" t="s">
        <v>699</v>
      </c>
    </row>
    <row r="229" spans="3:3" x14ac:dyDescent="0.2">
      <c r="C229" s="399" t="s">
        <v>700</v>
      </c>
    </row>
    <row r="231" spans="3:3" x14ac:dyDescent="0.2">
      <c r="C231" s="399" t="s">
        <v>701</v>
      </c>
    </row>
    <row r="232" spans="3:3" x14ac:dyDescent="0.2">
      <c r="C232" s="399" t="s">
        <v>702</v>
      </c>
    </row>
    <row r="233" spans="3:3" x14ac:dyDescent="0.2">
      <c r="C233" s="399" t="s">
        <v>703</v>
      </c>
    </row>
    <row r="234" spans="3:3" x14ac:dyDescent="0.2">
      <c r="C234" s="399" t="s">
        <v>704</v>
      </c>
    </row>
    <row r="235" spans="3:3" x14ac:dyDescent="0.2">
      <c r="C235" s="399" t="s">
        <v>705</v>
      </c>
    </row>
    <row r="236" spans="3:3" x14ac:dyDescent="0.2">
      <c r="C236" s="399" t="s">
        <v>706</v>
      </c>
    </row>
    <row r="237" spans="3:3" x14ac:dyDescent="0.2">
      <c r="C237" s="399" t="s">
        <v>707</v>
      </c>
    </row>
    <row r="238" spans="3:3" x14ac:dyDescent="0.2">
      <c r="C238" s="399" t="s">
        <v>708</v>
      </c>
    </row>
    <row r="239" spans="3:3" x14ac:dyDescent="0.2">
      <c r="C239" s="399" t="s">
        <v>709</v>
      </c>
    </row>
    <row r="240" spans="3:3" x14ac:dyDescent="0.2">
      <c r="C240" s="399" t="s">
        <v>710</v>
      </c>
    </row>
    <row r="241" spans="3:3" x14ac:dyDescent="0.2">
      <c r="C241" s="399" t="s">
        <v>711</v>
      </c>
    </row>
    <row r="242" spans="3:3" x14ac:dyDescent="0.2">
      <c r="C242" s="399" t="s">
        <v>672</v>
      </c>
    </row>
    <row r="243" spans="3:3" x14ac:dyDescent="0.2">
      <c r="C243" s="399" t="s">
        <v>673</v>
      </c>
    </row>
    <row r="244" spans="3:3" x14ac:dyDescent="0.2">
      <c r="C244" s="399" t="s">
        <v>712</v>
      </c>
    </row>
    <row r="245" spans="3:3" x14ac:dyDescent="0.2">
      <c r="C245" s="399" t="s">
        <v>713</v>
      </c>
    </row>
    <row r="246" spans="3:3" x14ac:dyDescent="0.2">
      <c r="C246" s="399" t="s">
        <v>714</v>
      </c>
    </row>
    <row r="247" spans="3:3" x14ac:dyDescent="0.2">
      <c r="C247" s="399" t="s">
        <v>715</v>
      </c>
    </row>
    <row r="248" spans="3:3" x14ac:dyDescent="0.2">
      <c r="C248" s="399" t="s">
        <v>716</v>
      </c>
    </row>
    <row r="249" spans="3:3" x14ac:dyDescent="0.2">
      <c r="C249" s="399" t="s">
        <v>717</v>
      </c>
    </row>
    <row r="250" spans="3:3" x14ac:dyDescent="0.2">
      <c r="C250" s="399" t="s">
        <v>718</v>
      </c>
    </row>
    <row r="251" spans="3:3" x14ac:dyDescent="0.2">
      <c r="C251" s="399" t="s">
        <v>719</v>
      </c>
    </row>
    <row r="252" spans="3:3" x14ac:dyDescent="0.2">
      <c r="C252" s="399" t="s">
        <v>720</v>
      </c>
    </row>
    <row r="253" spans="3:3" x14ac:dyDescent="0.2">
      <c r="C253" s="399" t="s">
        <v>721</v>
      </c>
    </row>
    <row r="254" spans="3:3" x14ac:dyDescent="0.2">
      <c r="C254" s="399" t="s">
        <v>722</v>
      </c>
    </row>
    <row r="255" spans="3:3" x14ac:dyDescent="0.2">
      <c r="C255" s="399" t="s">
        <v>723</v>
      </c>
    </row>
    <row r="256" spans="3:3" x14ac:dyDescent="0.2">
      <c r="C256" s="399" t="s">
        <v>724</v>
      </c>
    </row>
    <row r="257" spans="3:3" x14ac:dyDescent="0.2">
      <c r="C257" s="399" t="s">
        <v>725</v>
      </c>
    </row>
    <row r="258" spans="3:3" x14ac:dyDescent="0.2">
      <c r="C258" s="399" t="s">
        <v>726</v>
      </c>
    </row>
    <row r="259" spans="3:3" x14ac:dyDescent="0.2">
      <c r="C259" s="399" t="s">
        <v>727</v>
      </c>
    </row>
    <row r="260" spans="3:3" x14ac:dyDescent="0.2">
      <c r="C260" s="399" t="s">
        <v>728</v>
      </c>
    </row>
    <row r="261" spans="3:3" x14ac:dyDescent="0.2">
      <c r="C261" s="399" t="s">
        <v>729</v>
      </c>
    </row>
    <row r="262" spans="3:3" x14ac:dyDescent="0.2">
      <c r="C262" s="399" t="s">
        <v>730</v>
      </c>
    </row>
    <row r="263" spans="3:3" x14ac:dyDescent="0.2">
      <c r="C263" s="399" t="s">
        <v>731</v>
      </c>
    </row>
    <row r="264" spans="3:3" x14ac:dyDescent="0.2">
      <c r="C264" s="399" t="s">
        <v>732</v>
      </c>
    </row>
    <row r="265" spans="3:3" x14ac:dyDescent="0.2">
      <c r="C265" s="399" t="s">
        <v>733</v>
      </c>
    </row>
    <row r="266" spans="3:3" x14ac:dyDescent="0.2">
      <c r="C266" s="399" t="s">
        <v>734</v>
      </c>
    </row>
    <row r="267" spans="3:3" x14ac:dyDescent="0.2">
      <c r="C267" s="399" t="s">
        <v>735</v>
      </c>
    </row>
    <row r="268" spans="3:3" x14ac:dyDescent="0.2">
      <c r="C268" s="399" t="s">
        <v>736</v>
      </c>
    </row>
    <row r="269" spans="3:3" x14ac:dyDescent="0.2">
      <c r="C269" s="399" t="s">
        <v>737</v>
      </c>
    </row>
    <row r="270" spans="3:3" x14ac:dyDescent="0.2">
      <c r="C270" s="399" t="s">
        <v>738</v>
      </c>
    </row>
    <row r="271" spans="3:3" x14ac:dyDescent="0.2">
      <c r="C271" s="399" t="s">
        <v>739</v>
      </c>
    </row>
    <row r="272" spans="3:3" x14ac:dyDescent="0.2">
      <c r="C272" s="399" t="s">
        <v>740</v>
      </c>
    </row>
    <row r="273" spans="3:3" x14ac:dyDescent="0.2">
      <c r="C273" s="399" t="s">
        <v>627</v>
      </c>
    </row>
    <row r="274" spans="3:3" x14ac:dyDescent="0.2">
      <c r="C274" s="399" t="s">
        <v>741</v>
      </c>
    </row>
    <row r="275" spans="3:3" x14ac:dyDescent="0.2">
      <c r="C275" s="399" t="s">
        <v>742</v>
      </c>
    </row>
    <row r="276" spans="3:3" x14ac:dyDescent="0.2">
      <c r="C276" s="399" t="s">
        <v>743</v>
      </c>
    </row>
    <row r="277" spans="3:3" x14ac:dyDescent="0.2">
      <c r="C277" s="399" t="s">
        <v>744</v>
      </c>
    </row>
    <row r="278" spans="3:3" x14ac:dyDescent="0.2">
      <c r="C278" s="399" t="s">
        <v>736</v>
      </c>
    </row>
    <row r="279" spans="3:3" x14ac:dyDescent="0.2">
      <c r="C279" s="399" t="s">
        <v>737</v>
      </c>
    </row>
    <row r="280" spans="3:3" x14ac:dyDescent="0.2">
      <c r="C280" s="399" t="s">
        <v>745</v>
      </c>
    </row>
    <row r="281" spans="3:3" x14ac:dyDescent="0.2">
      <c r="C281" s="399" t="s">
        <v>746</v>
      </c>
    </row>
    <row r="282" spans="3:3" x14ac:dyDescent="0.2">
      <c r="C282" s="399" t="s">
        <v>747</v>
      </c>
    </row>
    <row r="283" spans="3:3" x14ac:dyDescent="0.2">
      <c r="C283" s="399" t="s">
        <v>748</v>
      </c>
    </row>
    <row r="284" spans="3:3" x14ac:dyDescent="0.2">
      <c r="C284" s="399" t="s">
        <v>749</v>
      </c>
    </row>
    <row r="285" spans="3:3" x14ac:dyDescent="0.2">
      <c r="C285" s="399" t="s">
        <v>750</v>
      </c>
    </row>
    <row r="286" spans="3:3" x14ac:dyDescent="0.2">
      <c r="C286" s="399" t="s">
        <v>751</v>
      </c>
    </row>
    <row r="287" spans="3:3" x14ac:dyDescent="0.2">
      <c r="C287" s="399" t="s">
        <v>752</v>
      </c>
    </row>
    <row r="288" spans="3:3" x14ac:dyDescent="0.2">
      <c r="C288" s="399" t="s">
        <v>627</v>
      </c>
    </row>
    <row r="289" spans="3:3" x14ac:dyDescent="0.2">
      <c r="C289" s="399" t="s">
        <v>753</v>
      </c>
    </row>
    <row r="290" spans="3:3" x14ac:dyDescent="0.2">
      <c r="C290" s="399" t="s">
        <v>754</v>
      </c>
    </row>
    <row r="291" spans="3:3" x14ac:dyDescent="0.2">
      <c r="C291" s="399" t="s">
        <v>755</v>
      </c>
    </row>
    <row r="292" spans="3:3" x14ac:dyDescent="0.2">
      <c r="C292" s="399" t="s">
        <v>736</v>
      </c>
    </row>
    <row r="293" spans="3:3" x14ac:dyDescent="0.2">
      <c r="C293" s="399" t="s">
        <v>737</v>
      </c>
    </row>
    <row r="294" spans="3:3" x14ac:dyDescent="0.2">
      <c r="C294" s="399" t="s">
        <v>745</v>
      </c>
    </row>
    <row r="295" spans="3:3" x14ac:dyDescent="0.2">
      <c r="C295" s="399" t="s">
        <v>756</v>
      </c>
    </row>
    <row r="296" spans="3:3" x14ac:dyDescent="0.2">
      <c r="C296" s="399" t="s">
        <v>757</v>
      </c>
    </row>
    <row r="297" spans="3:3" x14ac:dyDescent="0.2">
      <c r="C297" s="399" t="s">
        <v>627</v>
      </c>
    </row>
    <row r="298" spans="3:3" x14ac:dyDescent="0.2">
      <c r="C298" s="399" t="s">
        <v>758</v>
      </c>
    </row>
    <row r="299" spans="3:3" x14ac:dyDescent="0.2">
      <c r="C299" s="399" t="s">
        <v>759</v>
      </c>
    </row>
    <row r="300" spans="3:3" x14ac:dyDescent="0.2">
      <c r="C300" s="399" t="s">
        <v>736</v>
      </c>
    </row>
    <row r="301" spans="3:3" x14ac:dyDescent="0.2">
      <c r="C301" s="399" t="s">
        <v>737</v>
      </c>
    </row>
    <row r="302" spans="3:3" x14ac:dyDescent="0.2">
      <c r="C302" s="399" t="s">
        <v>745</v>
      </c>
    </row>
    <row r="303" spans="3:3" x14ac:dyDescent="0.2">
      <c r="C303" s="399" t="s">
        <v>747</v>
      </c>
    </row>
    <row r="304" spans="3:3" x14ac:dyDescent="0.2">
      <c r="C304" s="399" t="s">
        <v>748</v>
      </c>
    </row>
    <row r="305" spans="3:3" x14ac:dyDescent="0.2">
      <c r="C305" s="399" t="s">
        <v>749</v>
      </c>
    </row>
    <row r="306" spans="3:3" x14ac:dyDescent="0.2">
      <c r="C306" s="399" t="s">
        <v>750</v>
      </c>
    </row>
    <row r="307" spans="3:3" x14ac:dyDescent="0.2">
      <c r="C307" s="399" t="s">
        <v>751</v>
      </c>
    </row>
    <row r="308" spans="3:3" x14ac:dyDescent="0.2">
      <c r="C308" s="399" t="s">
        <v>760</v>
      </c>
    </row>
    <row r="309" spans="3:3" x14ac:dyDescent="0.2">
      <c r="C309" s="399" t="s">
        <v>761</v>
      </c>
    </row>
    <row r="310" spans="3:3" x14ac:dyDescent="0.2">
      <c r="C310" s="399" t="s">
        <v>762</v>
      </c>
    </row>
    <row r="311" spans="3:3" x14ac:dyDescent="0.2">
      <c r="C311" s="399" t="s">
        <v>763</v>
      </c>
    </row>
    <row r="312" spans="3:3" x14ac:dyDescent="0.2">
      <c r="C312" s="399" t="s">
        <v>764</v>
      </c>
    </row>
    <row r="313" spans="3:3" x14ac:dyDescent="0.2">
      <c r="C313" s="399" t="s">
        <v>765</v>
      </c>
    </row>
    <row r="314" spans="3:3" x14ac:dyDescent="0.2">
      <c r="C314" s="399" t="s">
        <v>766</v>
      </c>
    </row>
    <row r="315" spans="3:3" x14ac:dyDescent="0.2">
      <c r="C315" s="399" t="s">
        <v>767</v>
      </c>
    </row>
    <row r="316" spans="3:3" x14ac:dyDescent="0.2">
      <c r="C316" s="399" t="s">
        <v>768</v>
      </c>
    </row>
    <row r="317" spans="3:3" x14ac:dyDescent="0.2">
      <c r="C317" s="399" t="s">
        <v>769</v>
      </c>
    </row>
    <row r="318" spans="3:3" x14ac:dyDescent="0.2">
      <c r="C318" s="399" t="s">
        <v>770</v>
      </c>
    </row>
    <row r="319" spans="3:3" x14ac:dyDescent="0.2">
      <c r="C319" s="399" t="s">
        <v>771</v>
      </c>
    </row>
    <row r="320" spans="3:3" x14ac:dyDescent="0.2">
      <c r="C320" s="399" t="s">
        <v>772</v>
      </c>
    </row>
    <row r="321" spans="3:3" x14ac:dyDescent="0.2">
      <c r="C321" s="399" t="s">
        <v>773</v>
      </c>
    </row>
    <row r="322" spans="3:3" x14ac:dyDescent="0.2">
      <c r="C322" s="399" t="s">
        <v>774</v>
      </c>
    </row>
    <row r="323" spans="3:3" x14ac:dyDescent="0.2">
      <c r="C323" s="399" t="s">
        <v>775</v>
      </c>
    </row>
    <row r="324" spans="3:3" x14ac:dyDescent="0.2">
      <c r="C324" s="399" t="s">
        <v>776</v>
      </c>
    </row>
    <row r="325" spans="3:3" x14ac:dyDescent="0.2">
      <c r="C325" s="399" t="s">
        <v>768</v>
      </c>
    </row>
    <row r="326" spans="3:3" x14ac:dyDescent="0.2">
      <c r="C326" s="399" t="s">
        <v>777</v>
      </c>
    </row>
    <row r="327" spans="3:3" x14ac:dyDescent="0.2">
      <c r="C327" s="399" t="s">
        <v>778</v>
      </c>
    </row>
    <row r="328" spans="3:3" x14ac:dyDescent="0.2">
      <c r="C328" s="399" t="s">
        <v>779</v>
      </c>
    </row>
    <row r="329" spans="3:3" x14ac:dyDescent="0.2">
      <c r="C329" s="399" t="s">
        <v>780</v>
      </c>
    </row>
    <row r="330" spans="3:3" x14ac:dyDescent="0.2">
      <c r="C330" s="399" t="s">
        <v>627</v>
      </c>
    </row>
    <row r="331" spans="3:3" x14ac:dyDescent="0.2">
      <c r="C331" s="399" t="s">
        <v>781</v>
      </c>
    </row>
    <row r="332" spans="3:3" x14ac:dyDescent="0.2">
      <c r="C332" s="399" t="s">
        <v>782</v>
      </c>
    </row>
    <row r="333" spans="3:3" x14ac:dyDescent="0.2">
      <c r="C333" s="399" t="s">
        <v>783</v>
      </c>
    </row>
    <row r="334" spans="3:3" x14ac:dyDescent="0.2">
      <c r="C334" s="399" t="s">
        <v>768</v>
      </c>
    </row>
    <row r="335" spans="3:3" x14ac:dyDescent="0.2">
      <c r="C335" s="399" t="s">
        <v>784</v>
      </c>
    </row>
    <row r="336" spans="3:3" x14ac:dyDescent="0.2">
      <c r="C336" s="399" t="s">
        <v>785</v>
      </c>
    </row>
    <row r="337" spans="3:3" x14ac:dyDescent="0.2">
      <c r="C337" s="399" t="s">
        <v>786</v>
      </c>
    </row>
    <row r="338" spans="3:3" x14ac:dyDescent="0.2">
      <c r="C338" s="399" t="s">
        <v>787</v>
      </c>
    </row>
    <row r="339" spans="3:3" x14ac:dyDescent="0.2">
      <c r="C339" s="399" t="s">
        <v>788</v>
      </c>
    </row>
    <row r="340" spans="3:3" x14ac:dyDescent="0.2">
      <c r="C340" s="399" t="s">
        <v>789</v>
      </c>
    </row>
    <row r="341" spans="3:3" x14ac:dyDescent="0.2">
      <c r="C341" s="399" t="s">
        <v>790</v>
      </c>
    </row>
    <row r="342" spans="3:3" x14ac:dyDescent="0.2">
      <c r="C342" s="399" t="s">
        <v>791</v>
      </c>
    </row>
    <row r="343" spans="3:3" x14ac:dyDescent="0.2">
      <c r="C343" s="399" t="s">
        <v>792</v>
      </c>
    </row>
    <row r="344" spans="3:3" x14ac:dyDescent="0.2">
      <c r="C344" s="399" t="s">
        <v>793</v>
      </c>
    </row>
    <row r="345" spans="3:3" x14ac:dyDescent="0.2">
      <c r="C345" s="399" t="s">
        <v>794</v>
      </c>
    </row>
    <row r="346" spans="3:3" x14ac:dyDescent="0.2">
      <c r="C346" s="399" t="s">
        <v>795</v>
      </c>
    </row>
    <row r="348" spans="3:3" x14ac:dyDescent="0.2">
      <c r="C348" s="399" t="s">
        <v>796</v>
      </c>
    </row>
    <row r="349" spans="3:3" x14ac:dyDescent="0.2">
      <c r="C349" s="399" t="s">
        <v>797</v>
      </c>
    </row>
    <row r="350" spans="3:3" x14ac:dyDescent="0.2">
      <c r="C350" s="399" t="s">
        <v>798</v>
      </c>
    </row>
    <row r="351" spans="3:3" x14ac:dyDescent="0.2">
      <c r="C351" s="399" t="s">
        <v>799</v>
      </c>
    </row>
    <row r="352" spans="3:3" x14ac:dyDescent="0.2">
      <c r="C352" s="399" t="s">
        <v>800</v>
      </c>
    </row>
    <row r="353" spans="3:3" x14ac:dyDescent="0.2">
      <c r="C353" s="399" t="s">
        <v>801</v>
      </c>
    </row>
    <row r="354" spans="3:3" x14ac:dyDescent="0.2">
      <c r="C354" s="399" t="s">
        <v>802</v>
      </c>
    </row>
    <row r="355" spans="3:3" x14ac:dyDescent="0.2">
      <c r="C355" s="399" t="s">
        <v>803</v>
      </c>
    </row>
    <row r="356" spans="3:3" x14ac:dyDescent="0.2">
      <c r="C356" s="399" t="s">
        <v>804</v>
      </c>
    </row>
    <row r="357" spans="3:3" x14ac:dyDescent="0.2">
      <c r="C357" s="399" t="s">
        <v>805</v>
      </c>
    </row>
    <row r="358" spans="3:3" x14ac:dyDescent="0.2">
      <c r="C358" s="399" t="s">
        <v>806</v>
      </c>
    </row>
    <row r="359" spans="3:3" x14ac:dyDescent="0.2">
      <c r="C359" s="399" t="s">
        <v>663</v>
      </c>
    </row>
    <row r="360" spans="3:3" x14ac:dyDescent="0.2">
      <c r="C360" s="399" t="s">
        <v>807</v>
      </c>
    </row>
    <row r="361" spans="3:3" x14ac:dyDescent="0.2">
      <c r="C361" s="399" t="s">
        <v>808</v>
      </c>
    </row>
    <row r="362" spans="3:3" x14ac:dyDescent="0.2">
      <c r="C362" s="399" t="s">
        <v>809</v>
      </c>
    </row>
    <row r="363" spans="3:3" x14ac:dyDescent="0.2">
      <c r="C363" s="399" t="s">
        <v>810</v>
      </c>
    </row>
    <row r="364" spans="3:3" x14ac:dyDescent="0.2">
      <c r="C364" s="399" t="s">
        <v>811</v>
      </c>
    </row>
    <row r="365" spans="3:3" x14ac:dyDescent="0.2">
      <c r="C365" s="399" t="s">
        <v>812</v>
      </c>
    </row>
    <row r="366" spans="3:3" x14ac:dyDescent="0.2">
      <c r="C366" s="399" t="s">
        <v>813</v>
      </c>
    </row>
    <row r="367" spans="3:3" x14ac:dyDescent="0.2">
      <c r="C367" s="399" t="s">
        <v>814</v>
      </c>
    </row>
    <row r="368" spans="3:3" x14ac:dyDescent="0.2">
      <c r="C368" s="399" t="s">
        <v>815</v>
      </c>
    </row>
    <row r="369" spans="3:3" x14ac:dyDescent="0.2">
      <c r="C369" s="399" t="s">
        <v>816</v>
      </c>
    </row>
    <row r="370" spans="3:3" x14ac:dyDescent="0.2">
      <c r="C370" s="399" t="s">
        <v>817</v>
      </c>
    </row>
    <row r="371" spans="3:3" x14ac:dyDescent="0.2">
      <c r="C371" s="399" t="s">
        <v>809</v>
      </c>
    </row>
    <row r="372" spans="3:3" x14ac:dyDescent="0.2">
      <c r="C372" s="399" t="s">
        <v>810</v>
      </c>
    </row>
    <row r="373" spans="3:3" x14ac:dyDescent="0.2">
      <c r="C373" s="399" t="s">
        <v>811</v>
      </c>
    </row>
    <row r="374" spans="3:3" x14ac:dyDescent="0.2">
      <c r="C374" s="399" t="s">
        <v>812</v>
      </c>
    </row>
    <row r="375" spans="3:3" x14ac:dyDescent="0.2">
      <c r="C375" s="399" t="s">
        <v>813</v>
      </c>
    </row>
    <row r="376" spans="3:3" x14ac:dyDescent="0.2">
      <c r="C376" s="399" t="s">
        <v>814</v>
      </c>
    </row>
    <row r="377" spans="3:3" x14ac:dyDescent="0.2">
      <c r="C377" s="399" t="s">
        <v>815</v>
      </c>
    </row>
    <row r="379" spans="3:3" x14ac:dyDescent="0.2">
      <c r="C379" s="399" t="s">
        <v>818</v>
      </c>
    </row>
    <row r="380" spans="3:3" x14ac:dyDescent="0.2">
      <c r="C380" s="399" t="s">
        <v>819</v>
      </c>
    </row>
    <row r="382" spans="3:3" x14ac:dyDescent="0.2">
      <c r="C382" s="399" t="s">
        <v>820</v>
      </c>
    </row>
    <row r="384" spans="3:3" x14ac:dyDescent="0.2">
      <c r="C384" s="399" t="s">
        <v>821</v>
      </c>
    </row>
    <row r="385" spans="3:3" x14ac:dyDescent="0.2">
      <c r="C385" s="399" t="s">
        <v>822</v>
      </c>
    </row>
    <row r="386" spans="3:3" x14ac:dyDescent="0.2">
      <c r="C386" s="399" t="s">
        <v>823</v>
      </c>
    </row>
    <row r="387" spans="3:3" x14ac:dyDescent="0.2">
      <c r="C387" s="399" t="s">
        <v>824</v>
      </c>
    </row>
    <row r="389" spans="3:3" x14ac:dyDescent="0.2">
      <c r="C389" s="399" t="s">
        <v>825</v>
      </c>
    </row>
    <row r="390" spans="3:3" x14ac:dyDescent="0.2">
      <c r="C390" s="399" t="s">
        <v>826</v>
      </c>
    </row>
    <row r="391" spans="3:3" x14ac:dyDescent="0.2">
      <c r="C391" s="399" t="s">
        <v>827</v>
      </c>
    </row>
    <row r="392" spans="3:3" x14ac:dyDescent="0.2">
      <c r="C392" s="399" t="s">
        <v>828</v>
      </c>
    </row>
    <row r="393" spans="3:3" x14ac:dyDescent="0.2">
      <c r="C393" s="399" t="s">
        <v>829</v>
      </c>
    </row>
    <row r="394" spans="3:3" x14ac:dyDescent="0.2">
      <c r="C394" s="399" t="s">
        <v>726</v>
      </c>
    </row>
    <row r="396" spans="3:3" x14ac:dyDescent="0.2">
      <c r="C396" s="399" t="s">
        <v>629</v>
      </c>
    </row>
    <row r="397" spans="3:3" x14ac:dyDescent="0.2">
      <c r="C397" s="399" t="s">
        <v>629</v>
      </c>
    </row>
    <row r="398" spans="3:3" x14ac:dyDescent="0.2">
      <c r="C398" s="399" t="s">
        <v>830</v>
      </c>
    </row>
    <row r="399" spans="3:3" x14ac:dyDescent="0.2">
      <c r="C399" s="399" t="s">
        <v>831</v>
      </c>
    </row>
    <row r="400" spans="3:3" x14ac:dyDescent="0.2">
      <c r="C400" s="399" t="s">
        <v>832</v>
      </c>
    </row>
    <row r="401" spans="3:3" x14ac:dyDescent="0.2">
      <c r="C401" s="399" t="s">
        <v>672</v>
      </c>
    </row>
    <row r="402" spans="3:3" x14ac:dyDescent="0.2">
      <c r="C402" s="399" t="s">
        <v>673</v>
      </c>
    </row>
    <row r="403" spans="3:3" x14ac:dyDescent="0.2">
      <c r="C403" s="399" t="s">
        <v>833</v>
      </c>
    </row>
    <row r="404" spans="3:3" x14ac:dyDescent="0.2">
      <c r="C404" s="399" t="s">
        <v>834</v>
      </c>
    </row>
    <row r="405" spans="3:3" x14ac:dyDescent="0.2">
      <c r="C405" s="399" t="s">
        <v>835</v>
      </c>
    </row>
    <row r="406" spans="3:3" x14ac:dyDescent="0.2">
      <c r="C406" s="399" t="s">
        <v>836</v>
      </c>
    </row>
    <row r="407" spans="3:3" x14ac:dyDescent="0.2">
      <c r="C407" s="399" t="s">
        <v>837</v>
      </c>
    </row>
    <row r="408" spans="3:3" x14ac:dyDescent="0.2">
      <c r="C408" s="399" t="s">
        <v>838</v>
      </c>
    </row>
    <row r="409" spans="3:3" x14ac:dyDescent="0.2">
      <c r="C409" s="399" t="s">
        <v>839</v>
      </c>
    </row>
    <row r="410" spans="3:3" x14ac:dyDescent="0.2">
      <c r="C410" s="399" t="s">
        <v>839</v>
      </c>
    </row>
    <row r="411" spans="3:3" x14ac:dyDescent="0.2">
      <c r="C411" s="399" t="s">
        <v>840</v>
      </c>
    </row>
    <row r="412" spans="3:3" x14ac:dyDescent="0.2">
      <c r="C412" s="399" t="s">
        <v>841</v>
      </c>
    </row>
    <row r="413" spans="3:3" x14ac:dyDescent="0.2">
      <c r="C413" s="399" t="s">
        <v>842</v>
      </c>
    </row>
    <row r="414" spans="3:3" x14ac:dyDescent="0.2">
      <c r="C414" s="399" t="s">
        <v>843</v>
      </c>
    </row>
    <row r="415" spans="3:3" x14ac:dyDescent="0.2">
      <c r="C415" s="399" t="s">
        <v>844</v>
      </c>
    </row>
    <row r="416" spans="3:3" x14ac:dyDescent="0.2">
      <c r="C416" s="399" t="s">
        <v>845</v>
      </c>
    </row>
    <row r="417" spans="3:3" x14ac:dyDescent="0.2">
      <c r="C417" s="399" t="s">
        <v>846</v>
      </c>
    </row>
    <row r="418" spans="3:3" x14ac:dyDescent="0.2">
      <c r="C418" s="399" t="s">
        <v>640</v>
      </c>
    </row>
    <row r="419" spans="3:3" x14ac:dyDescent="0.2">
      <c r="C419" s="399" t="s">
        <v>847</v>
      </c>
    </row>
    <row r="420" spans="3:3" x14ac:dyDescent="0.2">
      <c r="C420" s="399" t="s">
        <v>848</v>
      </c>
    </row>
    <row r="421" spans="3:3" x14ac:dyDescent="0.2">
      <c r="C421" s="399" t="s">
        <v>849</v>
      </c>
    </row>
    <row r="422" spans="3:3" x14ac:dyDescent="0.2">
      <c r="C422" s="399" t="s">
        <v>850</v>
      </c>
    </row>
    <row r="423" spans="3:3" x14ac:dyDescent="0.2">
      <c r="C423" s="399" t="s">
        <v>851</v>
      </c>
    </row>
    <row r="424" spans="3:3" x14ac:dyDescent="0.2">
      <c r="C424" s="399" t="s">
        <v>852</v>
      </c>
    </row>
    <row r="425" spans="3:3" x14ac:dyDescent="0.2">
      <c r="C425" s="399" t="s">
        <v>853</v>
      </c>
    </row>
    <row r="426" spans="3:3" x14ac:dyDescent="0.2">
      <c r="C426" s="399" t="s">
        <v>854</v>
      </c>
    </row>
    <row r="427" spans="3:3" x14ac:dyDescent="0.2">
      <c r="C427" s="399" t="s">
        <v>855</v>
      </c>
    </row>
    <row r="428" spans="3:3" x14ac:dyDescent="0.2">
      <c r="C428" s="399" t="s">
        <v>856</v>
      </c>
    </row>
    <row r="429" spans="3:3" x14ac:dyDescent="0.2">
      <c r="C429" s="399" t="s">
        <v>857</v>
      </c>
    </row>
    <row r="430" spans="3:3" x14ac:dyDescent="0.2">
      <c r="C430" s="399" t="s">
        <v>858</v>
      </c>
    </row>
    <row r="431" spans="3:3" x14ac:dyDescent="0.2">
      <c r="C431" s="399" t="s">
        <v>852</v>
      </c>
    </row>
    <row r="432" spans="3:3" x14ac:dyDescent="0.2">
      <c r="C432" s="399" t="s">
        <v>853</v>
      </c>
    </row>
    <row r="433" spans="3:3" x14ac:dyDescent="0.2">
      <c r="C433" s="399" t="s">
        <v>854</v>
      </c>
    </row>
    <row r="434" spans="3:3" x14ac:dyDescent="0.2">
      <c r="C434" s="399" t="s">
        <v>855</v>
      </c>
    </row>
    <row r="435" spans="3:3" x14ac:dyDescent="0.2">
      <c r="C435" s="399" t="s">
        <v>856</v>
      </c>
    </row>
    <row r="436" spans="3:3" x14ac:dyDescent="0.2">
      <c r="C436" s="399" t="s">
        <v>859</v>
      </c>
    </row>
    <row r="437" spans="3:3" x14ac:dyDescent="0.2">
      <c r="C437" s="399" t="s">
        <v>860</v>
      </c>
    </row>
    <row r="438" spans="3:3" x14ac:dyDescent="0.2">
      <c r="C438" s="399" t="s">
        <v>861</v>
      </c>
    </row>
    <row r="439" spans="3:3" x14ac:dyDescent="0.2">
      <c r="C439" s="399" t="s">
        <v>862</v>
      </c>
    </row>
    <row r="440" spans="3:3" x14ac:dyDescent="0.2">
      <c r="C440" s="399" t="s">
        <v>863</v>
      </c>
    </row>
    <row r="441" spans="3:3" x14ac:dyDescent="0.2">
      <c r="C441" s="399" t="s">
        <v>629</v>
      </c>
    </row>
    <row r="442" spans="3:3" x14ac:dyDescent="0.2">
      <c r="C442" s="399" t="s">
        <v>864</v>
      </c>
    </row>
    <row r="443" spans="3:3" x14ac:dyDescent="0.2">
      <c r="C443" s="399" t="s">
        <v>865</v>
      </c>
    </row>
    <row r="444" spans="3:3" x14ac:dyDescent="0.2">
      <c r="C444" s="399" t="s">
        <v>866</v>
      </c>
    </row>
    <row r="445" spans="3:3" x14ac:dyDescent="0.2">
      <c r="C445" s="399" t="s">
        <v>867</v>
      </c>
    </row>
    <row r="447" spans="3:3" x14ac:dyDescent="0.2">
      <c r="C447" s="399" t="s">
        <v>868</v>
      </c>
    </row>
    <row r="448" spans="3:3" x14ac:dyDescent="0.2">
      <c r="C448" s="399" t="s">
        <v>869</v>
      </c>
    </row>
    <row r="450" spans="3:3" x14ac:dyDescent="0.2">
      <c r="C450" s="399" t="s">
        <v>870</v>
      </c>
    </row>
    <row r="452" spans="3:3" x14ac:dyDescent="0.2">
      <c r="C452" s="399" t="s">
        <v>871</v>
      </c>
    </row>
    <row r="453" spans="3:3" x14ac:dyDescent="0.2">
      <c r="C453" s="399" t="s">
        <v>872</v>
      </c>
    </row>
    <row r="454" spans="3:3" x14ac:dyDescent="0.2">
      <c r="C454" s="399" t="s">
        <v>873</v>
      </c>
    </row>
    <row r="455" spans="3:3" x14ac:dyDescent="0.2">
      <c r="C455" s="399" t="s">
        <v>874</v>
      </c>
    </row>
    <row r="456" spans="3:3" x14ac:dyDescent="0.2">
      <c r="C456" s="399" t="s">
        <v>875</v>
      </c>
    </row>
    <row r="458" spans="3:3" x14ac:dyDescent="0.2">
      <c r="C458" s="399" t="s">
        <v>876</v>
      </c>
    </row>
    <row r="459" spans="3:3" x14ac:dyDescent="0.2">
      <c r="C459" s="399" t="s">
        <v>877</v>
      </c>
    </row>
    <row r="460" spans="3:3" x14ac:dyDescent="0.2">
      <c r="C460" s="399" t="s">
        <v>878</v>
      </c>
    </row>
    <row r="461" spans="3:3" x14ac:dyDescent="0.2">
      <c r="C461" s="399" t="s">
        <v>879</v>
      </c>
    </row>
    <row r="462" spans="3:3" x14ac:dyDescent="0.2">
      <c r="C462" s="399" t="s">
        <v>880</v>
      </c>
    </row>
    <row r="463" spans="3:3" x14ac:dyDescent="0.2">
      <c r="C463" s="399" t="s">
        <v>881</v>
      </c>
    </row>
    <row r="464" spans="3:3" x14ac:dyDescent="0.2">
      <c r="C464" s="399" t="s">
        <v>882</v>
      </c>
    </row>
    <row r="465" spans="3:3" x14ac:dyDescent="0.2">
      <c r="C465" s="399" t="s">
        <v>883</v>
      </c>
    </row>
    <row r="466" spans="3:3" x14ac:dyDescent="0.2">
      <c r="C466" s="399" t="s">
        <v>884</v>
      </c>
    </row>
    <row r="467" spans="3:3" x14ac:dyDescent="0.2">
      <c r="C467" s="399" t="s">
        <v>885</v>
      </c>
    </row>
    <row r="468" spans="3:3" x14ac:dyDescent="0.2">
      <c r="C468" s="399" t="s">
        <v>886</v>
      </c>
    </row>
    <row r="469" spans="3:3" x14ac:dyDescent="0.2">
      <c r="C469" s="399" t="s">
        <v>887</v>
      </c>
    </row>
    <row r="470" spans="3:3" x14ac:dyDescent="0.2">
      <c r="C470" s="399" t="s">
        <v>888</v>
      </c>
    </row>
    <row r="471" spans="3:3" x14ac:dyDescent="0.2">
      <c r="C471" s="399" t="s">
        <v>889</v>
      </c>
    </row>
    <row r="472" spans="3:3" x14ac:dyDescent="0.2">
      <c r="C472" s="399" t="s">
        <v>890</v>
      </c>
    </row>
    <row r="473" spans="3:3" x14ac:dyDescent="0.2">
      <c r="C473" s="399" t="s">
        <v>890</v>
      </c>
    </row>
    <row r="476" spans="3:3" x14ac:dyDescent="0.2">
      <c r="C476" s="399" t="s">
        <v>891</v>
      </c>
    </row>
    <row r="479" spans="3:3" x14ac:dyDescent="0.2">
      <c r="C479" s="399" t="s">
        <v>892</v>
      </c>
    </row>
    <row r="480" spans="3:3" x14ac:dyDescent="0.2">
      <c r="C480" s="399" t="s">
        <v>893</v>
      </c>
    </row>
    <row r="481" spans="3:3" x14ac:dyDescent="0.2">
      <c r="C481" s="399" t="s">
        <v>894</v>
      </c>
    </row>
    <row r="482" spans="3:3" x14ac:dyDescent="0.2">
      <c r="C482" s="399" t="s">
        <v>895</v>
      </c>
    </row>
    <row r="483" spans="3:3" x14ac:dyDescent="0.2">
      <c r="C483" s="399" t="s">
        <v>896</v>
      </c>
    </row>
    <row r="484" spans="3:3" x14ac:dyDescent="0.2">
      <c r="C484" s="399" t="s">
        <v>897</v>
      </c>
    </row>
    <row r="485" spans="3:3" x14ac:dyDescent="0.2">
      <c r="C485" s="399" t="s">
        <v>898</v>
      </c>
    </row>
    <row r="486" spans="3:3" x14ac:dyDescent="0.2">
      <c r="C486" s="399" t="s">
        <v>899</v>
      </c>
    </row>
    <row r="487" spans="3:3" x14ac:dyDescent="0.2">
      <c r="C487" s="399" t="s">
        <v>900</v>
      </c>
    </row>
    <row r="488" spans="3:3" x14ac:dyDescent="0.2">
      <c r="C488" s="399" t="s">
        <v>901</v>
      </c>
    </row>
    <row r="489" spans="3:3" x14ac:dyDescent="0.2">
      <c r="C489" s="399" t="s">
        <v>902</v>
      </c>
    </row>
    <row r="490" spans="3:3" x14ac:dyDescent="0.2">
      <c r="C490" s="399" t="s">
        <v>903</v>
      </c>
    </row>
    <row r="491" spans="3:3" x14ac:dyDescent="0.2">
      <c r="C491" s="399" t="s">
        <v>904</v>
      </c>
    </row>
    <row r="492" spans="3:3" x14ac:dyDescent="0.2">
      <c r="C492" s="399" t="s">
        <v>905</v>
      </c>
    </row>
    <row r="494" spans="3:3" x14ac:dyDescent="0.2">
      <c r="C494" s="399" t="s">
        <v>906</v>
      </c>
    </row>
    <row r="497" spans="3:3" x14ac:dyDescent="0.2">
      <c r="C497" s="399" t="s">
        <v>907</v>
      </c>
    </row>
    <row r="498" spans="3:3" x14ac:dyDescent="0.2">
      <c r="C498" s="399" t="s">
        <v>908</v>
      </c>
    </row>
    <row r="500" spans="3:3" x14ac:dyDescent="0.2">
      <c r="C500" s="399" t="s">
        <v>909</v>
      </c>
    </row>
    <row r="501" spans="3:3" x14ac:dyDescent="0.2">
      <c r="C501" s="399" t="s">
        <v>910</v>
      </c>
    </row>
    <row r="503" spans="3:3" x14ac:dyDescent="0.2">
      <c r="C503" s="399" t="s">
        <v>911</v>
      </c>
    </row>
    <row r="504" spans="3:3" x14ac:dyDescent="0.2">
      <c r="C504" s="399" t="s">
        <v>912</v>
      </c>
    </row>
    <row r="505" spans="3:3" x14ac:dyDescent="0.2">
      <c r="C505" s="399" t="s">
        <v>913</v>
      </c>
    </row>
    <row r="506" spans="3:3" x14ac:dyDescent="0.2">
      <c r="C506" s="399" t="s">
        <v>914</v>
      </c>
    </row>
    <row r="507" spans="3:3" x14ac:dyDescent="0.2">
      <c r="C507" s="399" t="s">
        <v>915</v>
      </c>
    </row>
    <row r="508" spans="3:3" x14ac:dyDescent="0.2">
      <c r="C508" s="399" t="s">
        <v>916</v>
      </c>
    </row>
    <row r="510" spans="3:3" x14ac:dyDescent="0.2">
      <c r="C510" s="399" t="s">
        <v>917</v>
      </c>
    </row>
    <row r="511" spans="3:3" x14ac:dyDescent="0.2">
      <c r="C511" s="399" t="s">
        <v>918</v>
      </c>
    </row>
    <row r="512" spans="3:3" x14ac:dyDescent="0.2">
      <c r="C512" s="399" t="s">
        <v>919</v>
      </c>
    </row>
    <row r="513" spans="3:3" x14ac:dyDescent="0.2">
      <c r="C513" s="399" t="s">
        <v>920</v>
      </c>
    </row>
    <row r="514" spans="3:3" x14ac:dyDescent="0.2">
      <c r="C514" s="399" t="s">
        <v>921</v>
      </c>
    </row>
    <row r="516" spans="3:3" x14ac:dyDescent="0.2">
      <c r="C516" s="399" t="s">
        <v>922</v>
      </c>
    </row>
    <row r="517" spans="3:3" x14ac:dyDescent="0.2">
      <c r="C517" s="399" t="s">
        <v>923</v>
      </c>
    </row>
    <row r="518" spans="3:3" x14ac:dyDescent="0.2">
      <c r="C518" s="399" t="s">
        <v>924</v>
      </c>
    </row>
    <row r="519" spans="3:3" x14ac:dyDescent="0.2">
      <c r="C519" s="399" t="s">
        <v>925</v>
      </c>
    </row>
    <row r="520" spans="3:3" x14ac:dyDescent="0.2">
      <c r="C520" s="399" t="s">
        <v>926</v>
      </c>
    </row>
    <row r="522" spans="3:3" x14ac:dyDescent="0.2">
      <c r="C522" s="399" t="s">
        <v>927</v>
      </c>
    </row>
    <row r="523" spans="3:3" x14ac:dyDescent="0.2">
      <c r="C523" s="399" t="s">
        <v>928</v>
      </c>
    </row>
    <row r="524" spans="3:3" x14ac:dyDescent="0.2">
      <c r="C524" s="399" t="s">
        <v>672</v>
      </c>
    </row>
    <row r="525" spans="3:3" x14ac:dyDescent="0.2">
      <c r="C525" s="399" t="s">
        <v>673</v>
      </c>
    </row>
    <row r="526" spans="3:3" x14ac:dyDescent="0.2">
      <c r="C526" s="399" t="s">
        <v>929</v>
      </c>
    </row>
    <row r="527" spans="3:3" x14ac:dyDescent="0.2">
      <c r="C527" s="399" t="s">
        <v>930</v>
      </c>
    </row>
    <row r="528" spans="3:3" x14ac:dyDescent="0.2">
      <c r="C528" s="399" t="s">
        <v>931</v>
      </c>
    </row>
    <row r="530" spans="3:3" x14ac:dyDescent="0.2">
      <c r="C530" s="399" t="s">
        <v>932</v>
      </c>
    </row>
    <row r="531" spans="3:3" x14ac:dyDescent="0.2">
      <c r="C531" s="399" t="s">
        <v>673</v>
      </c>
    </row>
    <row r="533" spans="3:3" x14ac:dyDescent="0.2">
      <c r="C533" s="399" t="s">
        <v>933</v>
      </c>
    </row>
    <row r="534" spans="3:3" x14ac:dyDescent="0.2">
      <c r="C534" s="399" t="s">
        <v>934</v>
      </c>
    </row>
    <row r="535" spans="3:3" x14ac:dyDescent="0.2">
      <c r="C535" s="399" t="s">
        <v>935</v>
      </c>
    </row>
    <row r="537" spans="3:3" x14ac:dyDescent="0.2">
      <c r="C537" s="399" t="s">
        <v>936</v>
      </c>
    </row>
    <row r="538" spans="3:3" x14ac:dyDescent="0.2">
      <c r="C538" s="399" t="s">
        <v>937</v>
      </c>
    </row>
    <row r="539" spans="3:3" x14ac:dyDescent="0.2">
      <c r="C539" s="399" t="s">
        <v>938</v>
      </c>
    </row>
    <row r="540" spans="3:3" x14ac:dyDescent="0.2">
      <c r="C540" s="399" t="s">
        <v>939</v>
      </c>
    </row>
    <row r="541" spans="3:3" x14ac:dyDescent="0.2">
      <c r="C541" s="399" t="s">
        <v>940</v>
      </c>
    </row>
    <row r="543" spans="3:3" x14ac:dyDescent="0.2">
      <c r="C543" s="399" t="s">
        <v>941</v>
      </c>
    </row>
    <row r="544" spans="3:3" x14ac:dyDescent="0.2">
      <c r="C544" s="399" t="s">
        <v>942</v>
      </c>
    </row>
    <row r="545" spans="3:3" x14ac:dyDescent="0.2">
      <c r="C545" s="399" t="s">
        <v>943</v>
      </c>
    </row>
    <row r="546" spans="3:3" x14ac:dyDescent="0.2">
      <c r="C546" s="399" t="s">
        <v>944</v>
      </c>
    </row>
    <row r="547" spans="3:3" x14ac:dyDescent="0.2">
      <c r="C547" s="399" t="s">
        <v>945</v>
      </c>
    </row>
    <row r="548" spans="3:3" x14ac:dyDescent="0.2">
      <c r="C548" s="399" t="s">
        <v>946</v>
      </c>
    </row>
    <row r="549" spans="3:3" x14ac:dyDescent="0.2">
      <c r="C549" s="399" t="s">
        <v>947</v>
      </c>
    </row>
    <row r="551" spans="3:3" x14ac:dyDescent="0.2">
      <c r="C551" s="399" t="s">
        <v>948</v>
      </c>
    </row>
    <row r="552" spans="3:3" x14ac:dyDescent="0.2">
      <c r="C552" s="399" t="s">
        <v>949</v>
      </c>
    </row>
    <row r="553" spans="3:3" x14ac:dyDescent="0.2">
      <c r="C553" s="399" t="s">
        <v>839</v>
      </c>
    </row>
    <row r="554" spans="3:3" x14ac:dyDescent="0.2">
      <c r="C554" s="399" t="s">
        <v>950</v>
      </c>
    </row>
    <row r="555" spans="3:3" x14ac:dyDescent="0.2">
      <c r="C555" s="399" t="s">
        <v>951</v>
      </c>
    </row>
    <row r="556" spans="3:3" x14ac:dyDescent="0.2">
      <c r="C556" s="399" t="s">
        <v>952</v>
      </c>
    </row>
    <row r="558" spans="3:3" x14ac:dyDescent="0.2">
      <c r="C558" s="399" t="s">
        <v>953</v>
      </c>
    </row>
    <row r="559" spans="3:3" x14ac:dyDescent="0.2">
      <c r="C559" s="399" t="s">
        <v>942</v>
      </c>
    </row>
    <row r="560" spans="3:3" x14ac:dyDescent="0.2">
      <c r="C560" s="399" t="s">
        <v>954</v>
      </c>
    </row>
    <row r="561" spans="3:3" x14ac:dyDescent="0.2">
      <c r="C561" s="399" t="s">
        <v>955</v>
      </c>
    </row>
    <row r="562" spans="3:3" x14ac:dyDescent="0.2">
      <c r="C562" s="399" t="s">
        <v>945</v>
      </c>
    </row>
    <row r="563" spans="3:3" x14ac:dyDescent="0.2">
      <c r="C563" s="399" t="s">
        <v>946</v>
      </c>
    </row>
    <row r="564" spans="3:3" x14ac:dyDescent="0.2">
      <c r="C564" s="399" t="s">
        <v>947</v>
      </c>
    </row>
    <row r="566" spans="3:3" x14ac:dyDescent="0.2">
      <c r="C566" s="399" t="s">
        <v>956</v>
      </c>
    </row>
    <row r="567" spans="3:3" x14ac:dyDescent="0.2">
      <c r="C567" s="399" t="s">
        <v>957</v>
      </c>
    </row>
    <row r="568" spans="3:3" x14ac:dyDescent="0.2">
      <c r="C568" s="399" t="s">
        <v>839</v>
      </c>
    </row>
    <row r="569" spans="3:3" x14ac:dyDescent="0.2">
      <c r="C569" s="399" t="s">
        <v>950</v>
      </c>
    </row>
    <row r="570" spans="3:3" x14ac:dyDescent="0.2">
      <c r="C570" s="399" t="s">
        <v>958</v>
      </c>
    </row>
    <row r="571" spans="3:3" x14ac:dyDescent="0.2">
      <c r="C571" s="399" t="s">
        <v>959</v>
      </c>
    </row>
    <row r="573" spans="3:3" x14ac:dyDescent="0.2">
      <c r="C573" s="399" t="s">
        <v>960</v>
      </c>
    </row>
    <row r="574" spans="3:3" x14ac:dyDescent="0.2">
      <c r="C574" s="399" t="s">
        <v>961</v>
      </c>
    </row>
    <row r="575" spans="3:3" x14ac:dyDescent="0.2">
      <c r="C575" s="399" t="s">
        <v>962</v>
      </c>
    </row>
    <row r="576" spans="3:3" x14ac:dyDescent="0.2">
      <c r="C576" s="399" t="s">
        <v>963</v>
      </c>
    </row>
    <row r="577" spans="3:3" x14ac:dyDescent="0.2">
      <c r="C577" s="399" t="s">
        <v>964</v>
      </c>
    </row>
    <row r="578" spans="3:3" x14ac:dyDescent="0.2">
      <c r="C578" s="399" t="s">
        <v>965</v>
      </c>
    </row>
    <row r="579" spans="3:3" x14ac:dyDescent="0.2">
      <c r="C579" s="399" t="s">
        <v>966</v>
      </c>
    </row>
    <row r="580" spans="3:3" x14ac:dyDescent="0.2">
      <c r="C580" s="399" t="s">
        <v>967</v>
      </c>
    </row>
    <row r="581" spans="3:3" x14ac:dyDescent="0.2">
      <c r="C581" s="399" t="s">
        <v>968</v>
      </c>
    </row>
    <row r="582" spans="3:3" x14ac:dyDescent="0.2">
      <c r="C582" s="399" t="s">
        <v>969</v>
      </c>
    </row>
    <row r="584" spans="3:3" x14ac:dyDescent="0.2">
      <c r="C584" s="399" t="s">
        <v>970</v>
      </c>
    </row>
    <row r="585" spans="3:3" x14ac:dyDescent="0.2">
      <c r="C585" s="399" t="s">
        <v>971</v>
      </c>
    </row>
    <row r="586" spans="3:3" x14ac:dyDescent="0.2">
      <c r="C586" s="399" t="s">
        <v>972</v>
      </c>
    </row>
    <row r="587" spans="3:3" x14ac:dyDescent="0.2">
      <c r="C587" s="399" t="s">
        <v>973</v>
      </c>
    </row>
    <row r="588" spans="3:3" x14ac:dyDescent="0.2">
      <c r="C588" s="399" t="s">
        <v>974</v>
      </c>
    </row>
    <row r="589" spans="3:3" x14ac:dyDescent="0.2">
      <c r="C589" s="399" t="s">
        <v>975</v>
      </c>
    </row>
    <row r="590" spans="3:3" x14ac:dyDescent="0.2">
      <c r="C590" s="399" t="s">
        <v>976</v>
      </c>
    </row>
    <row r="591" spans="3:3" x14ac:dyDescent="0.2">
      <c r="C591" s="399" t="s">
        <v>977</v>
      </c>
    </row>
    <row r="592" spans="3:3" x14ac:dyDescent="0.2">
      <c r="C592" s="399" t="s">
        <v>978</v>
      </c>
    </row>
    <row r="594" spans="3:3" x14ac:dyDescent="0.2">
      <c r="C594" s="399" t="s">
        <v>979</v>
      </c>
    </row>
    <row r="595" spans="3:3" x14ac:dyDescent="0.2">
      <c r="C595" s="399" t="s">
        <v>980</v>
      </c>
    </row>
    <row r="596" spans="3:3" x14ac:dyDescent="0.2">
      <c r="C596" s="399" t="s">
        <v>981</v>
      </c>
    </row>
    <row r="597" spans="3:3" x14ac:dyDescent="0.2">
      <c r="C597" s="399" t="s">
        <v>982</v>
      </c>
    </row>
    <row r="598" spans="3:3" x14ac:dyDescent="0.2">
      <c r="C598" s="399" t="s">
        <v>983</v>
      </c>
    </row>
    <row r="599" spans="3:3" x14ac:dyDescent="0.2">
      <c r="C599" s="399" t="s">
        <v>984</v>
      </c>
    </row>
    <row r="600" spans="3:3" x14ac:dyDescent="0.2">
      <c r="C600" s="399" t="s">
        <v>985</v>
      </c>
    </row>
    <row r="601" spans="3:3" x14ac:dyDescent="0.2">
      <c r="C601" s="399" t="s">
        <v>986</v>
      </c>
    </row>
    <row r="602" spans="3:3" x14ac:dyDescent="0.2">
      <c r="C602" s="399" t="s">
        <v>987</v>
      </c>
    </row>
    <row r="603" spans="3:3" x14ac:dyDescent="0.2">
      <c r="C603" s="399" t="s">
        <v>855</v>
      </c>
    </row>
    <row r="604" spans="3:3" x14ac:dyDescent="0.2">
      <c r="C604" s="399" t="s">
        <v>988</v>
      </c>
    </row>
    <row r="605" spans="3:3" x14ac:dyDescent="0.2">
      <c r="C605" s="399" t="s">
        <v>989</v>
      </c>
    </row>
    <row r="606" spans="3:3" x14ac:dyDescent="0.2">
      <c r="C606" s="399" t="s">
        <v>990</v>
      </c>
    </row>
    <row r="607" spans="3:3" x14ac:dyDescent="0.2">
      <c r="C607" s="399" t="s">
        <v>991</v>
      </c>
    </row>
    <row r="608" spans="3:3" x14ac:dyDescent="0.2">
      <c r="C608" s="399" t="s">
        <v>992</v>
      </c>
    </row>
    <row r="609" spans="3:3" x14ac:dyDescent="0.2">
      <c r="C609" s="399" t="s">
        <v>993</v>
      </c>
    </row>
    <row r="610" spans="3:3" x14ac:dyDescent="0.2">
      <c r="C610" s="399" t="s">
        <v>994</v>
      </c>
    </row>
    <row r="611" spans="3:3" x14ac:dyDescent="0.2">
      <c r="C611" s="399" t="s">
        <v>995</v>
      </c>
    </row>
    <row r="612" spans="3:3" x14ac:dyDescent="0.2">
      <c r="C612" s="399" t="s">
        <v>806</v>
      </c>
    </row>
    <row r="613" spans="3:3" x14ac:dyDescent="0.2">
      <c r="C613" s="399" t="s">
        <v>996</v>
      </c>
    </row>
    <row r="614" spans="3:3" x14ac:dyDescent="0.2">
      <c r="C614" s="399" t="s">
        <v>997</v>
      </c>
    </row>
    <row r="615" spans="3:3" x14ac:dyDescent="0.2">
      <c r="C615" s="399" t="s">
        <v>998</v>
      </c>
    </row>
    <row r="616" spans="3:3" x14ac:dyDescent="0.2">
      <c r="C616" s="399" t="s">
        <v>999</v>
      </c>
    </row>
    <row r="617" spans="3:3" x14ac:dyDescent="0.2">
      <c r="C617" s="399" t="s">
        <v>1000</v>
      </c>
    </row>
    <row r="618" spans="3:3" x14ac:dyDescent="0.2">
      <c r="C618" s="399" t="s">
        <v>1001</v>
      </c>
    </row>
    <row r="619" spans="3:3" x14ac:dyDescent="0.2">
      <c r="C619" s="399" t="s">
        <v>1002</v>
      </c>
    </row>
    <row r="620" spans="3:3" x14ac:dyDescent="0.2">
      <c r="C620" s="399" t="s">
        <v>1003</v>
      </c>
    </row>
    <row r="621" spans="3:3" x14ac:dyDescent="0.2">
      <c r="C621" s="399" t="s">
        <v>1004</v>
      </c>
    </row>
    <row r="622" spans="3:3" x14ac:dyDescent="0.2">
      <c r="C622" s="399" t="s">
        <v>629</v>
      </c>
    </row>
    <row r="623" spans="3:3" x14ac:dyDescent="0.2">
      <c r="C623" s="399" t="s">
        <v>839</v>
      </c>
    </row>
    <row r="624" spans="3:3" x14ac:dyDescent="0.2">
      <c r="C624" s="399" t="s">
        <v>1005</v>
      </c>
    </row>
    <row r="625" spans="3:3" x14ac:dyDescent="0.2">
      <c r="C625" s="399" t="s">
        <v>1006</v>
      </c>
    </row>
    <row r="626" spans="3:3" x14ac:dyDescent="0.2">
      <c r="C626" s="399" t="s">
        <v>1007</v>
      </c>
    </row>
    <row r="627" spans="3:3" x14ac:dyDescent="0.2">
      <c r="C627" s="399" t="s">
        <v>1008</v>
      </c>
    </row>
    <row r="628" spans="3:3" x14ac:dyDescent="0.2">
      <c r="C628" s="399" t="s">
        <v>1009</v>
      </c>
    </row>
    <row r="629" spans="3:3" x14ac:dyDescent="0.2">
      <c r="C629" s="399" t="s">
        <v>1010</v>
      </c>
    </row>
    <row r="630" spans="3:3" x14ac:dyDescent="0.2">
      <c r="C630" s="399" t="s">
        <v>1011</v>
      </c>
    </row>
    <row r="631" spans="3:3" x14ac:dyDescent="0.2">
      <c r="C631" s="399" t="s">
        <v>1012</v>
      </c>
    </row>
    <row r="632" spans="3:3" x14ac:dyDescent="0.2">
      <c r="C632" s="399" t="s">
        <v>1013</v>
      </c>
    </row>
    <row r="634" spans="3:3" x14ac:dyDescent="0.2">
      <c r="C634" s="399" t="s">
        <v>1014</v>
      </c>
    </row>
    <row r="636" spans="3:3" x14ac:dyDescent="0.2">
      <c r="C636" s="399" t="s">
        <v>942</v>
      </c>
    </row>
    <row r="637" spans="3:3" x14ac:dyDescent="0.2">
      <c r="C637" s="399" t="s">
        <v>1015</v>
      </c>
    </row>
    <row r="638" spans="3:3" x14ac:dyDescent="0.2">
      <c r="C638" s="399" t="s">
        <v>1016</v>
      </c>
    </row>
    <row r="639" spans="3:3" x14ac:dyDescent="0.2">
      <c r="C639" s="399" t="s">
        <v>1017</v>
      </c>
    </row>
    <row r="640" spans="3:3" x14ac:dyDescent="0.2">
      <c r="C640" s="399" t="s">
        <v>946</v>
      </c>
    </row>
    <row r="641" spans="3:3" x14ac:dyDescent="0.2">
      <c r="C641" s="399" t="s">
        <v>947</v>
      </c>
    </row>
    <row r="643" spans="3:3" x14ac:dyDescent="0.2">
      <c r="C643" s="399" t="s">
        <v>942</v>
      </c>
    </row>
    <row r="644" spans="3:3" x14ac:dyDescent="0.2">
      <c r="C644" s="399" t="s">
        <v>1018</v>
      </c>
    </row>
    <row r="645" spans="3:3" x14ac:dyDescent="0.2">
      <c r="C645" s="399" t="s">
        <v>1019</v>
      </c>
    </row>
    <row r="646" spans="3:3" x14ac:dyDescent="0.2">
      <c r="C646" s="399" t="s">
        <v>1017</v>
      </c>
    </row>
    <row r="647" spans="3:3" x14ac:dyDescent="0.2">
      <c r="C647" s="399" t="s">
        <v>946</v>
      </c>
    </row>
    <row r="648" spans="3:3" x14ac:dyDescent="0.2">
      <c r="C648" s="399" t="s">
        <v>947</v>
      </c>
    </row>
    <row r="650" spans="3:3" x14ac:dyDescent="0.2">
      <c r="C650" s="399" t="s">
        <v>1020</v>
      </c>
    </row>
    <row r="651" spans="3:3" x14ac:dyDescent="0.2">
      <c r="C651" s="399" t="s">
        <v>1021</v>
      </c>
    </row>
    <row r="653" spans="3:3" x14ac:dyDescent="0.2">
      <c r="C653" s="399" t="s">
        <v>1022</v>
      </c>
    </row>
    <row r="654" spans="3:3" x14ac:dyDescent="0.2">
      <c r="C654" s="399" t="s">
        <v>1023</v>
      </c>
    </row>
    <row r="655" spans="3:3" x14ac:dyDescent="0.2">
      <c r="C655" s="399" t="s">
        <v>1024</v>
      </c>
    </row>
    <row r="656" spans="3:3" x14ac:dyDescent="0.2">
      <c r="C656" s="399" t="s">
        <v>950</v>
      </c>
    </row>
    <row r="657" spans="3:3" x14ac:dyDescent="0.2">
      <c r="C657" s="399" t="s">
        <v>1025</v>
      </c>
    </row>
    <row r="658" spans="3:3" x14ac:dyDescent="0.2">
      <c r="C658" s="399" t="s">
        <v>1026</v>
      </c>
    </row>
    <row r="660" spans="3:3" x14ac:dyDescent="0.2">
      <c r="C660" s="399" t="s">
        <v>806</v>
      </c>
    </row>
    <row r="661" spans="3:3" x14ac:dyDescent="0.2">
      <c r="C661" s="399" t="s">
        <v>806</v>
      </c>
    </row>
    <row r="662" spans="3:3" x14ac:dyDescent="0.2">
      <c r="C662" s="399" t="s">
        <v>1027</v>
      </c>
    </row>
    <row r="663" spans="3:3" x14ac:dyDescent="0.2">
      <c r="C663" s="399" t="s">
        <v>1006</v>
      </c>
    </row>
    <row r="664" spans="3:3" x14ac:dyDescent="0.2">
      <c r="C664" s="399" t="s">
        <v>1007</v>
      </c>
    </row>
    <row r="665" spans="3:3" x14ac:dyDescent="0.2">
      <c r="C665" s="399" t="s">
        <v>1008</v>
      </c>
    </row>
    <row r="667" spans="3:3" x14ac:dyDescent="0.2">
      <c r="C667" s="399" t="s">
        <v>1028</v>
      </c>
    </row>
    <row r="668" spans="3:3" x14ac:dyDescent="0.2">
      <c r="C668" s="399" t="s">
        <v>1029</v>
      </c>
    </row>
    <row r="669" spans="3:3" x14ac:dyDescent="0.2">
      <c r="C669" s="399" t="s">
        <v>1030</v>
      </c>
    </row>
    <row r="670" spans="3:3" x14ac:dyDescent="0.2">
      <c r="C670" s="399" t="s">
        <v>1031</v>
      </c>
    </row>
    <row r="671" spans="3:3" x14ac:dyDescent="0.2">
      <c r="C671" s="399" t="s">
        <v>1032</v>
      </c>
    </row>
    <row r="673" spans="3:3" x14ac:dyDescent="0.2">
      <c r="C673" s="399" t="s">
        <v>1033</v>
      </c>
    </row>
    <row r="675" spans="3:3" x14ac:dyDescent="0.2">
      <c r="C675" s="399" t="s">
        <v>942</v>
      </c>
    </row>
    <row r="676" spans="3:3" x14ac:dyDescent="0.2">
      <c r="C676" s="399" t="s">
        <v>1034</v>
      </c>
    </row>
    <row r="677" spans="3:3" x14ac:dyDescent="0.2">
      <c r="C677" s="399" t="s">
        <v>1035</v>
      </c>
    </row>
    <row r="678" spans="3:3" x14ac:dyDescent="0.2">
      <c r="C678" s="399" t="s">
        <v>1017</v>
      </c>
    </row>
    <row r="679" spans="3:3" x14ac:dyDescent="0.2">
      <c r="C679" s="399" t="s">
        <v>946</v>
      </c>
    </row>
    <row r="680" spans="3:3" x14ac:dyDescent="0.2">
      <c r="C680" s="399" t="s">
        <v>947</v>
      </c>
    </row>
    <row r="682" spans="3:3" x14ac:dyDescent="0.2">
      <c r="C682" s="399" t="s">
        <v>942</v>
      </c>
    </row>
    <row r="683" spans="3:3" x14ac:dyDescent="0.2">
      <c r="C683" s="399" t="s">
        <v>1036</v>
      </c>
    </row>
    <row r="684" spans="3:3" x14ac:dyDescent="0.2">
      <c r="C684" s="399" t="s">
        <v>1037</v>
      </c>
    </row>
    <row r="685" spans="3:3" x14ac:dyDescent="0.2">
      <c r="C685" s="399" t="s">
        <v>1017</v>
      </c>
    </row>
    <row r="686" spans="3:3" x14ac:dyDescent="0.2">
      <c r="C686" s="399" t="s">
        <v>946</v>
      </c>
    </row>
    <row r="687" spans="3:3" x14ac:dyDescent="0.2">
      <c r="C687" s="399" t="s">
        <v>947</v>
      </c>
    </row>
    <row r="689" spans="3:3" x14ac:dyDescent="0.2">
      <c r="C689" s="399" t="s">
        <v>1038</v>
      </c>
    </row>
    <row r="690" spans="3:3" x14ac:dyDescent="0.2">
      <c r="C690" s="399" t="s">
        <v>1039</v>
      </c>
    </row>
    <row r="692" spans="3:3" x14ac:dyDescent="0.2">
      <c r="C692" s="399" t="s">
        <v>1040</v>
      </c>
    </row>
    <row r="693" spans="3:3" x14ac:dyDescent="0.2">
      <c r="C693" s="399" t="s">
        <v>1041</v>
      </c>
    </row>
    <row r="694" spans="3:3" x14ac:dyDescent="0.2">
      <c r="C694" s="399" t="s">
        <v>839</v>
      </c>
    </row>
    <row r="695" spans="3:3" x14ac:dyDescent="0.2">
      <c r="C695" s="399" t="s">
        <v>950</v>
      </c>
    </row>
    <row r="696" spans="3:3" x14ac:dyDescent="0.2">
      <c r="C696" s="399" t="s">
        <v>1042</v>
      </c>
    </row>
    <row r="697" spans="3:3" x14ac:dyDescent="0.2">
      <c r="C697" s="399" t="s">
        <v>1043</v>
      </c>
    </row>
    <row r="699" spans="3:3" x14ac:dyDescent="0.2">
      <c r="C699" s="399" t="s">
        <v>1044</v>
      </c>
    </row>
    <row r="700" spans="3:3" x14ac:dyDescent="0.2">
      <c r="C700" s="399" t="s">
        <v>864</v>
      </c>
    </row>
    <row r="701" spans="3:3" x14ac:dyDescent="0.2">
      <c r="C701" s="399" t="s">
        <v>806</v>
      </c>
    </row>
    <row r="702" spans="3:3" x14ac:dyDescent="0.2">
      <c r="C702" s="399" t="s">
        <v>942</v>
      </c>
    </row>
    <row r="703" spans="3:3" x14ac:dyDescent="0.2">
      <c r="C703" s="399" t="s">
        <v>1045</v>
      </c>
    </row>
    <row r="704" spans="3:3" x14ac:dyDescent="0.2">
      <c r="C704" s="399" t="s">
        <v>1046</v>
      </c>
    </row>
    <row r="705" spans="3:3" x14ac:dyDescent="0.2">
      <c r="C705" s="399" t="s">
        <v>945</v>
      </c>
    </row>
    <row r="706" spans="3:3" x14ac:dyDescent="0.2">
      <c r="C706" s="399" t="s">
        <v>946</v>
      </c>
    </row>
    <row r="707" spans="3:3" x14ac:dyDescent="0.2">
      <c r="C707" s="399" t="s">
        <v>947</v>
      </c>
    </row>
    <row r="709" spans="3:3" x14ac:dyDescent="0.2">
      <c r="C709" s="399" t="s">
        <v>1047</v>
      </c>
    </row>
    <row r="710" spans="3:3" x14ac:dyDescent="0.2">
      <c r="C710" s="399" t="s">
        <v>1048</v>
      </c>
    </row>
    <row r="712" spans="3:3" x14ac:dyDescent="0.2">
      <c r="C712" s="399" t="s">
        <v>950</v>
      </c>
    </row>
    <row r="713" spans="3:3" x14ac:dyDescent="0.2">
      <c r="C713" s="399" t="s">
        <v>1049</v>
      </c>
    </row>
    <row r="714" spans="3:3" x14ac:dyDescent="0.2">
      <c r="C714" s="399" t="s">
        <v>1050</v>
      </c>
    </row>
    <row r="715" spans="3:3" x14ac:dyDescent="0.2">
      <c r="C715" s="399" t="s">
        <v>806</v>
      </c>
    </row>
    <row r="716" spans="3:3" x14ac:dyDescent="0.2">
      <c r="C716" s="399" t="s">
        <v>1051</v>
      </c>
    </row>
    <row r="717" spans="3:3" x14ac:dyDescent="0.2">
      <c r="C717" s="399" t="s">
        <v>942</v>
      </c>
    </row>
    <row r="718" spans="3:3" x14ac:dyDescent="0.2">
      <c r="C718" s="399" t="s">
        <v>1052</v>
      </c>
    </row>
    <row r="719" spans="3:3" x14ac:dyDescent="0.2">
      <c r="C719" s="399" t="s">
        <v>1053</v>
      </c>
    </row>
    <row r="720" spans="3:3" x14ac:dyDescent="0.2">
      <c r="C720" s="399" t="s">
        <v>945</v>
      </c>
    </row>
    <row r="721" spans="3:3" x14ac:dyDescent="0.2">
      <c r="C721" s="399" t="s">
        <v>946</v>
      </c>
    </row>
    <row r="722" spans="3:3" x14ac:dyDescent="0.2">
      <c r="C722" s="399" t="s">
        <v>947</v>
      </c>
    </row>
    <row r="724" spans="3:3" x14ac:dyDescent="0.2">
      <c r="C724" s="399" t="s">
        <v>1054</v>
      </c>
    </row>
    <row r="725" spans="3:3" x14ac:dyDescent="0.2">
      <c r="C725" s="399" t="s">
        <v>1055</v>
      </c>
    </row>
    <row r="727" spans="3:3" x14ac:dyDescent="0.2">
      <c r="C727" s="399" t="s">
        <v>950</v>
      </c>
    </row>
    <row r="728" spans="3:3" x14ac:dyDescent="0.2">
      <c r="C728" s="399" t="s">
        <v>1056</v>
      </c>
    </row>
    <row r="729" spans="3:3" x14ac:dyDescent="0.2">
      <c r="C729" s="399" t="s">
        <v>1026</v>
      </c>
    </row>
    <row r="730" spans="3:3" x14ac:dyDescent="0.2">
      <c r="C730" s="399" t="s">
        <v>806</v>
      </c>
    </row>
    <row r="731" spans="3:3" x14ac:dyDescent="0.2">
      <c r="C731" s="399" t="s">
        <v>1057</v>
      </c>
    </row>
    <row r="732" spans="3:3" x14ac:dyDescent="0.2">
      <c r="C732" s="399" t="s">
        <v>1058</v>
      </c>
    </row>
    <row r="733" spans="3:3" x14ac:dyDescent="0.2">
      <c r="C733" s="399" t="s">
        <v>1059</v>
      </c>
    </row>
    <row r="734" spans="3:3" x14ac:dyDescent="0.2">
      <c r="C734" s="399" t="s">
        <v>1060</v>
      </c>
    </row>
    <row r="735" spans="3:3" x14ac:dyDescent="0.2">
      <c r="C735" s="399" t="s">
        <v>1061</v>
      </c>
    </row>
    <row r="736" spans="3:3" x14ac:dyDescent="0.2">
      <c r="C736" s="399" t="s">
        <v>1062</v>
      </c>
    </row>
    <row r="737" spans="3:3" x14ac:dyDescent="0.2">
      <c r="C737" s="399" t="s">
        <v>1063</v>
      </c>
    </row>
    <row r="739" spans="3:3" x14ac:dyDescent="0.2">
      <c r="C739" s="399" t="s">
        <v>1064</v>
      </c>
    </row>
    <row r="740" spans="3:3" x14ac:dyDescent="0.2">
      <c r="C740" s="399" t="s">
        <v>1065</v>
      </c>
    </row>
    <row r="742" spans="3:3" x14ac:dyDescent="0.2">
      <c r="C742" s="399" t="s">
        <v>1066</v>
      </c>
    </row>
    <row r="743" spans="3:3" x14ac:dyDescent="0.2">
      <c r="C743" s="399" t="s">
        <v>1067</v>
      </c>
    </row>
    <row r="744" spans="3:3" x14ac:dyDescent="0.2">
      <c r="C744" s="399" t="s">
        <v>1068</v>
      </c>
    </row>
    <row r="746" spans="3:3" x14ac:dyDescent="0.2">
      <c r="C746" s="399" t="s">
        <v>806</v>
      </c>
    </row>
    <row r="747" spans="3:3" x14ac:dyDescent="0.2">
      <c r="C747" s="399" t="s">
        <v>806</v>
      </c>
    </row>
    <row r="748" spans="3:3" x14ac:dyDescent="0.2">
      <c r="C748" s="399" t="s">
        <v>942</v>
      </c>
    </row>
    <row r="749" spans="3:3" x14ac:dyDescent="0.2">
      <c r="C749" s="399" t="s">
        <v>1069</v>
      </c>
    </row>
    <row r="750" spans="3:3" x14ac:dyDescent="0.2">
      <c r="C750" s="399" t="s">
        <v>1070</v>
      </c>
    </row>
    <row r="751" spans="3:3" x14ac:dyDescent="0.2">
      <c r="C751" s="399" t="s">
        <v>945</v>
      </c>
    </row>
    <row r="752" spans="3:3" x14ac:dyDescent="0.2">
      <c r="C752" s="399" t="s">
        <v>946</v>
      </c>
    </row>
    <row r="753" spans="3:3" x14ac:dyDescent="0.2">
      <c r="C753" s="399" t="s">
        <v>947</v>
      </c>
    </row>
    <row r="755" spans="3:3" x14ac:dyDescent="0.2">
      <c r="C755" s="399" t="s">
        <v>1071</v>
      </c>
    </row>
    <row r="756" spans="3:3" x14ac:dyDescent="0.2">
      <c r="C756" s="399" t="s">
        <v>1072</v>
      </c>
    </row>
    <row r="758" spans="3:3" x14ac:dyDescent="0.2">
      <c r="C758" s="399" t="s">
        <v>950</v>
      </c>
    </row>
    <row r="759" spans="3:3" x14ac:dyDescent="0.2">
      <c r="C759" s="399" t="s">
        <v>1073</v>
      </c>
    </row>
    <row r="760" spans="3:3" x14ac:dyDescent="0.2">
      <c r="C760" s="399" t="s">
        <v>1074</v>
      </c>
    </row>
    <row r="761" spans="3:3" x14ac:dyDescent="0.2">
      <c r="C761" s="399" t="s">
        <v>806</v>
      </c>
    </row>
    <row r="762" spans="3:3" x14ac:dyDescent="0.2">
      <c r="C762" s="399" t="s">
        <v>806</v>
      </c>
    </row>
    <row r="764" spans="3:3" x14ac:dyDescent="0.2">
      <c r="C764" s="399" t="s">
        <v>1075</v>
      </c>
    </row>
    <row r="765" spans="3:3" x14ac:dyDescent="0.2">
      <c r="C765" s="399" t="s">
        <v>1006</v>
      </c>
    </row>
    <row r="766" spans="3:3" x14ac:dyDescent="0.2">
      <c r="C766" s="399" t="s">
        <v>1007</v>
      </c>
    </row>
    <row r="767" spans="3:3" x14ac:dyDescent="0.2">
      <c r="C767" s="399" t="s">
        <v>1008</v>
      </c>
    </row>
    <row r="769" spans="3:3" x14ac:dyDescent="0.2">
      <c r="C769" s="402" t="s">
        <v>1076</v>
      </c>
    </row>
    <row r="770" spans="3:3" x14ac:dyDescent="0.2">
      <c r="C770" s="399" t="s">
        <v>1077</v>
      </c>
    </row>
    <row r="772" spans="3:3" x14ac:dyDescent="0.2">
      <c r="C772" s="399" t="s">
        <v>1078</v>
      </c>
    </row>
    <row r="773" spans="3:3" x14ac:dyDescent="0.2">
      <c r="C773" s="399" t="s">
        <v>1079</v>
      </c>
    </row>
    <row r="774" spans="3:3" x14ac:dyDescent="0.2">
      <c r="C774" s="399" t="s">
        <v>1080</v>
      </c>
    </row>
    <row r="776" spans="3:3" x14ac:dyDescent="0.2">
      <c r="C776" s="399" t="s">
        <v>1081</v>
      </c>
    </row>
    <row r="778" spans="3:3" x14ac:dyDescent="0.2">
      <c r="C778" s="402" t="s">
        <v>942</v>
      </c>
    </row>
    <row r="779" spans="3:3" x14ac:dyDescent="0.2">
      <c r="C779" s="399" t="s">
        <v>1082</v>
      </c>
    </row>
    <row r="780" spans="3:3" x14ac:dyDescent="0.2">
      <c r="C780" s="399" t="s">
        <v>1083</v>
      </c>
    </row>
    <row r="781" spans="3:3" x14ac:dyDescent="0.2">
      <c r="C781" s="399" t="s">
        <v>1017</v>
      </c>
    </row>
    <row r="782" spans="3:3" x14ac:dyDescent="0.2">
      <c r="C782" s="399" t="s">
        <v>946</v>
      </c>
    </row>
    <row r="783" spans="3:3" x14ac:dyDescent="0.2">
      <c r="C783" s="399" t="s">
        <v>947</v>
      </c>
    </row>
    <row r="785" spans="3:3" x14ac:dyDescent="0.2">
      <c r="C785" s="399" t="s">
        <v>942</v>
      </c>
    </row>
    <row r="786" spans="3:3" x14ac:dyDescent="0.2">
      <c r="C786" s="399" t="s">
        <v>1084</v>
      </c>
    </row>
    <row r="787" spans="3:3" x14ac:dyDescent="0.2">
      <c r="C787" s="399" t="s">
        <v>1085</v>
      </c>
    </row>
    <row r="788" spans="3:3" x14ac:dyDescent="0.2">
      <c r="C788" s="399" t="s">
        <v>1017</v>
      </c>
    </row>
    <row r="789" spans="3:3" x14ac:dyDescent="0.2">
      <c r="C789" s="399" t="s">
        <v>946</v>
      </c>
    </row>
    <row r="790" spans="3:3" x14ac:dyDescent="0.2">
      <c r="C790" s="399" t="s">
        <v>947</v>
      </c>
    </row>
    <row r="792" spans="3:3" x14ac:dyDescent="0.2">
      <c r="C792" s="399" t="s">
        <v>1086</v>
      </c>
    </row>
    <row r="793" spans="3:3" x14ac:dyDescent="0.2">
      <c r="C793" s="399" t="s">
        <v>1087</v>
      </c>
    </row>
    <row r="795" spans="3:3" x14ac:dyDescent="0.2">
      <c r="C795" s="399" t="s">
        <v>1088</v>
      </c>
    </row>
    <row r="796" spans="3:3" x14ac:dyDescent="0.2">
      <c r="C796" s="399" t="s">
        <v>1089</v>
      </c>
    </row>
    <row r="798" spans="3:3" x14ac:dyDescent="0.2">
      <c r="C798" s="399" t="s">
        <v>950</v>
      </c>
    </row>
    <row r="799" spans="3:3" x14ac:dyDescent="0.2">
      <c r="C799" s="399" t="s">
        <v>1090</v>
      </c>
    </row>
    <row r="800" spans="3:3" x14ac:dyDescent="0.2">
      <c r="C800" s="399" t="s">
        <v>1091</v>
      </c>
    </row>
    <row r="802" spans="3:3" x14ac:dyDescent="0.2">
      <c r="C802" s="399" t="s">
        <v>1092</v>
      </c>
    </row>
    <row r="803" spans="3:3" x14ac:dyDescent="0.2">
      <c r="C803" s="399" t="s">
        <v>1058</v>
      </c>
    </row>
    <row r="804" spans="3:3" x14ac:dyDescent="0.2">
      <c r="C804" s="399" t="s">
        <v>1093</v>
      </c>
    </row>
    <row r="805" spans="3:3" x14ac:dyDescent="0.2">
      <c r="C805" s="399" t="s">
        <v>1094</v>
      </c>
    </row>
    <row r="806" spans="3:3" x14ac:dyDescent="0.2">
      <c r="C806" s="399" t="s">
        <v>1061</v>
      </c>
    </row>
    <row r="807" spans="3:3" x14ac:dyDescent="0.2">
      <c r="C807" s="399" t="s">
        <v>1062</v>
      </c>
    </row>
    <row r="808" spans="3:3" x14ac:dyDescent="0.2">
      <c r="C808" s="399" t="s">
        <v>1063</v>
      </c>
    </row>
    <row r="810" spans="3:3" x14ac:dyDescent="0.2">
      <c r="C810" s="399" t="s">
        <v>1066</v>
      </c>
    </row>
    <row r="811" spans="3:3" x14ac:dyDescent="0.2">
      <c r="C811" s="399" t="s">
        <v>1095</v>
      </c>
    </row>
    <row r="812" spans="3:3" x14ac:dyDescent="0.2">
      <c r="C812" s="399" t="s">
        <v>1096</v>
      </c>
    </row>
    <row r="814" spans="3:3" x14ac:dyDescent="0.2">
      <c r="C814" s="399" t="s">
        <v>1097</v>
      </c>
    </row>
    <row r="815" spans="3:3" x14ac:dyDescent="0.2">
      <c r="C815" s="399" t="s">
        <v>1098</v>
      </c>
    </row>
    <row r="819" spans="3:3" x14ac:dyDescent="0.2">
      <c r="C819" s="399" t="s">
        <v>942</v>
      </c>
    </row>
    <row r="820" spans="3:3" x14ac:dyDescent="0.2">
      <c r="C820" s="399" t="s">
        <v>1099</v>
      </c>
    </row>
    <row r="821" spans="3:3" x14ac:dyDescent="0.2">
      <c r="C821" s="399" t="s">
        <v>1100</v>
      </c>
    </row>
    <row r="822" spans="3:3" x14ac:dyDescent="0.2">
      <c r="C822" s="399" t="s">
        <v>945</v>
      </c>
    </row>
    <row r="823" spans="3:3" x14ac:dyDescent="0.2">
      <c r="C823" s="399" t="s">
        <v>946</v>
      </c>
    </row>
    <row r="824" spans="3:3" x14ac:dyDescent="0.2">
      <c r="C824" s="399" t="s">
        <v>947</v>
      </c>
    </row>
    <row r="826" spans="3:3" x14ac:dyDescent="0.2">
      <c r="C826" s="399" t="s">
        <v>950</v>
      </c>
    </row>
    <row r="827" spans="3:3" x14ac:dyDescent="0.2">
      <c r="C827" s="399" t="s">
        <v>1101</v>
      </c>
    </row>
    <row r="828" spans="3:3" x14ac:dyDescent="0.2">
      <c r="C828" s="399" t="s">
        <v>952</v>
      </c>
    </row>
    <row r="830" spans="3:3" x14ac:dyDescent="0.2">
      <c r="C830" s="399" t="s">
        <v>1102</v>
      </c>
    </row>
    <row r="831" spans="3:3" x14ac:dyDescent="0.2">
      <c r="C831" s="399" t="s">
        <v>1103</v>
      </c>
    </row>
    <row r="833" spans="3:3" x14ac:dyDescent="0.2">
      <c r="C833" s="399" t="s">
        <v>1104</v>
      </c>
    </row>
    <row r="835" spans="3:3" x14ac:dyDescent="0.2">
      <c r="C835" s="399" t="s">
        <v>1105</v>
      </c>
    </row>
    <row r="836" spans="3:3" x14ac:dyDescent="0.2">
      <c r="C836" s="399" t="s">
        <v>806</v>
      </c>
    </row>
    <row r="837" spans="3:3" x14ac:dyDescent="0.2">
      <c r="C837" s="399" t="s">
        <v>1106</v>
      </c>
    </row>
    <row r="838" spans="3:3" x14ac:dyDescent="0.2">
      <c r="C838" s="399" t="s">
        <v>806</v>
      </c>
    </row>
    <row r="839" spans="3:3" x14ac:dyDescent="0.2">
      <c r="C839" s="399" t="s">
        <v>1107</v>
      </c>
    </row>
    <row r="840" spans="3:3" x14ac:dyDescent="0.2">
      <c r="C840" s="399" t="s">
        <v>806</v>
      </c>
    </row>
    <row r="841" spans="3:3" x14ac:dyDescent="0.2">
      <c r="C841" s="399" t="s">
        <v>1108</v>
      </c>
    </row>
    <row r="842" spans="3:3" x14ac:dyDescent="0.2">
      <c r="C842" s="399" t="s">
        <v>1109</v>
      </c>
    </row>
    <row r="843" spans="3:3" x14ac:dyDescent="0.2">
      <c r="C843" s="399" t="s">
        <v>1110</v>
      </c>
    </row>
    <row r="844" spans="3:3" x14ac:dyDescent="0.2">
      <c r="C844" s="399" t="s">
        <v>1111</v>
      </c>
    </row>
    <row r="845" spans="3:3" x14ac:dyDescent="0.2">
      <c r="C845" s="399" t="s">
        <v>1112</v>
      </c>
    </row>
    <row r="846" spans="3:3" x14ac:dyDescent="0.2">
      <c r="C846" s="399" t="s">
        <v>1113</v>
      </c>
    </row>
    <row r="847" spans="3:3" x14ac:dyDescent="0.2">
      <c r="C847" s="399" t="s">
        <v>1114</v>
      </c>
    </row>
    <row r="848" spans="3:3" x14ac:dyDescent="0.2">
      <c r="C848" s="399" t="s">
        <v>1115</v>
      </c>
    </row>
    <row r="849" spans="3:3" x14ac:dyDescent="0.2">
      <c r="C849" s="399" t="s">
        <v>1116</v>
      </c>
    </row>
    <row r="851" spans="3:3" x14ac:dyDescent="0.2">
      <c r="C851" s="399" t="s">
        <v>1117</v>
      </c>
    </row>
    <row r="852" spans="3:3" x14ac:dyDescent="0.2">
      <c r="C852" s="399" t="s">
        <v>1118</v>
      </c>
    </row>
    <row r="853" spans="3:3" x14ac:dyDescent="0.2">
      <c r="C853" s="399" t="s">
        <v>1119</v>
      </c>
    </row>
    <row r="855" spans="3:3" x14ac:dyDescent="0.2">
      <c r="C855" s="399" t="s">
        <v>1120</v>
      </c>
    </row>
    <row r="857" spans="3:3" x14ac:dyDescent="0.2">
      <c r="C857" s="399" t="s">
        <v>1108</v>
      </c>
    </row>
    <row r="858" spans="3:3" x14ac:dyDescent="0.2">
      <c r="C858" s="399" t="s">
        <v>1121</v>
      </c>
    </row>
    <row r="859" spans="3:3" x14ac:dyDescent="0.2">
      <c r="C859" s="399" t="s">
        <v>1122</v>
      </c>
    </row>
    <row r="860" spans="3:3" x14ac:dyDescent="0.2">
      <c r="C860" s="399" t="s">
        <v>1123</v>
      </c>
    </row>
    <row r="861" spans="3:3" x14ac:dyDescent="0.2">
      <c r="C861" s="399" t="s">
        <v>1112</v>
      </c>
    </row>
    <row r="862" spans="3:3" x14ac:dyDescent="0.2">
      <c r="C862" s="399" t="s">
        <v>1113</v>
      </c>
    </row>
    <row r="863" spans="3:3" x14ac:dyDescent="0.2">
      <c r="C863" s="399" t="s">
        <v>1114</v>
      </c>
    </row>
    <row r="864" spans="3:3" x14ac:dyDescent="0.2">
      <c r="C864" s="399" t="s">
        <v>1108</v>
      </c>
    </row>
    <row r="865" spans="3:3" x14ac:dyDescent="0.2">
      <c r="C865" s="399" t="s">
        <v>1124</v>
      </c>
    </row>
    <row r="866" spans="3:3" x14ac:dyDescent="0.2">
      <c r="C866" s="399" t="s">
        <v>1125</v>
      </c>
    </row>
    <row r="867" spans="3:3" x14ac:dyDescent="0.2">
      <c r="C867" s="399" t="s">
        <v>1123</v>
      </c>
    </row>
    <row r="868" spans="3:3" x14ac:dyDescent="0.2">
      <c r="C868" s="399" t="s">
        <v>1112</v>
      </c>
    </row>
    <row r="869" spans="3:3" x14ac:dyDescent="0.2">
      <c r="C869" s="399" t="s">
        <v>1113</v>
      </c>
    </row>
    <row r="870" spans="3:3" x14ac:dyDescent="0.2">
      <c r="C870" s="399" t="s">
        <v>1114</v>
      </c>
    </row>
    <row r="871" spans="3:3" x14ac:dyDescent="0.2">
      <c r="C871" s="399" t="s">
        <v>1126</v>
      </c>
    </row>
    <row r="873" spans="3:3" x14ac:dyDescent="0.2">
      <c r="C873" s="399" t="s">
        <v>1117</v>
      </c>
    </row>
    <row r="874" spans="3:3" x14ac:dyDescent="0.2">
      <c r="C874" s="399" t="s">
        <v>1127</v>
      </c>
    </row>
    <row r="875" spans="3:3" x14ac:dyDescent="0.2">
      <c r="C875" s="399" t="s">
        <v>1119</v>
      </c>
    </row>
    <row r="876" spans="3:3" x14ac:dyDescent="0.2">
      <c r="C876" s="399" t="s">
        <v>806</v>
      </c>
    </row>
    <row r="877" spans="3:3" x14ac:dyDescent="0.2">
      <c r="C877" s="399" t="s">
        <v>1128</v>
      </c>
    </row>
    <row r="878" spans="3:3" x14ac:dyDescent="0.2">
      <c r="C878" s="399" t="s">
        <v>806</v>
      </c>
    </row>
    <row r="879" spans="3:3" x14ac:dyDescent="0.2">
      <c r="C879" s="399" t="s">
        <v>1108</v>
      </c>
    </row>
    <row r="880" spans="3:3" x14ac:dyDescent="0.2">
      <c r="C880" s="399" t="s">
        <v>1129</v>
      </c>
    </row>
    <row r="881" spans="3:3" x14ac:dyDescent="0.2">
      <c r="C881" s="399" t="s">
        <v>1130</v>
      </c>
    </row>
    <row r="882" spans="3:3" x14ac:dyDescent="0.2">
      <c r="C882" s="399" t="s">
        <v>1111</v>
      </c>
    </row>
    <row r="883" spans="3:3" x14ac:dyDescent="0.2">
      <c r="C883" s="399" t="s">
        <v>1112</v>
      </c>
    </row>
    <row r="884" spans="3:3" x14ac:dyDescent="0.2">
      <c r="C884" s="399" t="s">
        <v>1113</v>
      </c>
    </row>
    <row r="885" spans="3:3" x14ac:dyDescent="0.2">
      <c r="C885" s="399" t="s">
        <v>1114</v>
      </c>
    </row>
    <row r="886" spans="3:3" x14ac:dyDescent="0.2">
      <c r="C886" s="399" t="s">
        <v>1131</v>
      </c>
    </row>
    <row r="887" spans="3:3" x14ac:dyDescent="0.2">
      <c r="C887" s="399" t="s">
        <v>1132</v>
      </c>
    </row>
    <row r="889" spans="3:3" x14ac:dyDescent="0.2">
      <c r="C889" s="399" t="s">
        <v>1117</v>
      </c>
    </row>
    <row r="890" spans="3:3" x14ac:dyDescent="0.2">
      <c r="C890" s="399" t="s">
        <v>1133</v>
      </c>
    </row>
    <row r="891" spans="3:3" x14ac:dyDescent="0.2">
      <c r="C891" s="399" t="s">
        <v>1119</v>
      </c>
    </row>
    <row r="892" spans="3:3" x14ac:dyDescent="0.2">
      <c r="C892" s="399" t="s">
        <v>806</v>
      </c>
    </row>
    <row r="893" spans="3:3" x14ac:dyDescent="0.2">
      <c r="C893" s="399" t="s">
        <v>1134</v>
      </c>
    </row>
    <row r="894" spans="3:3" x14ac:dyDescent="0.2">
      <c r="C894" s="399" t="s">
        <v>1134</v>
      </c>
    </row>
    <row r="895" spans="3:3" x14ac:dyDescent="0.2">
      <c r="C895" s="399" t="s">
        <v>806</v>
      </c>
    </row>
    <row r="896" spans="3:3" x14ac:dyDescent="0.2">
      <c r="C896" s="399" t="s">
        <v>1135</v>
      </c>
    </row>
    <row r="897" spans="3:3" x14ac:dyDescent="0.2">
      <c r="C897" s="399" t="s">
        <v>1136</v>
      </c>
    </row>
    <row r="899" spans="3:3" x14ac:dyDescent="0.2">
      <c r="C899" s="399" t="s">
        <v>1137</v>
      </c>
    </row>
    <row r="900" spans="3:3" x14ac:dyDescent="0.2">
      <c r="C900" s="399" t="s">
        <v>1138</v>
      </c>
    </row>
    <row r="901" spans="3:3" x14ac:dyDescent="0.2">
      <c r="C901" s="399" t="s">
        <v>1139</v>
      </c>
    </row>
    <row r="903" spans="3:3" x14ac:dyDescent="0.2">
      <c r="C903" s="399" t="s">
        <v>1140</v>
      </c>
    </row>
    <row r="904" spans="3:3" x14ac:dyDescent="0.2">
      <c r="C904" s="399" t="s">
        <v>1141</v>
      </c>
    </row>
    <row r="905" spans="3:3" x14ac:dyDescent="0.2">
      <c r="C905" s="399" t="s">
        <v>1142</v>
      </c>
    </row>
    <row r="906" spans="3:3" x14ac:dyDescent="0.2">
      <c r="C906" s="399" t="s">
        <v>1143</v>
      </c>
    </row>
    <row r="908" spans="3:3" x14ac:dyDescent="0.2">
      <c r="C908" s="399" t="s">
        <v>1144</v>
      </c>
    </row>
    <row r="909" spans="3:3" x14ac:dyDescent="0.2">
      <c r="C909" s="399" t="s">
        <v>1145</v>
      </c>
    </row>
    <row r="911" spans="3:3" x14ac:dyDescent="0.2">
      <c r="C911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399" customWidth="1"/>
  </cols>
  <sheetData>
    <row r="1" spans="1:3" x14ac:dyDescent="0.2">
      <c r="A1" s="318" t="s">
        <v>526</v>
      </c>
      <c r="C1" s="399" t="s">
        <v>527</v>
      </c>
    </row>
    <row r="2" spans="1:3" ht="13.5" thickBot="1" x14ac:dyDescent="0.25">
      <c r="A2" s="158" t="str">
        <f>_xlfn.CONCAT(Results!H13,".sim")</f>
        <v>Estatico.sim</v>
      </c>
      <c r="C2" s="399" t="s">
        <v>529</v>
      </c>
    </row>
    <row r="3" spans="1:3" ht="13.5" thickBot="1" x14ac:dyDescent="0.25"/>
    <row r="4" spans="1:3" x14ac:dyDescent="0.2">
      <c r="A4" s="400" t="s">
        <v>530</v>
      </c>
      <c r="C4" s="399" t="s">
        <v>531</v>
      </c>
    </row>
    <row r="5" spans="1:3" ht="13.5" thickBot="1" x14ac:dyDescent="0.25">
      <c r="A5" s="158" t="s">
        <v>1147</v>
      </c>
      <c r="C5" s="399" t="s">
        <v>533</v>
      </c>
    </row>
    <row r="6" spans="1:3" ht="13.5" thickBot="1" x14ac:dyDescent="0.25">
      <c r="C6" s="399" t="s">
        <v>534</v>
      </c>
    </row>
    <row r="7" spans="1:3" x14ac:dyDescent="0.2">
      <c r="A7" s="400" t="s">
        <v>535</v>
      </c>
      <c r="C7" s="399" t="s">
        <v>536</v>
      </c>
    </row>
    <row r="8" spans="1:3" ht="13.5" thickBot="1" x14ac:dyDescent="0.25">
      <c r="A8" s="158" t="s">
        <v>1148</v>
      </c>
      <c r="C8" s="399" t="s">
        <v>538</v>
      </c>
    </row>
    <row r="9" spans="1:3" ht="13.5" thickBot="1" x14ac:dyDescent="0.25"/>
    <row r="10" spans="1:3" x14ac:dyDescent="0.2">
      <c r="A10" s="318" t="s">
        <v>1149</v>
      </c>
      <c r="C10" s="399" t="s">
        <v>540</v>
      </c>
    </row>
    <row r="11" spans="1:3" ht="13.5" thickBot="1" x14ac:dyDescent="0.25">
      <c r="A11" s="158" t="str">
        <f>_xlfn.CONCAT(Results!H15,".sim")</f>
        <v>Cont1.sim</v>
      </c>
      <c r="C11" s="399" t="s">
        <v>541</v>
      </c>
    </row>
    <row r="12" spans="1:3" ht="13.5" thickBot="1" x14ac:dyDescent="0.25">
      <c r="C12" s="399" t="s">
        <v>542</v>
      </c>
    </row>
    <row r="13" spans="1:3" x14ac:dyDescent="0.2">
      <c r="A13" s="318" t="s">
        <v>539</v>
      </c>
    </row>
    <row r="14" spans="1:3" ht="13.5" thickBot="1" x14ac:dyDescent="0.25">
      <c r="A14" s="158">
        <f>Results!E3</f>
        <v>28</v>
      </c>
      <c r="C14" s="399" t="s">
        <v>543</v>
      </c>
    </row>
    <row r="15" spans="1:3" x14ac:dyDescent="0.2">
      <c r="C15" s="399" t="str">
        <f>_xlfn.CONCAT("filename_static = '",A2,"'")</f>
        <v>filename_static = 'Estatico.sim'</v>
      </c>
    </row>
    <row r="17" spans="3:3" x14ac:dyDescent="0.2">
      <c r="C17" s="399" t="s">
        <v>1150</v>
      </c>
    </row>
    <row r="18" spans="3:3" x14ac:dyDescent="0.2">
      <c r="C18" s="399" t="str">
        <f>_xlfn.CONCAT("filename_1_cont = r'",A11,"'")</f>
        <v>filename_1_cont = r'Cont1.sim'</v>
      </c>
    </row>
    <row r="20" spans="3:3" x14ac:dyDescent="0.2">
      <c r="C20" s="399" t="s">
        <v>544</v>
      </c>
    </row>
    <row r="21" spans="3:3" x14ac:dyDescent="0.2">
      <c r="C21" s="399" t="str">
        <f>_xlfn.CONCAT("pngname = '",A5,"'")</f>
        <v>pngname = 'cont1.png'</v>
      </c>
    </row>
    <row r="23" spans="3:3" x14ac:dyDescent="0.2">
      <c r="C23" s="399" t="s">
        <v>545</v>
      </c>
    </row>
    <row r="25" spans="3:3" x14ac:dyDescent="0.2">
      <c r="C25" s="399" t="s">
        <v>546</v>
      </c>
    </row>
    <row r="26" spans="3:3" x14ac:dyDescent="0.2">
      <c r="C26" s="399" t="s">
        <v>547</v>
      </c>
    </row>
    <row r="27" spans="3:3" x14ac:dyDescent="0.2">
      <c r="C27" s="399" t="s">
        <v>548</v>
      </c>
    </row>
    <row r="29" spans="3:3" x14ac:dyDescent="0.2">
      <c r="C29" s="399" t="s">
        <v>549</v>
      </c>
    </row>
    <row r="30" spans="3:3" x14ac:dyDescent="0.2">
      <c r="C30" s="399" t="s">
        <v>550</v>
      </c>
    </row>
    <row r="31" spans="3:3" x14ac:dyDescent="0.2">
      <c r="C31" s="399" t="s">
        <v>551</v>
      </c>
    </row>
    <row r="32" spans="3:3" x14ac:dyDescent="0.2">
      <c r="C32" s="399" t="s">
        <v>552</v>
      </c>
    </row>
    <row r="33" spans="3:3" x14ac:dyDescent="0.2">
      <c r="C33" s="399" t="s">
        <v>553</v>
      </c>
    </row>
    <row r="35" spans="3:3" x14ac:dyDescent="0.2">
      <c r="C35" s="399" t="s">
        <v>570</v>
      </c>
    </row>
    <row r="36" spans="3:3" x14ac:dyDescent="0.2">
      <c r="C36" s="399" t="s">
        <v>557</v>
      </c>
    </row>
    <row r="38" spans="3:3" x14ac:dyDescent="0.2">
      <c r="C38" s="399" t="s">
        <v>572</v>
      </c>
    </row>
    <row r="39" spans="3:3" x14ac:dyDescent="0.2">
      <c r="C39" s="399" t="s">
        <v>555</v>
      </c>
    </row>
    <row r="41" spans="3:3" x14ac:dyDescent="0.2">
      <c r="C41" s="399" t="s">
        <v>1151</v>
      </c>
    </row>
    <row r="42" spans="3:3" x14ac:dyDescent="0.2">
      <c r="C42" s="399" t="s">
        <v>561</v>
      </c>
    </row>
    <row r="44" spans="3:3" x14ac:dyDescent="0.2">
      <c r="C44" s="399" t="s">
        <v>1152</v>
      </c>
    </row>
    <row r="45" spans="3:3" x14ac:dyDescent="0.2">
      <c r="C45" s="399" t="s">
        <v>559</v>
      </c>
    </row>
    <row r="47" spans="3:3" x14ac:dyDescent="0.2">
      <c r="C47" s="399" t="s">
        <v>606</v>
      </c>
    </row>
    <row r="48" spans="3:3" x14ac:dyDescent="0.2">
      <c r="C48" s="399" t="str">
        <f>_xlfn.CONCAT("font_size = '",A14,"'")</f>
        <v>font_size = '28'</v>
      </c>
    </row>
    <row r="50" spans="3:3" x14ac:dyDescent="0.2">
      <c r="C50" s="399" t="s">
        <v>540</v>
      </c>
    </row>
    <row r="51" spans="3:3" x14ac:dyDescent="0.2">
      <c r="C51" s="399" t="s">
        <v>607</v>
      </c>
    </row>
    <row r="52" spans="3:3" x14ac:dyDescent="0.2">
      <c r="C52" s="399" t="s">
        <v>542</v>
      </c>
    </row>
    <row r="55" spans="3:3" x14ac:dyDescent="0.2">
      <c r="C55" s="399" t="s">
        <v>1153</v>
      </c>
    </row>
    <row r="56" spans="3:3" x14ac:dyDescent="0.2">
      <c r="C56" s="399" t="s">
        <v>1154</v>
      </c>
    </row>
    <row r="58" spans="3:3" x14ac:dyDescent="0.2">
      <c r="C58" s="399" t="s">
        <v>1155</v>
      </c>
    </row>
    <row r="59" spans="3:3" x14ac:dyDescent="0.2">
      <c r="C59" s="399" t="s">
        <v>1155</v>
      </c>
    </row>
    <row r="60" spans="3:3" x14ac:dyDescent="0.2">
      <c r="C60" s="399" t="s">
        <v>1155</v>
      </c>
    </row>
    <row r="61" spans="3:3" x14ac:dyDescent="0.2">
      <c r="C61" s="399" t="s">
        <v>1155</v>
      </c>
    </row>
    <row r="62" spans="3:3" x14ac:dyDescent="0.2">
      <c r="C62" s="399" t="s">
        <v>1155</v>
      </c>
    </row>
    <row r="64" spans="3:3" x14ac:dyDescent="0.2">
      <c r="C64" s="399" t="s">
        <v>633</v>
      </c>
    </row>
    <row r="65" spans="3:3" x14ac:dyDescent="0.2">
      <c r="C65" s="399" t="s">
        <v>1156</v>
      </c>
    </row>
    <row r="66" spans="3:3" x14ac:dyDescent="0.2">
      <c r="C66" s="399" t="s">
        <v>635</v>
      </c>
    </row>
    <row r="67" spans="3:3" x14ac:dyDescent="0.2">
      <c r="C67" s="399" t="s">
        <v>636</v>
      </c>
    </row>
    <row r="68" spans="3:3" x14ac:dyDescent="0.2">
      <c r="C68" s="399" t="s">
        <v>637</v>
      </c>
    </row>
    <row r="69" spans="3:3" x14ac:dyDescent="0.2">
      <c r="C69" s="399" t="s">
        <v>638</v>
      </c>
    </row>
    <row r="70" spans="3:3" x14ac:dyDescent="0.2">
      <c r="C70" s="399" t="s">
        <v>639</v>
      </c>
    </row>
    <row r="71" spans="3:3" x14ac:dyDescent="0.2">
      <c r="C71" s="399" t="s">
        <v>640</v>
      </c>
    </row>
    <row r="72" spans="3:3" x14ac:dyDescent="0.2">
      <c r="C72" s="399" t="s">
        <v>641</v>
      </c>
    </row>
    <row r="73" spans="3:3" x14ac:dyDescent="0.2">
      <c r="C73" s="399" t="s">
        <v>642</v>
      </c>
    </row>
    <row r="74" spans="3:3" x14ac:dyDescent="0.2">
      <c r="C74" s="399" t="s">
        <v>643</v>
      </c>
    </row>
    <row r="75" spans="3:3" x14ac:dyDescent="0.2">
      <c r="C75" s="399" t="s">
        <v>1157</v>
      </c>
    </row>
    <row r="76" spans="3:3" x14ac:dyDescent="0.2">
      <c r="C76" s="399" t="s">
        <v>645</v>
      </c>
    </row>
    <row r="77" spans="3:3" x14ac:dyDescent="0.2">
      <c r="C77" s="399" t="s">
        <v>646</v>
      </c>
    </row>
    <row r="78" spans="3:3" x14ac:dyDescent="0.2">
      <c r="C78" s="399" t="s">
        <v>647</v>
      </c>
    </row>
    <row r="79" spans="3:3" x14ac:dyDescent="0.2">
      <c r="C79" s="399" t="s">
        <v>638</v>
      </c>
    </row>
    <row r="80" spans="3:3" x14ac:dyDescent="0.2">
      <c r="C80" s="399" t="s">
        <v>648</v>
      </c>
    </row>
    <row r="81" spans="3:3" x14ac:dyDescent="0.2">
      <c r="C81" s="399" t="s">
        <v>1158</v>
      </c>
    </row>
    <row r="83" spans="3:3" x14ac:dyDescent="0.2">
      <c r="C83" s="399" t="s">
        <v>704</v>
      </c>
    </row>
    <row r="84" spans="3:3" x14ac:dyDescent="0.2">
      <c r="C84" s="399" t="s">
        <v>705</v>
      </c>
    </row>
    <row r="85" spans="3:3" x14ac:dyDescent="0.2">
      <c r="C85" s="399" t="s">
        <v>706</v>
      </c>
    </row>
    <row r="86" spans="3:3" x14ac:dyDescent="0.2">
      <c r="C86" s="399" t="s">
        <v>707</v>
      </c>
    </row>
    <row r="89" spans="3:3" x14ac:dyDescent="0.2">
      <c r="C89" s="399" t="s">
        <v>727</v>
      </c>
    </row>
    <row r="90" spans="3:3" x14ac:dyDescent="0.2">
      <c r="C90" s="399" t="s">
        <v>728</v>
      </c>
    </row>
    <row r="91" spans="3:3" x14ac:dyDescent="0.2">
      <c r="C91" s="399" t="s">
        <v>729</v>
      </c>
    </row>
    <row r="92" spans="3:3" x14ac:dyDescent="0.2">
      <c r="C92" s="399" t="s">
        <v>730</v>
      </c>
    </row>
    <row r="93" spans="3:3" x14ac:dyDescent="0.2">
      <c r="C93" s="399" t="s">
        <v>1159</v>
      </c>
    </row>
    <row r="94" spans="3:3" x14ac:dyDescent="0.2">
      <c r="C94" s="399" t="s">
        <v>735</v>
      </c>
    </row>
    <row r="95" spans="3:3" x14ac:dyDescent="0.2">
      <c r="C95" s="399" t="s">
        <v>736</v>
      </c>
    </row>
    <row r="96" spans="3:3" x14ac:dyDescent="0.2">
      <c r="C96" s="399" t="s">
        <v>737</v>
      </c>
    </row>
    <row r="97" spans="3:3" x14ac:dyDescent="0.2">
      <c r="C97" s="399" t="s">
        <v>738</v>
      </c>
    </row>
    <row r="98" spans="3:3" x14ac:dyDescent="0.2">
      <c r="C98" s="399" t="s">
        <v>739</v>
      </c>
    </row>
    <row r="99" spans="3:3" x14ac:dyDescent="0.2">
      <c r="C99" s="399" t="s">
        <v>1160</v>
      </c>
    </row>
    <row r="100" spans="3:3" x14ac:dyDescent="0.2">
      <c r="C100" s="399" t="s">
        <v>627</v>
      </c>
    </row>
    <row r="101" spans="3:3" x14ac:dyDescent="0.2">
      <c r="C101" s="399" t="s">
        <v>741</v>
      </c>
    </row>
    <row r="102" spans="3:3" x14ac:dyDescent="0.2">
      <c r="C102" s="399" t="s">
        <v>1161</v>
      </c>
    </row>
    <row r="103" spans="3:3" x14ac:dyDescent="0.2">
      <c r="C103" s="399" t="s">
        <v>743</v>
      </c>
    </row>
    <row r="104" spans="3:3" x14ac:dyDescent="0.2">
      <c r="C104" s="399" t="s">
        <v>744</v>
      </c>
    </row>
    <row r="105" spans="3:3" x14ac:dyDescent="0.2">
      <c r="C105" s="399" t="s">
        <v>736</v>
      </c>
    </row>
    <row r="106" spans="3:3" x14ac:dyDescent="0.2">
      <c r="C106" s="399" t="s">
        <v>737</v>
      </c>
    </row>
    <row r="107" spans="3:3" x14ac:dyDescent="0.2">
      <c r="C107" s="399" t="s">
        <v>745</v>
      </c>
    </row>
    <row r="108" spans="3:3" x14ac:dyDescent="0.2">
      <c r="C108" s="399" t="s">
        <v>746</v>
      </c>
    </row>
    <row r="109" spans="3:3" x14ac:dyDescent="0.2">
      <c r="C109" s="399" t="s">
        <v>747</v>
      </c>
    </row>
    <row r="110" spans="3:3" x14ac:dyDescent="0.2">
      <c r="C110" s="399" t="s">
        <v>748</v>
      </c>
    </row>
    <row r="111" spans="3:3" x14ac:dyDescent="0.2">
      <c r="C111" s="399" t="s">
        <v>749</v>
      </c>
    </row>
    <row r="112" spans="3:3" x14ac:dyDescent="0.2">
      <c r="C112" s="399" t="s">
        <v>750</v>
      </c>
    </row>
    <row r="113" spans="3:3" x14ac:dyDescent="0.2">
      <c r="C113" s="399" t="s">
        <v>1162</v>
      </c>
    </row>
    <row r="114" spans="3:3" x14ac:dyDescent="0.2">
      <c r="C114" s="399" t="s">
        <v>752</v>
      </c>
    </row>
    <row r="115" spans="3:3" x14ac:dyDescent="0.2">
      <c r="C115" s="399" t="s">
        <v>627</v>
      </c>
    </row>
    <row r="116" spans="3:3" x14ac:dyDescent="0.2">
      <c r="C116" s="399" t="s">
        <v>753</v>
      </c>
    </row>
    <row r="117" spans="3:3" x14ac:dyDescent="0.2">
      <c r="C117" s="399" t="s">
        <v>1163</v>
      </c>
    </row>
    <row r="118" spans="3:3" x14ac:dyDescent="0.2">
      <c r="C118" s="399" t="s">
        <v>755</v>
      </c>
    </row>
    <row r="119" spans="3:3" x14ac:dyDescent="0.2">
      <c r="C119" s="399" t="s">
        <v>736</v>
      </c>
    </row>
    <row r="120" spans="3:3" x14ac:dyDescent="0.2">
      <c r="C120" s="399" t="s">
        <v>737</v>
      </c>
    </row>
    <row r="121" spans="3:3" x14ac:dyDescent="0.2">
      <c r="C121" s="399" t="s">
        <v>745</v>
      </c>
    </row>
    <row r="122" spans="3:3" x14ac:dyDescent="0.2">
      <c r="C122" s="399" t="s">
        <v>1164</v>
      </c>
    </row>
    <row r="123" spans="3:3" x14ac:dyDescent="0.2">
      <c r="C123" s="399" t="s">
        <v>1165</v>
      </c>
    </row>
    <row r="124" spans="3:3" x14ac:dyDescent="0.2">
      <c r="C124" s="399" t="s">
        <v>627</v>
      </c>
    </row>
    <row r="125" spans="3:3" x14ac:dyDescent="0.2">
      <c r="C125" s="399" t="s">
        <v>1166</v>
      </c>
    </row>
    <row r="126" spans="3:3" x14ac:dyDescent="0.2">
      <c r="C126" s="399" t="s">
        <v>759</v>
      </c>
    </row>
    <row r="127" spans="3:3" x14ac:dyDescent="0.2">
      <c r="C127" s="399" t="s">
        <v>736</v>
      </c>
    </row>
    <row r="128" spans="3:3" x14ac:dyDescent="0.2">
      <c r="C128" s="399" t="s">
        <v>737</v>
      </c>
    </row>
    <row r="129" spans="3:3" x14ac:dyDescent="0.2">
      <c r="C129" s="399" t="s">
        <v>745</v>
      </c>
    </row>
    <row r="130" spans="3:3" x14ac:dyDescent="0.2">
      <c r="C130" s="399" t="s">
        <v>747</v>
      </c>
    </row>
    <row r="131" spans="3:3" x14ac:dyDescent="0.2">
      <c r="C131" s="399" t="s">
        <v>748</v>
      </c>
    </row>
    <row r="132" spans="3:3" x14ac:dyDescent="0.2">
      <c r="C132" s="399" t="s">
        <v>749</v>
      </c>
    </row>
    <row r="133" spans="3:3" x14ac:dyDescent="0.2">
      <c r="C133" s="399" t="s">
        <v>750</v>
      </c>
    </row>
    <row r="134" spans="3:3" x14ac:dyDescent="0.2">
      <c r="C134" s="399" t="s">
        <v>1162</v>
      </c>
    </row>
    <row r="135" spans="3:3" x14ac:dyDescent="0.2">
      <c r="C135" s="399" t="s">
        <v>1167</v>
      </c>
    </row>
    <row r="136" spans="3:3" x14ac:dyDescent="0.2">
      <c r="C136" s="399" t="s">
        <v>761</v>
      </c>
    </row>
    <row r="137" spans="3:3" x14ac:dyDescent="0.2">
      <c r="C137" s="399" t="s">
        <v>1168</v>
      </c>
    </row>
    <row r="138" spans="3:3" x14ac:dyDescent="0.2">
      <c r="C138" s="399" t="s">
        <v>1169</v>
      </c>
    </row>
    <row r="139" spans="3:3" x14ac:dyDescent="0.2">
      <c r="C139" s="399" t="s">
        <v>764</v>
      </c>
    </row>
    <row r="140" spans="3:3" x14ac:dyDescent="0.2">
      <c r="C140" s="399" t="s">
        <v>765</v>
      </c>
    </row>
    <row r="141" spans="3:3" x14ac:dyDescent="0.2">
      <c r="C141" s="399" t="s">
        <v>766</v>
      </c>
    </row>
    <row r="142" spans="3:3" x14ac:dyDescent="0.2">
      <c r="C142" s="399" t="s">
        <v>767</v>
      </c>
    </row>
    <row r="143" spans="3:3" x14ac:dyDescent="0.2">
      <c r="C143" s="399" t="s">
        <v>768</v>
      </c>
    </row>
    <row r="144" spans="3:3" x14ac:dyDescent="0.2">
      <c r="C144" s="399" t="s">
        <v>769</v>
      </c>
    </row>
    <row r="145" spans="3:3" x14ac:dyDescent="0.2">
      <c r="C145" s="399" t="s">
        <v>770</v>
      </c>
    </row>
    <row r="146" spans="3:3" x14ac:dyDescent="0.2">
      <c r="C146" s="399" t="s">
        <v>1170</v>
      </c>
    </row>
    <row r="147" spans="3:3" x14ac:dyDescent="0.2">
      <c r="C147" s="399" t="s">
        <v>1171</v>
      </c>
    </row>
    <row r="148" spans="3:3" x14ac:dyDescent="0.2">
      <c r="C148" s="399" t="s">
        <v>773</v>
      </c>
    </row>
    <row r="149" spans="3:3" x14ac:dyDescent="0.2">
      <c r="C149" s="399" t="s">
        <v>1172</v>
      </c>
    </row>
    <row r="151" spans="3:3" x14ac:dyDescent="0.2">
      <c r="C151" s="399" t="s">
        <v>1155</v>
      </c>
    </row>
    <row r="152" spans="3:3" x14ac:dyDescent="0.2">
      <c r="C152" s="399" t="s">
        <v>1155</v>
      </c>
    </row>
    <row r="153" spans="3:3" x14ac:dyDescent="0.2">
      <c r="C153" s="399" t="s">
        <v>1155</v>
      </c>
    </row>
    <row r="154" spans="3:3" x14ac:dyDescent="0.2">
      <c r="C154" s="399" t="s">
        <v>1155</v>
      </c>
    </row>
    <row r="155" spans="3:3" x14ac:dyDescent="0.2">
      <c r="C155" s="399" t="s">
        <v>1155</v>
      </c>
    </row>
    <row r="158" spans="3:3" x14ac:dyDescent="0.2">
      <c r="C158" s="399" t="s">
        <v>631</v>
      </c>
    </row>
    <row r="159" spans="3:3" x14ac:dyDescent="0.2">
      <c r="C159" s="399" t="s">
        <v>1173</v>
      </c>
    </row>
    <row r="161" spans="3:3" x14ac:dyDescent="0.2">
      <c r="C161" s="399" t="s">
        <v>633</v>
      </c>
    </row>
    <row r="162" spans="3:3" x14ac:dyDescent="0.2">
      <c r="C162" s="399" t="s">
        <v>634</v>
      </c>
    </row>
    <row r="163" spans="3:3" x14ac:dyDescent="0.2">
      <c r="C163" s="399" t="s">
        <v>635</v>
      </c>
    </row>
    <row r="164" spans="3:3" x14ac:dyDescent="0.2">
      <c r="C164" s="399" t="s">
        <v>636</v>
      </c>
    </row>
    <row r="165" spans="3:3" x14ac:dyDescent="0.2">
      <c r="C165" s="399" t="s">
        <v>637</v>
      </c>
    </row>
    <row r="166" spans="3:3" x14ac:dyDescent="0.2">
      <c r="C166" s="399" t="s">
        <v>638</v>
      </c>
    </row>
    <row r="167" spans="3:3" x14ac:dyDescent="0.2">
      <c r="C167" s="399" t="s">
        <v>639</v>
      </c>
    </row>
    <row r="168" spans="3:3" x14ac:dyDescent="0.2">
      <c r="C168" s="399" t="s">
        <v>640</v>
      </c>
    </row>
    <row r="169" spans="3:3" x14ac:dyDescent="0.2">
      <c r="C169" s="399" t="s">
        <v>641</v>
      </c>
    </row>
    <row r="170" spans="3:3" x14ac:dyDescent="0.2">
      <c r="C170" s="399" t="s">
        <v>642</v>
      </c>
    </row>
    <row r="171" spans="3:3" x14ac:dyDescent="0.2">
      <c r="C171" s="399" t="s">
        <v>643</v>
      </c>
    </row>
    <row r="172" spans="3:3" x14ac:dyDescent="0.2">
      <c r="C172" s="399" t="s">
        <v>644</v>
      </c>
    </row>
    <row r="174" spans="3:3" x14ac:dyDescent="0.2">
      <c r="C174" s="399" t="s">
        <v>645</v>
      </c>
    </row>
    <row r="175" spans="3:3" x14ac:dyDescent="0.2">
      <c r="C175" s="399" t="s">
        <v>646</v>
      </c>
    </row>
    <row r="176" spans="3:3" x14ac:dyDescent="0.2">
      <c r="C176" s="399" t="s">
        <v>647</v>
      </c>
    </row>
    <row r="177" spans="3:3" x14ac:dyDescent="0.2">
      <c r="C177" s="399" t="s">
        <v>638</v>
      </c>
    </row>
    <row r="178" spans="3:3" x14ac:dyDescent="0.2">
      <c r="C178" s="399" t="s">
        <v>648</v>
      </c>
    </row>
    <row r="179" spans="3:3" x14ac:dyDescent="0.2">
      <c r="C179" s="399" t="s">
        <v>1174</v>
      </c>
    </row>
    <row r="180" spans="3:3" x14ac:dyDescent="0.2">
      <c r="C180" s="399" t="s">
        <v>1175</v>
      </c>
    </row>
    <row r="181" spans="3:3" x14ac:dyDescent="0.2">
      <c r="C181" s="399" t="s">
        <v>1176</v>
      </c>
    </row>
    <row r="182" spans="3:3" x14ac:dyDescent="0.2">
      <c r="C182" s="399" t="s">
        <v>1177</v>
      </c>
    </row>
    <row r="183" spans="3:3" x14ac:dyDescent="0.2">
      <c r="C183" s="399" t="s">
        <v>1178</v>
      </c>
    </row>
    <row r="184" spans="3:3" x14ac:dyDescent="0.2">
      <c r="C184" s="399" t="s">
        <v>1179</v>
      </c>
    </row>
    <row r="185" spans="3:3" x14ac:dyDescent="0.2">
      <c r="C185" s="399" t="s">
        <v>627</v>
      </c>
    </row>
    <row r="186" spans="3:3" x14ac:dyDescent="0.2">
      <c r="C186" s="399" t="s">
        <v>1180</v>
      </c>
    </row>
    <row r="187" spans="3:3" x14ac:dyDescent="0.2">
      <c r="C187" s="399" t="s">
        <v>640</v>
      </c>
    </row>
    <row r="188" spans="3:3" x14ac:dyDescent="0.2">
      <c r="C188" s="399" t="s">
        <v>1181</v>
      </c>
    </row>
    <row r="189" spans="3:3" x14ac:dyDescent="0.2">
      <c r="C189" s="399" t="s">
        <v>1182</v>
      </c>
    </row>
    <row r="190" spans="3:3" x14ac:dyDescent="0.2">
      <c r="C190" s="399" t="s">
        <v>651</v>
      </c>
    </row>
    <row r="191" spans="3:3" x14ac:dyDescent="0.2">
      <c r="C191" s="399" t="s">
        <v>652</v>
      </c>
    </row>
    <row r="192" spans="3:3" x14ac:dyDescent="0.2">
      <c r="C192" s="399" t="s">
        <v>1183</v>
      </c>
    </row>
    <row r="193" spans="3:3" x14ac:dyDescent="0.2">
      <c r="C193" s="399" t="s">
        <v>1184</v>
      </c>
    </row>
    <row r="194" spans="3:3" x14ac:dyDescent="0.2">
      <c r="C194" s="399" t="s">
        <v>1185</v>
      </c>
    </row>
    <row r="195" spans="3:3" x14ac:dyDescent="0.2">
      <c r="C195" s="399" t="s">
        <v>655</v>
      </c>
    </row>
    <row r="196" spans="3:3" x14ac:dyDescent="0.2">
      <c r="C196" s="399" t="s">
        <v>656</v>
      </c>
    </row>
    <row r="197" spans="3:3" x14ac:dyDescent="0.2">
      <c r="C197" s="399" t="s">
        <v>657</v>
      </c>
    </row>
    <row r="198" spans="3:3" x14ac:dyDescent="0.2">
      <c r="C198" s="399" t="s">
        <v>658</v>
      </c>
    </row>
    <row r="199" spans="3:3" x14ac:dyDescent="0.2">
      <c r="C199" s="399" t="s">
        <v>659</v>
      </c>
    </row>
    <row r="200" spans="3:3" x14ac:dyDescent="0.2">
      <c r="C200" s="399" t="s">
        <v>660</v>
      </c>
    </row>
    <row r="201" spans="3:3" x14ac:dyDescent="0.2">
      <c r="C201" s="399" t="s">
        <v>661</v>
      </c>
    </row>
    <row r="202" spans="3:3" x14ac:dyDescent="0.2">
      <c r="C202" s="399" t="s">
        <v>662</v>
      </c>
    </row>
    <row r="203" spans="3:3" x14ac:dyDescent="0.2">
      <c r="C203" s="399" t="s">
        <v>663</v>
      </c>
    </row>
    <row r="204" spans="3:3" x14ac:dyDescent="0.2">
      <c r="C204" s="399" t="s">
        <v>664</v>
      </c>
    </row>
    <row r="205" spans="3:3" x14ac:dyDescent="0.2">
      <c r="C205" s="399" t="s">
        <v>665</v>
      </c>
    </row>
    <row r="206" spans="3:3" x14ac:dyDescent="0.2">
      <c r="C206" s="399" t="s">
        <v>666</v>
      </c>
    </row>
    <row r="207" spans="3:3" x14ac:dyDescent="0.2">
      <c r="C207" s="399" t="s">
        <v>667</v>
      </c>
    </row>
    <row r="208" spans="3:3" x14ac:dyDescent="0.2">
      <c r="C208" s="399" t="s">
        <v>668</v>
      </c>
    </row>
    <row r="209" spans="3:3" x14ac:dyDescent="0.2">
      <c r="C209" s="399" t="s">
        <v>638</v>
      </c>
    </row>
    <row r="210" spans="3:3" x14ac:dyDescent="0.2">
      <c r="C210" s="399" t="s">
        <v>669</v>
      </c>
    </row>
    <row r="211" spans="3:3" x14ac:dyDescent="0.2">
      <c r="C211" s="399" t="s">
        <v>670</v>
      </c>
    </row>
    <row r="212" spans="3:3" x14ac:dyDescent="0.2">
      <c r="C212" s="399" t="s">
        <v>671</v>
      </c>
    </row>
    <row r="213" spans="3:3" x14ac:dyDescent="0.2">
      <c r="C213" s="399" t="s">
        <v>672</v>
      </c>
    </row>
    <row r="214" spans="3:3" x14ac:dyDescent="0.2">
      <c r="C214" s="399" t="s">
        <v>673</v>
      </c>
    </row>
    <row r="215" spans="3:3" x14ac:dyDescent="0.2">
      <c r="C215" s="399" t="s">
        <v>674</v>
      </c>
    </row>
    <row r="216" spans="3:3" x14ac:dyDescent="0.2">
      <c r="C216" s="399" t="s">
        <v>675</v>
      </c>
    </row>
    <row r="217" spans="3:3" x14ac:dyDescent="0.2">
      <c r="C217" s="399" t="s">
        <v>676</v>
      </c>
    </row>
    <row r="218" spans="3:3" x14ac:dyDescent="0.2">
      <c r="C218" s="399" t="s">
        <v>638</v>
      </c>
    </row>
    <row r="219" spans="3:3" x14ac:dyDescent="0.2">
      <c r="C219" s="399" t="s">
        <v>677</v>
      </c>
    </row>
    <row r="220" spans="3:3" x14ac:dyDescent="0.2">
      <c r="C220" s="399" t="s">
        <v>678</v>
      </c>
    </row>
    <row r="221" spans="3:3" x14ac:dyDescent="0.2">
      <c r="C221" s="399" t="s">
        <v>679</v>
      </c>
    </row>
    <row r="222" spans="3:3" x14ac:dyDescent="0.2">
      <c r="C222" s="399" t="s">
        <v>680</v>
      </c>
    </row>
    <row r="223" spans="3:3" x14ac:dyDescent="0.2">
      <c r="C223" s="399" t="s">
        <v>681</v>
      </c>
    </row>
    <row r="224" spans="3:3" x14ac:dyDescent="0.2">
      <c r="C224" s="399" t="s">
        <v>682</v>
      </c>
    </row>
    <row r="225" spans="3:3" x14ac:dyDescent="0.2">
      <c r="C225" s="399" t="s">
        <v>683</v>
      </c>
    </row>
    <row r="226" spans="3:3" x14ac:dyDescent="0.2">
      <c r="C226" s="399" t="s">
        <v>684</v>
      </c>
    </row>
    <row r="227" spans="3:3" x14ac:dyDescent="0.2">
      <c r="C227" s="399" t="s">
        <v>685</v>
      </c>
    </row>
    <row r="228" spans="3:3" x14ac:dyDescent="0.2">
      <c r="C228" s="399" t="s">
        <v>686</v>
      </c>
    </row>
    <row r="229" spans="3:3" x14ac:dyDescent="0.2">
      <c r="C229" s="399" t="s">
        <v>687</v>
      </c>
    </row>
    <row r="230" spans="3:3" x14ac:dyDescent="0.2">
      <c r="C230" s="399" t="s">
        <v>688</v>
      </c>
    </row>
    <row r="231" spans="3:3" x14ac:dyDescent="0.2">
      <c r="C231" s="399" t="s">
        <v>689</v>
      </c>
    </row>
    <row r="232" spans="3:3" x14ac:dyDescent="0.2">
      <c r="C232" s="399" t="s">
        <v>690</v>
      </c>
    </row>
    <row r="233" spans="3:3" x14ac:dyDescent="0.2">
      <c r="C233" s="399" t="s">
        <v>691</v>
      </c>
    </row>
    <row r="234" spans="3:3" x14ac:dyDescent="0.2">
      <c r="C234" s="399" t="s">
        <v>692</v>
      </c>
    </row>
    <row r="235" spans="3:3" x14ac:dyDescent="0.2">
      <c r="C235" s="399" t="s">
        <v>693</v>
      </c>
    </row>
    <row r="236" spans="3:3" x14ac:dyDescent="0.2">
      <c r="C236" s="399" t="s">
        <v>694</v>
      </c>
    </row>
    <row r="237" spans="3:3" x14ac:dyDescent="0.2">
      <c r="C237" s="399" t="s">
        <v>695</v>
      </c>
    </row>
    <row r="238" spans="3:3" x14ac:dyDescent="0.2">
      <c r="C238" s="399" t="s">
        <v>696</v>
      </c>
    </row>
    <row r="239" spans="3:3" x14ac:dyDescent="0.2">
      <c r="C239" s="399" t="s">
        <v>697</v>
      </c>
    </row>
    <row r="240" spans="3:3" x14ac:dyDescent="0.2">
      <c r="C240" s="399" t="s">
        <v>698</v>
      </c>
    </row>
    <row r="241" spans="3:3" x14ac:dyDescent="0.2">
      <c r="C241" s="399" t="s">
        <v>699</v>
      </c>
    </row>
    <row r="242" spans="3:3" x14ac:dyDescent="0.2">
      <c r="C242" s="399" t="s">
        <v>700</v>
      </c>
    </row>
    <row r="244" spans="3:3" x14ac:dyDescent="0.2">
      <c r="C244" s="399" t="s">
        <v>701</v>
      </c>
    </row>
    <row r="245" spans="3:3" x14ac:dyDescent="0.2">
      <c r="C245" s="399" t="s">
        <v>702</v>
      </c>
    </row>
    <row r="246" spans="3:3" x14ac:dyDescent="0.2">
      <c r="C246" s="399" t="s">
        <v>703</v>
      </c>
    </row>
    <row r="247" spans="3:3" x14ac:dyDescent="0.2">
      <c r="C247" s="399" t="s">
        <v>704</v>
      </c>
    </row>
    <row r="248" spans="3:3" x14ac:dyDescent="0.2">
      <c r="C248" s="399" t="s">
        <v>705</v>
      </c>
    </row>
    <row r="249" spans="3:3" x14ac:dyDescent="0.2">
      <c r="C249" s="399" t="s">
        <v>706</v>
      </c>
    </row>
    <row r="250" spans="3:3" x14ac:dyDescent="0.2">
      <c r="C250" s="399" t="s">
        <v>707</v>
      </c>
    </row>
    <row r="251" spans="3:3" x14ac:dyDescent="0.2">
      <c r="C251" s="399" t="s">
        <v>708</v>
      </c>
    </row>
    <row r="252" spans="3:3" x14ac:dyDescent="0.2">
      <c r="C252" s="399" t="s">
        <v>709</v>
      </c>
    </row>
    <row r="253" spans="3:3" x14ac:dyDescent="0.2">
      <c r="C253" s="399" t="s">
        <v>710</v>
      </c>
    </row>
    <row r="254" spans="3:3" x14ac:dyDescent="0.2">
      <c r="C254" s="399" t="s">
        <v>711</v>
      </c>
    </row>
    <row r="255" spans="3:3" x14ac:dyDescent="0.2">
      <c r="C255" s="399" t="s">
        <v>672</v>
      </c>
    </row>
    <row r="256" spans="3:3" x14ac:dyDescent="0.2">
      <c r="C256" s="399" t="s">
        <v>673</v>
      </c>
    </row>
    <row r="257" spans="3:3" x14ac:dyDescent="0.2">
      <c r="C257" s="399" t="s">
        <v>712</v>
      </c>
    </row>
    <row r="258" spans="3:3" x14ac:dyDescent="0.2">
      <c r="C258" s="399" t="s">
        <v>713</v>
      </c>
    </row>
    <row r="259" spans="3:3" x14ac:dyDescent="0.2">
      <c r="C259" s="399" t="s">
        <v>714</v>
      </c>
    </row>
    <row r="260" spans="3:3" x14ac:dyDescent="0.2">
      <c r="C260" s="399" t="s">
        <v>720</v>
      </c>
    </row>
    <row r="261" spans="3:3" x14ac:dyDescent="0.2">
      <c r="C261" s="399" t="s">
        <v>721</v>
      </c>
    </row>
    <row r="262" spans="3:3" x14ac:dyDescent="0.2">
      <c r="C262" s="399" t="s">
        <v>722</v>
      </c>
    </row>
    <row r="263" spans="3:3" x14ac:dyDescent="0.2">
      <c r="C263" s="399" t="s">
        <v>723</v>
      </c>
    </row>
    <row r="264" spans="3:3" x14ac:dyDescent="0.2">
      <c r="C264" s="399" t="s">
        <v>724</v>
      </c>
    </row>
    <row r="265" spans="3:3" x14ac:dyDescent="0.2">
      <c r="C265" s="399" t="s">
        <v>725</v>
      </c>
    </row>
    <row r="266" spans="3:3" x14ac:dyDescent="0.2">
      <c r="C266" s="399" t="s">
        <v>726</v>
      </c>
    </row>
    <row r="267" spans="3:3" x14ac:dyDescent="0.2">
      <c r="C267" s="399" t="s">
        <v>727</v>
      </c>
    </row>
    <row r="268" spans="3:3" x14ac:dyDescent="0.2">
      <c r="C268" s="399" t="s">
        <v>728</v>
      </c>
    </row>
    <row r="269" spans="3:3" x14ac:dyDescent="0.2">
      <c r="C269" s="399" t="s">
        <v>729</v>
      </c>
    </row>
    <row r="270" spans="3:3" x14ac:dyDescent="0.2">
      <c r="C270" s="399" t="s">
        <v>730</v>
      </c>
    </row>
    <row r="271" spans="3:3" x14ac:dyDescent="0.2">
      <c r="C271" s="399" t="s">
        <v>731</v>
      </c>
    </row>
    <row r="272" spans="3:3" x14ac:dyDescent="0.2">
      <c r="C272" s="399" t="s">
        <v>732</v>
      </c>
    </row>
    <row r="273" spans="3:3" x14ac:dyDescent="0.2">
      <c r="C273" s="399" t="s">
        <v>733</v>
      </c>
    </row>
    <row r="274" spans="3:3" x14ac:dyDescent="0.2">
      <c r="C274" s="399" t="s">
        <v>734</v>
      </c>
    </row>
    <row r="275" spans="3:3" x14ac:dyDescent="0.2">
      <c r="C275" s="399" t="s">
        <v>735</v>
      </c>
    </row>
    <row r="276" spans="3:3" x14ac:dyDescent="0.2">
      <c r="C276" s="399" t="s">
        <v>736</v>
      </c>
    </row>
    <row r="277" spans="3:3" x14ac:dyDescent="0.2">
      <c r="C277" s="399" t="s">
        <v>737</v>
      </c>
    </row>
    <row r="278" spans="3:3" x14ac:dyDescent="0.2">
      <c r="C278" s="399" t="s">
        <v>738</v>
      </c>
    </row>
    <row r="279" spans="3:3" x14ac:dyDescent="0.2">
      <c r="C279" s="399" t="s">
        <v>739</v>
      </c>
    </row>
    <row r="280" spans="3:3" x14ac:dyDescent="0.2">
      <c r="C280" s="399" t="s">
        <v>740</v>
      </c>
    </row>
    <row r="281" spans="3:3" x14ac:dyDescent="0.2">
      <c r="C281" s="399" t="s">
        <v>627</v>
      </c>
    </row>
    <row r="282" spans="3:3" x14ac:dyDescent="0.2">
      <c r="C282" s="399" t="s">
        <v>741</v>
      </c>
    </row>
    <row r="283" spans="3:3" x14ac:dyDescent="0.2">
      <c r="C283" s="399" t="s">
        <v>742</v>
      </c>
    </row>
    <row r="284" spans="3:3" x14ac:dyDescent="0.2">
      <c r="C284" s="399" t="s">
        <v>743</v>
      </c>
    </row>
    <row r="285" spans="3:3" x14ac:dyDescent="0.2">
      <c r="C285" s="399" t="s">
        <v>744</v>
      </c>
    </row>
    <row r="286" spans="3:3" x14ac:dyDescent="0.2">
      <c r="C286" s="399" t="s">
        <v>736</v>
      </c>
    </row>
    <row r="287" spans="3:3" x14ac:dyDescent="0.2">
      <c r="C287" s="399" t="s">
        <v>737</v>
      </c>
    </row>
    <row r="288" spans="3:3" x14ac:dyDescent="0.2">
      <c r="C288" s="399" t="s">
        <v>745</v>
      </c>
    </row>
    <row r="289" spans="3:3" x14ac:dyDescent="0.2">
      <c r="C289" s="399" t="s">
        <v>746</v>
      </c>
    </row>
    <row r="290" spans="3:3" x14ac:dyDescent="0.2">
      <c r="C290" s="399" t="s">
        <v>747</v>
      </c>
    </row>
    <row r="291" spans="3:3" x14ac:dyDescent="0.2">
      <c r="C291" s="399" t="s">
        <v>748</v>
      </c>
    </row>
    <row r="292" spans="3:3" x14ac:dyDescent="0.2">
      <c r="C292" s="399" t="s">
        <v>749</v>
      </c>
    </row>
    <row r="293" spans="3:3" x14ac:dyDescent="0.2">
      <c r="C293" s="399" t="s">
        <v>750</v>
      </c>
    </row>
    <row r="294" spans="3:3" x14ac:dyDescent="0.2">
      <c r="C294" s="399" t="s">
        <v>751</v>
      </c>
    </row>
    <row r="295" spans="3:3" x14ac:dyDescent="0.2">
      <c r="C295" s="399" t="s">
        <v>752</v>
      </c>
    </row>
    <row r="296" spans="3:3" x14ac:dyDescent="0.2">
      <c r="C296" s="399" t="s">
        <v>627</v>
      </c>
    </row>
    <row r="297" spans="3:3" x14ac:dyDescent="0.2">
      <c r="C297" s="399" t="s">
        <v>753</v>
      </c>
    </row>
    <row r="298" spans="3:3" x14ac:dyDescent="0.2">
      <c r="C298" s="399" t="s">
        <v>754</v>
      </c>
    </row>
    <row r="299" spans="3:3" x14ac:dyDescent="0.2">
      <c r="C299" s="399" t="s">
        <v>755</v>
      </c>
    </row>
    <row r="300" spans="3:3" x14ac:dyDescent="0.2">
      <c r="C300" s="399" t="s">
        <v>736</v>
      </c>
    </row>
    <row r="301" spans="3:3" x14ac:dyDescent="0.2">
      <c r="C301" s="399" t="s">
        <v>737</v>
      </c>
    </row>
    <row r="302" spans="3:3" x14ac:dyDescent="0.2">
      <c r="C302" s="399" t="s">
        <v>745</v>
      </c>
    </row>
    <row r="303" spans="3:3" x14ac:dyDescent="0.2">
      <c r="C303" s="399" t="s">
        <v>756</v>
      </c>
    </row>
    <row r="304" spans="3:3" x14ac:dyDescent="0.2">
      <c r="C304" s="399" t="s">
        <v>757</v>
      </c>
    </row>
    <row r="305" spans="3:3" x14ac:dyDescent="0.2">
      <c r="C305" s="399" t="s">
        <v>627</v>
      </c>
    </row>
    <row r="306" spans="3:3" x14ac:dyDescent="0.2">
      <c r="C306" s="399" t="s">
        <v>758</v>
      </c>
    </row>
    <row r="307" spans="3:3" x14ac:dyDescent="0.2">
      <c r="C307" s="399" t="s">
        <v>759</v>
      </c>
    </row>
    <row r="308" spans="3:3" x14ac:dyDescent="0.2">
      <c r="C308" s="399" t="s">
        <v>736</v>
      </c>
    </row>
    <row r="309" spans="3:3" x14ac:dyDescent="0.2">
      <c r="C309" s="399" t="s">
        <v>737</v>
      </c>
    </row>
    <row r="310" spans="3:3" x14ac:dyDescent="0.2">
      <c r="C310" s="399" t="s">
        <v>745</v>
      </c>
    </row>
    <row r="311" spans="3:3" x14ac:dyDescent="0.2">
      <c r="C311" s="399" t="s">
        <v>747</v>
      </c>
    </row>
    <row r="312" spans="3:3" x14ac:dyDescent="0.2">
      <c r="C312" s="399" t="s">
        <v>748</v>
      </c>
    </row>
    <row r="313" spans="3:3" x14ac:dyDescent="0.2">
      <c r="C313" s="399" t="s">
        <v>749</v>
      </c>
    </row>
    <row r="314" spans="3:3" x14ac:dyDescent="0.2">
      <c r="C314" s="399" t="s">
        <v>750</v>
      </c>
    </row>
    <row r="315" spans="3:3" x14ac:dyDescent="0.2">
      <c r="C315" s="399" t="s">
        <v>751</v>
      </c>
    </row>
    <row r="316" spans="3:3" x14ac:dyDescent="0.2">
      <c r="C316" s="399" t="s">
        <v>760</v>
      </c>
    </row>
    <row r="317" spans="3:3" x14ac:dyDescent="0.2">
      <c r="C317" s="399" t="s">
        <v>761</v>
      </c>
    </row>
    <row r="318" spans="3:3" x14ac:dyDescent="0.2">
      <c r="C318" s="399" t="s">
        <v>762</v>
      </c>
    </row>
    <row r="319" spans="3:3" x14ac:dyDescent="0.2">
      <c r="C319" s="399" t="s">
        <v>763</v>
      </c>
    </row>
    <row r="320" spans="3:3" x14ac:dyDescent="0.2">
      <c r="C320" s="399" t="s">
        <v>764</v>
      </c>
    </row>
    <row r="321" spans="3:3" x14ac:dyDescent="0.2">
      <c r="C321" s="399" t="s">
        <v>765</v>
      </c>
    </row>
    <row r="322" spans="3:3" x14ac:dyDescent="0.2">
      <c r="C322" s="399" t="s">
        <v>766</v>
      </c>
    </row>
    <row r="323" spans="3:3" x14ac:dyDescent="0.2">
      <c r="C323" s="399" t="s">
        <v>767</v>
      </c>
    </row>
    <row r="324" spans="3:3" x14ac:dyDescent="0.2">
      <c r="C324" s="399" t="s">
        <v>768</v>
      </c>
    </row>
    <row r="325" spans="3:3" x14ac:dyDescent="0.2">
      <c r="C325" s="399" t="s">
        <v>769</v>
      </c>
    </row>
    <row r="326" spans="3:3" x14ac:dyDescent="0.2">
      <c r="C326" s="399" t="s">
        <v>770</v>
      </c>
    </row>
    <row r="327" spans="3:3" x14ac:dyDescent="0.2">
      <c r="C327" s="399" t="s">
        <v>771</v>
      </c>
    </row>
    <row r="328" spans="3:3" x14ac:dyDescent="0.2">
      <c r="C328" s="399" t="s">
        <v>772</v>
      </c>
    </row>
    <row r="329" spans="3:3" x14ac:dyDescent="0.2">
      <c r="C329" s="399" t="s">
        <v>773</v>
      </c>
    </row>
    <row r="330" spans="3:3" x14ac:dyDescent="0.2">
      <c r="C330" s="399" t="s">
        <v>774</v>
      </c>
    </row>
    <row r="331" spans="3:3" x14ac:dyDescent="0.2">
      <c r="C331" s="399" t="s">
        <v>775</v>
      </c>
    </row>
    <row r="332" spans="3:3" x14ac:dyDescent="0.2">
      <c r="C332" s="399" t="s">
        <v>776</v>
      </c>
    </row>
    <row r="333" spans="3:3" x14ac:dyDescent="0.2">
      <c r="C333" s="399" t="s">
        <v>768</v>
      </c>
    </row>
    <row r="334" spans="3:3" x14ac:dyDescent="0.2">
      <c r="C334" s="399" t="s">
        <v>777</v>
      </c>
    </row>
    <row r="335" spans="3:3" x14ac:dyDescent="0.2">
      <c r="C335" s="399" t="s">
        <v>778</v>
      </c>
    </row>
    <row r="336" spans="3:3" x14ac:dyDescent="0.2">
      <c r="C336" s="399" t="s">
        <v>779</v>
      </c>
    </row>
    <row r="337" spans="3:3" x14ac:dyDescent="0.2">
      <c r="C337" s="399" t="s">
        <v>780</v>
      </c>
    </row>
    <row r="338" spans="3:3" x14ac:dyDescent="0.2">
      <c r="C338" s="399" t="s">
        <v>627</v>
      </c>
    </row>
    <row r="339" spans="3:3" x14ac:dyDescent="0.2">
      <c r="C339" s="399" t="s">
        <v>781</v>
      </c>
    </row>
    <row r="340" spans="3:3" x14ac:dyDescent="0.2">
      <c r="C340" s="399" t="s">
        <v>782</v>
      </c>
    </row>
    <row r="341" spans="3:3" x14ac:dyDescent="0.2">
      <c r="C341" s="399" t="s">
        <v>783</v>
      </c>
    </row>
    <row r="342" spans="3:3" x14ac:dyDescent="0.2">
      <c r="C342" s="399" t="s">
        <v>768</v>
      </c>
    </row>
    <row r="343" spans="3:3" x14ac:dyDescent="0.2">
      <c r="C343" s="399" t="s">
        <v>784</v>
      </c>
    </row>
    <row r="344" spans="3:3" x14ac:dyDescent="0.2">
      <c r="C344" s="399" t="s">
        <v>785</v>
      </c>
    </row>
    <row r="345" spans="3:3" x14ac:dyDescent="0.2">
      <c r="C345" s="399" t="s">
        <v>786</v>
      </c>
    </row>
    <row r="346" spans="3:3" x14ac:dyDescent="0.2">
      <c r="C346" s="399" t="s">
        <v>787</v>
      </c>
    </row>
    <row r="347" spans="3:3" x14ac:dyDescent="0.2">
      <c r="C347" s="399" t="s">
        <v>788</v>
      </c>
    </row>
    <row r="348" spans="3:3" x14ac:dyDescent="0.2">
      <c r="C348" s="399" t="s">
        <v>789</v>
      </c>
    </row>
    <row r="349" spans="3:3" x14ac:dyDescent="0.2">
      <c r="C349" s="399" t="s">
        <v>790</v>
      </c>
    </row>
    <row r="350" spans="3:3" x14ac:dyDescent="0.2">
      <c r="C350" s="399" t="s">
        <v>791</v>
      </c>
    </row>
    <row r="351" spans="3:3" x14ac:dyDescent="0.2">
      <c r="C351" s="399" t="s">
        <v>792</v>
      </c>
    </row>
    <row r="353" spans="3:3" x14ac:dyDescent="0.2">
      <c r="C353" s="399" t="s">
        <v>1186</v>
      </c>
    </row>
    <row r="354" spans="3:3" x14ac:dyDescent="0.2">
      <c r="C354" s="399" t="s">
        <v>1187</v>
      </c>
    </row>
    <row r="355" spans="3:3" x14ac:dyDescent="0.2">
      <c r="C355" s="399" t="s">
        <v>1188</v>
      </c>
    </row>
    <row r="356" spans="3:3" x14ac:dyDescent="0.2">
      <c r="C356" s="399" t="s">
        <v>1189</v>
      </c>
    </row>
    <row r="357" spans="3:3" x14ac:dyDescent="0.2">
      <c r="C357" s="399" t="s">
        <v>1190</v>
      </c>
    </row>
    <row r="358" spans="3:3" x14ac:dyDescent="0.2">
      <c r="C358" s="399" t="s">
        <v>1191</v>
      </c>
    </row>
    <row r="359" spans="3:3" x14ac:dyDescent="0.2">
      <c r="C359" s="399" t="s">
        <v>1192</v>
      </c>
    </row>
    <row r="360" spans="3:3" x14ac:dyDescent="0.2">
      <c r="C360" s="399" t="s">
        <v>1193</v>
      </c>
    </row>
    <row r="361" spans="3:3" x14ac:dyDescent="0.2">
      <c r="C361" s="399" t="s">
        <v>1194</v>
      </c>
    </row>
    <row r="362" spans="3:3" x14ac:dyDescent="0.2">
      <c r="C362" s="399" t="s">
        <v>1195</v>
      </c>
    </row>
    <row r="363" spans="3:3" x14ac:dyDescent="0.2">
      <c r="C363" s="399" t="s">
        <v>1196</v>
      </c>
    </row>
    <row r="364" spans="3:3" x14ac:dyDescent="0.2">
      <c r="C364" s="399" t="s">
        <v>1197</v>
      </c>
    </row>
    <row r="365" spans="3:3" x14ac:dyDescent="0.2">
      <c r="C365" s="399" t="s">
        <v>806</v>
      </c>
    </row>
    <row r="366" spans="3:3" x14ac:dyDescent="0.2">
      <c r="C366" s="399" t="s">
        <v>890</v>
      </c>
    </row>
    <row r="367" spans="3:3" x14ac:dyDescent="0.2">
      <c r="C367" s="399" t="s">
        <v>890</v>
      </c>
    </row>
    <row r="369" spans="3:3" x14ac:dyDescent="0.2">
      <c r="C369" s="399" t="s">
        <v>1198</v>
      </c>
    </row>
    <row r="370" spans="3:3" x14ac:dyDescent="0.2">
      <c r="C370" s="399" t="s">
        <v>891</v>
      </c>
    </row>
    <row r="373" spans="3:3" x14ac:dyDescent="0.2">
      <c r="C373" s="399" t="s">
        <v>894</v>
      </c>
    </row>
    <row r="374" spans="3:3" x14ac:dyDescent="0.2">
      <c r="C374" s="399" t="s">
        <v>895</v>
      </c>
    </row>
    <row r="375" spans="3:3" x14ac:dyDescent="0.2">
      <c r="C375" s="399" t="s">
        <v>896</v>
      </c>
    </row>
    <row r="376" spans="3:3" x14ac:dyDescent="0.2">
      <c r="C376" s="399" t="s">
        <v>897</v>
      </c>
    </row>
    <row r="377" spans="3:3" x14ac:dyDescent="0.2">
      <c r="C377" s="399" t="s">
        <v>898</v>
      </c>
    </row>
    <row r="378" spans="3:3" x14ac:dyDescent="0.2">
      <c r="C378" s="399" t="s">
        <v>899</v>
      </c>
    </row>
    <row r="379" spans="3:3" x14ac:dyDescent="0.2">
      <c r="C379" s="399" t="s">
        <v>900</v>
      </c>
    </row>
    <row r="380" spans="3:3" x14ac:dyDescent="0.2">
      <c r="C380" s="399" t="s">
        <v>901</v>
      </c>
    </row>
    <row r="381" spans="3:3" x14ac:dyDescent="0.2">
      <c r="C381" s="399" t="s">
        <v>902</v>
      </c>
    </row>
    <row r="382" spans="3:3" x14ac:dyDescent="0.2">
      <c r="C382" s="399" t="s">
        <v>903</v>
      </c>
    </row>
    <row r="383" spans="3:3" x14ac:dyDescent="0.2">
      <c r="C383" s="399" t="s">
        <v>904</v>
      </c>
    </row>
    <row r="384" spans="3:3" x14ac:dyDescent="0.2">
      <c r="C384" s="399" t="s">
        <v>905</v>
      </c>
    </row>
    <row r="386" spans="3:3" x14ac:dyDescent="0.2">
      <c r="C386" s="399" t="s">
        <v>906</v>
      </c>
    </row>
    <row r="388" spans="3:3" x14ac:dyDescent="0.2">
      <c r="C388" s="399" t="s">
        <v>907</v>
      </c>
    </row>
    <row r="389" spans="3:3" x14ac:dyDescent="0.2">
      <c r="C389" s="399" t="s">
        <v>908</v>
      </c>
    </row>
    <row r="391" spans="3:3" x14ac:dyDescent="0.2">
      <c r="C391" s="399" t="s">
        <v>909</v>
      </c>
    </row>
    <row r="392" spans="3:3" x14ac:dyDescent="0.2">
      <c r="C392" s="399" t="s">
        <v>910</v>
      </c>
    </row>
    <row r="394" spans="3:3" x14ac:dyDescent="0.2">
      <c r="C394" s="399" t="s">
        <v>911</v>
      </c>
    </row>
    <row r="395" spans="3:3" x14ac:dyDescent="0.2">
      <c r="C395" s="399" t="s">
        <v>912</v>
      </c>
    </row>
    <row r="396" spans="3:3" x14ac:dyDescent="0.2">
      <c r="C396" s="399" t="s">
        <v>913</v>
      </c>
    </row>
    <row r="397" spans="3:3" x14ac:dyDescent="0.2">
      <c r="C397" s="399" t="s">
        <v>914</v>
      </c>
    </row>
    <row r="398" spans="3:3" x14ac:dyDescent="0.2">
      <c r="C398" s="399" t="s">
        <v>915</v>
      </c>
    </row>
    <row r="399" spans="3:3" x14ac:dyDescent="0.2">
      <c r="C399" s="399" t="s">
        <v>916</v>
      </c>
    </row>
    <row r="401" spans="3:3" x14ac:dyDescent="0.2">
      <c r="C401" s="399" t="s">
        <v>917</v>
      </c>
    </row>
    <row r="402" spans="3:3" x14ac:dyDescent="0.2">
      <c r="C402" s="399" t="s">
        <v>918</v>
      </c>
    </row>
    <row r="403" spans="3:3" x14ac:dyDescent="0.2">
      <c r="C403" s="399" t="s">
        <v>919</v>
      </c>
    </row>
    <row r="404" spans="3:3" x14ac:dyDescent="0.2">
      <c r="C404" s="399" t="s">
        <v>920</v>
      </c>
    </row>
    <row r="405" spans="3:3" x14ac:dyDescent="0.2">
      <c r="C405" s="399" t="s">
        <v>921</v>
      </c>
    </row>
    <row r="407" spans="3:3" x14ac:dyDescent="0.2">
      <c r="C407" s="399" t="s">
        <v>922</v>
      </c>
    </row>
    <row r="408" spans="3:3" x14ac:dyDescent="0.2">
      <c r="C408" s="399" t="s">
        <v>923</v>
      </c>
    </row>
    <row r="409" spans="3:3" x14ac:dyDescent="0.2">
      <c r="C409" s="399" t="s">
        <v>924</v>
      </c>
    </row>
    <row r="410" spans="3:3" x14ac:dyDescent="0.2">
      <c r="C410" s="399" t="s">
        <v>925</v>
      </c>
    </row>
    <row r="411" spans="3:3" x14ac:dyDescent="0.2">
      <c r="C411" s="399" t="s">
        <v>926</v>
      </c>
    </row>
    <row r="413" spans="3:3" x14ac:dyDescent="0.2">
      <c r="C413" s="399" t="s">
        <v>927</v>
      </c>
    </row>
    <row r="414" spans="3:3" x14ac:dyDescent="0.2">
      <c r="C414" s="399" t="s">
        <v>928</v>
      </c>
    </row>
    <row r="415" spans="3:3" x14ac:dyDescent="0.2">
      <c r="C415" s="399" t="s">
        <v>672</v>
      </c>
    </row>
    <row r="416" spans="3:3" x14ac:dyDescent="0.2">
      <c r="C416" s="399" t="s">
        <v>673</v>
      </c>
    </row>
    <row r="417" spans="3:3" x14ac:dyDescent="0.2">
      <c r="C417" s="399" t="s">
        <v>929</v>
      </c>
    </row>
    <row r="418" spans="3:3" x14ac:dyDescent="0.2">
      <c r="C418" s="399" t="s">
        <v>930</v>
      </c>
    </row>
    <row r="419" spans="3:3" x14ac:dyDescent="0.2">
      <c r="C419" s="399" t="s">
        <v>931</v>
      </c>
    </row>
    <row r="421" spans="3:3" x14ac:dyDescent="0.2">
      <c r="C421" s="399" t="s">
        <v>932</v>
      </c>
    </row>
    <row r="422" spans="3:3" x14ac:dyDescent="0.2">
      <c r="C422" s="399" t="s">
        <v>673</v>
      </c>
    </row>
    <row r="424" spans="3:3" x14ac:dyDescent="0.2">
      <c r="C424" s="399" t="s">
        <v>933</v>
      </c>
    </row>
    <row r="425" spans="3:3" x14ac:dyDescent="0.2">
      <c r="C425" s="399" t="s">
        <v>934</v>
      </c>
    </row>
    <row r="426" spans="3:3" x14ac:dyDescent="0.2">
      <c r="C426" s="399" t="s">
        <v>935</v>
      </c>
    </row>
    <row r="428" spans="3:3" x14ac:dyDescent="0.2">
      <c r="C428" s="399" t="s">
        <v>936</v>
      </c>
    </row>
    <row r="429" spans="3:3" x14ac:dyDescent="0.2">
      <c r="C429" s="399" t="s">
        <v>937</v>
      </c>
    </row>
    <row r="430" spans="3:3" x14ac:dyDescent="0.2">
      <c r="C430" s="399" t="s">
        <v>938</v>
      </c>
    </row>
    <row r="431" spans="3:3" x14ac:dyDescent="0.2">
      <c r="C431" s="399" t="s">
        <v>939</v>
      </c>
    </row>
    <row r="432" spans="3:3" x14ac:dyDescent="0.2">
      <c r="C432" s="399" t="s">
        <v>940</v>
      </c>
    </row>
    <row r="434" spans="3:3" x14ac:dyDescent="0.2">
      <c r="C434" s="399" t="s">
        <v>1044</v>
      </c>
    </row>
    <row r="435" spans="3:3" x14ac:dyDescent="0.2">
      <c r="C435" s="399" t="s">
        <v>864</v>
      </c>
    </row>
    <row r="436" spans="3:3" x14ac:dyDescent="0.2">
      <c r="C436" s="399" t="s">
        <v>806</v>
      </c>
    </row>
    <row r="437" spans="3:3" x14ac:dyDescent="0.2">
      <c r="C437" s="399" t="s">
        <v>942</v>
      </c>
    </row>
    <row r="438" spans="3:3" x14ac:dyDescent="0.2">
      <c r="C438" s="399" t="s">
        <v>1199</v>
      </c>
    </row>
    <row r="439" spans="3:3" x14ac:dyDescent="0.2">
      <c r="C439" s="399" t="s">
        <v>1200</v>
      </c>
    </row>
    <row r="440" spans="3:3" x14ac:dyDescent="0.2">
      <c r="C440" s="399" t="s">
        <v>945</v>
      </c>
    </row>
    <row r="441" spans="3:3" x14ac:dyDescent="0.2">
      <c r="C441" s="399" t="s">
        <v>946</v>
      </c>
    </row>
    <row r="442" spans="3:3" x14ac:dyDescent="0.2">
      <c r="C442" s="399" t="s">
        <v>947</v>
      </c>
    </row>
    <row r="444" spans="3:3" x14ac:dyDescent="0.2">
      <c r="C444" s="399" t="s">
        <v>1201</v>
      </c>
    </row>
    <row r="445" spans="3:3" x14ac:dyDescent="0.2">
      <c r="C445" s="399" t="s">
        <v>1202</v>
      </c>
    </row>
    <row r="447" spans="3:3" x14ac:dyDescent="0.2">
      <c r="C447" s="399" t="s">
        <v>950</v>
      </c>
    </row>
    <row r="448" spans="3:3" x14ac:dyDescent="0.2">
      <c r="C448" s="399" t="s">
        <v>1203</v>
      </c>
    </row>
    <row r="449" spans="3:3" x14ac:dyDescent="0.2">
      <c r="C449" s="399" t="s">
        <v>1050</v>
      </c>
    </row>
    <row r="450" spans="3:3" x14ac:dyDescent="0.2">
      <c r="C450" s="399" t="s">
        <v>806</v>
      </c>
    </row>
    <row r="451" spans="3:3" x14ac:dyDescent="0.2">
      <c r="C451" s="399" t="s">
        <v>1204</v>
      </c>
    </row>
    <row r="452" spans="3:3" x14ac:dyDescent="0.2">
      <c r="C452" s="399" t="s">
        <v>942</v>
      </c>
    </row>
    <row r="453" spans="3:3" x14ac:dyDescent="0.2">
      <c r="C453" s="399" t="s">
        <v>1205</v>
      </c>
    </row>
    <row r="454" spans="3:3" x14ac:dyDescent="0.2">
      <c r="C454" s="399" t="s">
        <v>1206</v>
      </c>
    </row>
    <row r="455" spans="3:3" x14ac:dyDescent="0.2">
      <c r="C455" s="399" t="s">
        <v>945</v>
      </c>
    </row>
    <row r="456" spans="3:3" x14ac:dyDescent="0.2">
      <c r="C456" s="399" t="s">
        <v>946</v>
      </c>
    </row>
    <row r="457" spans="3:3" x14ac:dyDescent="0.2">
      <c r="C457" s="399" t="s">
        <v>947</v>
      </c>
    </row>
    <row r="459" spans="3:3" x14ac:dyDescent="0.2">
      <c r="C459" s="399" t="s">
        <v>1207</v>
      </c>
    </row>
    <row r="460" spans="3:3" x14ac:dyDescent="0.2">
      <c r="C460" s="399" t="s">
        <v>1208</v>
      </c>
    </row>
    <row r="462" spans="3:3" x14ac:dyDescent="0.2">
      <c r="C462" s="399" t="s">
        <v>950</v>
      </c>
    </row>
    <row r="463" spans="3:3" x14ac:dyDescent="0.2">
      <c r="C463" s="399" t="s">
        <v>1209</v>
      </c>
    </row>
    <row r="464" spans="3:3" x14ac:dyDescent="0.2">
      <c r="C464" s="399" t="s">
        <v>1050</v>
      </c>
    </row>
    <row r="466" spans="3:3" x14ac:dyDescent="0.2">
      <c r="C466" s="399" t="s">
        <v>960</v>
      </c>
    </row>
    <row r="467" spans="3:3" x14ac:dyDescent="0.2">
      <c r="C467" s="399" t="s">
        <v>961</v>
      </c>
    </row>
    <row r="468" spans="3:3" x14ac:dyDescent="0.2">
      <c r="C468" s="399" t="s">
        <v>962</v>
      </c>
    </row>
    <row r="469" spans="3:3" x14ac:dyDescent="0.2">
      <c r="C469" s="399" t="s">
        <v>964</v>
      </c>
    </row>
    <row r="470" spans="3:3" x14ac:dyDescent="0.2">
      <c r="C470" s="399" t="s">
        <v>965</v>
      </c>
    </row>
    <row r="471" spans="3:3" x14ac:dyDescent="0.2">
      <c r="C471" s="399" t="s">
        <v>966</v>
      </c>
    </row>
    <row r="472" spans="3:3" x14ac:dyDescent="0.2">
      <c r="C472" s="399" t="s">
        <v>967</v>
      </c>
    </row>
    <row r="473" spans="3:3" x14ac:dyDescent="0.2">
      <c r="C473" s="399" t="s">
        <v>968</v>
      </c>
    </row>
    <row r="474" spans="3:3" x14ac:dyDescent="0.2">
      <c r="C474" s="399" t="s">
        <v>969</v>
      </c>
    </row>
    <row r="475" spans="3:3" x14ac:dyDescent="0.2">
      <c r="C475" s="399" t="s">
        <v>1210</v>
      </c>
    </row>
    <row r="476" spans="3:3" x14ac:dyDescent="0.2">
      <c r="C476" s="399" t="s">
        <v>1114</v>
      </c>
    </row>
    <row r="477" spans="3:3" x14ac:dyDescent="0.2">
      <c r="C477" s="402" t="s">
        <v>1211</v>
      </c>
    </row>
    <row r="478" spans="3:3" x14ac:dyDescent="0.2">
      <c r="C478" s="399" t="s">
        <v>1212</v>
      </c>
    </row>
    <row r="479" spans="3:3" x14ac:dyDescent="0.2">
      <c r="C479" s="399" t="s">
        <v>1213</v>
      </c>
    </row>
    <row r="480" spans="3:3" x14ac:dyDescent="0.2">
      <c r="C480" s="399" t="s">
        <v>1214</v>
      </c>
    </row>
    <row r="481" spans="3:3" x14ac:dyDescent="0.2">
      <c r="C481" s="399" t="s">
        <v>1215</v>
      </c>
    </row>
    <row r="482" spans="3:3" x14ac:dyDescent="0.2">
      <c r="C482" s="399" t="s">
        <v>1216</v>
      </c>
    </row>
    <row r="483" spans="3:3" x14ac:dyDescent="0.2">
      <c r="C483" s="399" t="s">
        <v>976</v>
      </c>
    </row>
    <row r="484" spans="3:3" x14ac:dyDescent="0.2">
      <c r="C484" s="399" t="s">
        <v>977</v>
      </c>
    </row>
    <row r="485" spans="3:3" x14ac:dyDescent="0.2">
      <c r="C485" s="399" t="s">
        <v>978</v>
      </c>
    </row>
    <row r="486" spans="3:3" x14ac:dyDescent="0.2">
      <c r="C486" s="399" t="s">
        <v>979</v>
      </c>
    </row>
    <row r="487" spans="3:3" x14ac:dyDescent="0.2">
      <c r="C487" s="399" t="s">
        <v>980</v>
      </c>
    </row>
    <row r="488" spans="3:3" x14ac:dyDescent="0.2">
      <c r="C488" s="399" t="s">
        <v>981</v>
      </c>
    </row>
    <row r="489" spans="3:3" x14ac:dyDescent="0.2">
      <c r="C489" s="399" t="s">
        <v>982</v>
      </c>
    </row>
    <row r="490" spans="3:3" x14ac:dyDescent="0.2">
      <c r="C490" s="399" t="s">
        <v>983</v>
      </c>
    </row>
    <row r="491" spans="3:3" x14ac:dyDescent="0.2">
      <c r="C491" s="399" t="s">
        <v>984</v>
      </c>
    </row>
    <row r="492" spans="3:3" x14ac:dyDescent="0.2">
      <c r="C492" s="399" t="s">
        <v>985</v>
      </c>
    </row>
    <row r="493" spans="3:3" x14ac:dyDescent="0.2">
      <c r="C493" s="399" t="s">
        <v>986</v>
      </c>
    </row>
    <row r="494" spans="3:3" x14ac:dyDescent="0.2">
      <c r="C494" s="399" t="s">
        <v>1217</v>
      </c>
    </row>
    <row r="495" spans="3:3" x14ac:dyDescent="0.2">
      <c r="C495" s="399" t="s">
        <v>855</v>
      </c>
    </row>
    <row r="496" spans="3:3" x14ac:dyDescent="0.2">
      <c r="C496" s="399" t="s">
        <v>988</v>
      </c>
    </row>
    <row r="497" spans="3:3" x14ac:dyDescent="0.2">
      <c r="C497" s="399" t="s">
        <v>989</v>
      </c>
    </row>
    <row r="498" spans="3:3" x14ac:dyDescent="0.2">
      <c r="C498" s="399" t="s">
        <v>1218</v>
      </c>
    </row>
    <row r="499" spans="3:3" x14ac:dyDescent="0.2">
      <c r="C499" s="399" t="s">
        <v>991</v>
      </c>
    </row>
    <row r="500" spans="3:3" x14ac:dyDescent="0.2">
      <c r="C500" s="399" t="s">
        <v>992</v>
      </c>
    </row>
    <row r="501" spans="3:3" x14ac:dyDescent="0.2">
      <c r="C501" s="399" t="s">
        <v>993</v>
      </c>
    </row>
    <row r="502" spans="3:3" x14ac:dyDescent="0.2">
      <c r="C502" s="399" t="s">
        <v>994</v>
      </c>
    </row>
    <row r="503" spans="3:3" x14ac:dyDescent="0.2">
      <c r="C503" s="399" t="s">
        <v>806</v>
      </c>
    </row>
    <row r="504" spans="3:3" x14ac:dyDescent="0.2">
      <c r="C504" s="399" t="s">
        <v>806</v>
      </c>
    </row>
    <row r="505" spans="3:3" x14ac:dyDescent="0.2">
      <c r="C505" s="399" t="s">
        <v>806</v>
      </c>
    </row>
    <row r="506" spans="3:3" x14ac:dyDescent="0.2">
      <c r="C506" s="399" t="s">
        <v>1135</v>
      </c>
    </row>
    <row r="507" spans="3:3" x14ac:dyDescent="0.2">
      <c r="C507" s="399" t="s">
        <v>1136</v>
      </c>
    </row>
    <row r="508" spans="3:3" x14ac:dyDescent="0.2">
      <c r="C508" s="399" t="s">
        <v>1219</v>
      </c>
    </row>
    <row r="510" spans="3:3" x14ac:dyDescent="0.2">
      <c r="C510" s="399" t="s">
        <v>1137</v>
      </c>
    </row>
    <row r="511" spans="3:3" x14ac:dyDescent="0.2">
      <c r="C511" s="399" t="s">
        <v>1138</v>
      </c>
    </row>
    <row r="512" spans="3:3" x14ac:dyDescent="0.2">
      <c r="C512" s="399" t="s">
        <v>1139</v>
      </c>
    </row>
    <row r="514" spans="3:3" x14ac:dyDescent="0.2">
      <c r="C514" s="399" t="s">
        <v>1140</v>
      </c>
    </row>
    <row r="515" spans="3:3" x14ac:dyDescent="0.2">
      <c r="C515" s="399" t="s">
        <v>1141</v>
      </c>
    </row>
    <row r="516" spans="3:3" x14ac:dyDescent="0.2">
      <c r="C516" s="399" t="s">
        <v>1142</v>
      </c>
    </row>
    <row r="517" spans="3:3" x14ac:dyDescent="0.2">
      <c r="C517" s="402" t="s">
        <v>1143</v>
      </c>
    </row>
    <row r="519" spans="3:3" x14ac:dyDescent="0.2">
      <c r="C519" s="399" t="s">
        <v>1144</v>
      </c>
    </row>
    <row r="520" spans="3:3" x14ac:dyDescent="0.2">
      <c r="C520" s="399" t="s">
        <v>1145</v>
      </c>
    </row>
    <row r="522" spans="3:3" x14ac:dyDescent="0.2">
      <c r="C522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399" customWidth="1"/>
  </cols>
  <sheetData>
    <row r="1" spans="1:3" x14ac:dyDescent="0.2">
      <c r="A1" s="318" t="s">
        <v>526</v>
      </c>
      <c r="C1" s="399" t="s">
        <v>527</v>
      </c>
    </row>
    <row r="2" spans="1:3" ht="13.5" thickBot="1" x14ac:dyDescent="0.25">
      <c r="A2" s="158" t="str">
        <f>_xlfn.CONCAT(Results!H13,".sim")</f>
        <v>Estatico.sim</v>
      </c>
      <c r="C2" s="399" t="s">
        <v>529</v>
      </c>
    </row>
    <row r="3" spans="1:3" ht="13.5" thickBot="1" x14ac:dyDescent="0.25"/>
    <row r="4" spans="1:3" x14ac:dyDescent="0.2">
      <c r="A4" s="400" t="s">
        <v>530</v>
      </c>
      <c r="C4" s="399" t="s">
        <v>531</v>
      </c>
    </row>
    <row r="5" spans="1:3" ht="13.5" thickBot="1" x14ac:dyDescent="0.25">
      <c r="A5" s="158" t="s">
        <v>1220</v>
      </c>
      <c r="C5" s="399" t="s">
        <v>533</v>
      </c>
    </row>
    <row r="6" spans="1:3" ht="13.5" thickBot="1" x14ac:dyDescent="0.25">
      <c r="C6" s="399" t="s">
        <v>534</v>
      </c>
    </row>
    <row r="7" spans="1:3" x14ac:dyDescent="0.2">
      <c r="A7" s="400" t="s">
        <v>535</v>
      </c>
      <c r="C7" s="399" t="s">
        <v>536</v>
      </c>
    </row>
    <row r="8" spans="1:3" ht="13.5" thickBot="1" x14ac:dyDescent="0.25">
      <c r="A8" s="158" t="s">
        <v>1221</v>
      </c>
      <c r="C8" s="399" t="s">
        <v>538</v>
      </c>
    </row>
    <row r="9" spans="1:3" ht="13.5" thickBot="1" x14ac:dyDescent="0.25"/>
    <row r="10" spans="1:3" x14ac:dyDescent="0.2">
      <c r="A10" s="318" t="s">
        <v>1222</v>
      </c>
      <c r="C10" s="399" t="s">
        <v>540</v>
      </c>
    </row>
    <row r="11" spans="1:3" ht="13.5" thickBot="1" x14ac:dyDescent="0.25">
      <c r="A11" s="158" t="str">
        <f>_xlfn.CONCAT(Results!H16,".sim")</f>
        <v>Cont2.sim</v>
      </c>
      <c r="C11" s="399" t="s">
        <v>541</v>
      </c>
    </row>
    <row r="12" spans="1:3" ht="13.5" thickBot="1" x14ac:dyDescent="0.25">
      <c r="C12" s="399" t="s">
        <v>542</v>
      </c>
    </row>
    <row r="13" spans="1:3" x14ac:dyDescent="0.2">
      <c r="A13" s="318" t="s">
        <v>539</v>
      </c>
    </row>
    <row r="14" spans="1:3" ht="13.5" thickBot="1" x14ac:dyDescent="0.25">
      <c r="A14" s="158">
        <f>Results!E4</f>
        <v>28</v>
      </c>
      <c r="C14" s="399" t="s">
        <v>543</v>
      </c>
    </row>
    <row r="15" spans="1:3" x14ac:dyDescent="0.2">
      <c r="C15" s="399" t="str">
        <f>_xlfn.CONCAT("filename_static = '",A2,"'")</f>
        <v>filename_static = 'Estatico.sim'</v>
      </c>
    </row>
    <row r="17" spans="3:3" x14ac:dyDescent="0.2">
      <c r="C17" s="399" t="s">
        <v>1150</v>
      </c>
    </row>
    <row r="18" spans="3:3" x14ac:dyDescent="0.2">
      <c r="C18" s="399" t="str">
        <f>_xlfn.CONCAT("filename_1_cont = r'",A11,"'")</f>
        <v>filename_1_cont = r'Cont2.sim'</v>
      </c>
    </row>
    <row r="20" spans="3:3" x14ac:dyDescent="0.2">
      <c r="C20" s="399" t="s">
        <v>544</v>
      </c>
    </row>
    <row r="21" spans="3:3" x14ac:dyDescent="0.2">
      <c r="C21" s="399" t="str">
        <f>_xlfn.CONCAT("pngname = '",A5,"'")</f>
        <v>pngname = 'cont2.png'</v>
      </c>
    </row>
    <row r="23" spans="3:3" x14ac:dyDescent="0.2">
      <c r="C23" s="399" t="s">
        <v>545</v>
      </c>
    </row>
    <row r="25" spans="3:3" x14ac:dyDescent="0.2">
      <c r="C25" s="399" t="s">
        <v>546</v>
      </c>
    </row>
    <row r="26" spans="3:3" x14ac:dyDescent="0.2">
      <c r="C26" s="399" t="s">
        <v>547</v>
      </c>
    </row>
    <row r="27" spans="3:3" x14ac:dyDescent="0.2">
      <c r="C27" s="399" t="s">
        <v>548</v>
      </c>
    </row>
    <row r="29" spans="3:3" x14ac:dyDescent="0.2">
      <c r="C29" s="399" t="s">
        <v>549</v>
      </c>
    </row>
    <row r="30" spans="3:3" x14ac:dyDescent="0.2">
      <c r="C30" s="399" t="s">
        <v>550</v>
      </c>
    </row>
    <row r="31" spans="3:3" x14ac:dyDescent="0.2">
      <c r="C31" s="399" t="s">
        <v>551</v>
      </c>
    </row>
    <row r="32" spans="3:3" x14ac:dyDescent="0.2">
      <c r="C32" s="399" t="s">
        <v>552</v>
      </c>
    </row>
    <row r="33" spans="3:3" x14ac:dyDescent="0.2">
      <c r="C33" s="399" t="s">
        <v>553</v>
      </c>
    </row>
    <row r="35" spans="3:3" x14ac:dyDescent="0.2">
      <c r="C35" s="399" t="s">
        <v>570</v>
      </c>
    </row>
    <row r="36" spans="3:3" x14ac:dyDescent="0.2">
      <c r="C36" s="399" t="s">
        <v>557</v>
      </c>
    </row>
    <row r="38" spans="3:3" x14ac:dyDescent="0.2">
      <c r="C38" s="399" t="s">
        <v>572</v>
      </c>
    </row>
    <row r="39" spans="3:3" x14ac:dyDescent="0.2">
      <c r="C39" s="399" t="s">
        <v>555</v>
      </c>
    </row>
    <row r="41" spans="3:3" x14ac:dyDescent="0.2">
      <c r="C41" s="399" t="s">
        <v>1151</v>
      </c>
    </row>
    <row r="42" spans="3:3" x14ac:dyDescent="0.2">
      <c r="C42" s="399" t="s">
        <v>561</v>
      </c>
    </row>
    <row r="44" spans="3:3" x14ac:dyDescent="0.2">
      <c r="C44" s="399" t="s">
        <v>1152</v>
      </c>
    </row>
    <row r="45" spans="3:3" x14ac:dyDescent="0.2">
      <c r="C45" s="399" t="s">
        <v>559</v>
      </c>
    </row>
    <row r="47" spans="3:3" x14ac:dyDescent="0.2">
      <c r="C47" s="399" t="s">
        <v>606</v>
      </c>
    </row>
    <row r="48" spans="3:3" x14ac:dyDescent="0.2">
      <c r="C48" s="399" t="str">
        <f>_xlfn.CONCAT("font_size = '",A14,"'")</f>
        <v>font_size = '28'</v>
      </c>
    </row>
    <row r="50" spans="3:3" x14ac:dyDescent="0.2">
      <c r="C50" s="399" t="s">
        <v>540</v>
      </c>
    </row>
    <row r="51" spans="3:3" x14ac:dyDescent="0.2">
      <c r="C51" s="399" t="s">
        <v>607</v>
      </c>
    </row>
    <row r="52" spans="3:3" x14ac:dyDescent="0.2">
      <c r="C52" s="399" t="s">
        <v>542</v>
      </c>
    </row>
    <row r="55" spans="3:3" x14ac:dyDescent="0.2">
      <c r="C55" s="399" t="s">
        <v>1153</v>
      </c>
    </row>
    <row r="56" spans="3:3" x14ac:dyDescent="0.2">
      <c r="C56" s="399" t="s">
        <v>1154</v>
      </c>
    </row>
    <row r="58" spans="3:3" x14ac:dyDescent="0.2">
      <c r="C58" s="399" t="s">
        <v>1155</v>
      </c>
    </row>
    <row r="59" spans="3:3" x14ac:dyDescent="0.2">
      <c r="C59" s="399" t="s">
        <v>1155</v>
      </c>
    </row>
    <row r="60" spans="3:3" x14ac:dyDescent="0.2">
      <c r="C60" s="399" t="s">
        <v>1155</v>
      </c>
    </row>
    <row r="61" spans="3:3" x14ac:dyDescent="0.2">
      <c r="C61" s="399" t="s">
        <v>1155</v>
      </c>
    </row>
    <row r="62" spans="3:3" x14ac:dyDescent="0.2">
      <c r="C62" s="399" t="s">
        <v>1155</v>
      </c>
    </row>
    <row r="64" spans="3:3" x14ac:dyDescent="0.2">
      <c r="C64" s="399" t="s">
        <v>633</v>
      </c>
    </row>
    <row r="65" spans="3:3" x14ac:dyDescent="0.2">
      <c r="C65" s="399" t="s">
        <v>1156</v>
      </c>
    </row>
    <row r="66" spans="3:3" x14ac:dyDescent="0.2">
      <c r="C66" s="399" t="s">
        <v>635</v>
      </c>
    </row>
    <row r="67" spans="3:3" x14ac:dyDescent="0.2">
      <c r="C67" s="399" t="s">
        <v>636</v>
      </c>
    </row>
    <row r="68" spans="3:3" x14ac:dyDescent="0.2">
      <c r="C68" s="399" t="s">
        <v>637</v>
      </c>
    </row>
    <row r="69" spans="3:3" x14ac:dyDescent="0.2">
      <c r="C69" s="399" t="s">
        <v>638</v>
      </c>
    </row>
    <row r="70" spans="3:3" x14ac:dyDescent="0.2">
      <c r="C70" s="399" t="s">
        <v>639</v>
      </c>
    </row>
    <row r="71" spans="3:3" x14ac:dyDescent="0.2">
      <c r="C71" s="399" t="s">
        <v>640</v>
      </c>
    </row>
    <row r="72" spans="3:3" x14ac:dyDescent="0.2">
      <c r="C72" s="399" t="s">
        <v>641</v>
      </c>
    </row>
    <row r="73" spans="3:3" x14ac:dyDescent="0.2">
      <c r="C73" s="399" t="s">
        <v>642</v>
      </c>
    </row>
    <row r="74" spans="3:3" x14ac:dyDescent="0.2">
      <c r="C74" s="399" t="s">
        <v>643</v>
      </c>
    </row>
    <row r="75" spans="3:3" x14ac:dyDescent="0.2">
      <c r="C75" s="399" t="s">
        <v>1157</v>
      </c>
    </row>
    <row r="76" spans="3:3" x14ac:dyDescent="0.2">
      <c r="C76" s="399" t="s">
        <v>645</v>
      </c>
    </row>
    <row r="77" spans="3:3" x14ac:dyDescent="0.2">
      <c r="C77" s="399" t="s">
        <v>646</v>
      </c>
    </row>
    <row r="78" spans="3:3" x14ac:dyDescent="0.2">
      <c r="C78" s="399" t="s">
        <v>647</v>
      </c>
    </row>
    <row r="79" spans="3:3" x14ac:dyDescent="0.2">
      <c r="C79" s="399" t="s">
        <v>638</v>
      </c>
    </row>
    <row r="80" spans="3:3" x14ac:dyDescent="0.2">
      <c r="C80" s="399" t="s">
        <v>648</v>
      </c>
    </row>
    <row r="81" spans="3:3" x14ac:dyDescent="0.2">
      <c r="C81" s="399" t="s">
        <v>1158</v>
      </c>
    </row>
    <row r="83" spans="3:3" x14ac:dyDescent="0.2">
      <c r="C83" s="399" t="s">
        <v>704</v>
      </c>
    </row>
    <row r="84" spans="3:3" x14ac:dyDescent="0.2">
      <c r="C84" s="399" t="s">
        <v>705</v>
      </c>
    </row>
    <row r="85" spans="3:3" x14ac:dyDescent="0.2">
      <c r="C85" s="399" t="s">
        <v>706</v>
      </c>
    </row>
    <row r="86" spans="3:3" x14ac:dyDescent="0.2">
      <c r="C86" s="399" t="s">
        <v>707</v>
      </c>
    </row>
    <row r="89" spans="3:3" x14ac:dyDescent="0.2">
      <c r="C89" s="399" t="s">
        <v>727</v>
      </c>
    </row>
    <row r="90" spans="3:3" x14ac:dyDescent="0.2">
      <c r="C90" s="399" t="s">
        <v>728</v>
      </c>
    </row>
    <row r="91" spans="3:3" x14ac:dyDescent="0.2">
      <c r="C91" s="399" t="s">
        <v>729</v>
      </c>
    </row>
    <row r="92" spans="3:3" x14ac:dyDescent="0.2">
      <c r="C92" s="399" t="s">
        <v>730</v>
      </c>
    </row>
    <row r="93" spans="3:3" x14ac:dyDescent="0.2">
      <c r="C93" s="399" t="s">
        <v>1159</v>
      </c>
    </row>
    <row r="94" spans="3:3" x14ac:dyDescent="0.2">
      <c r="C94" s="399" t="s">
        <v>735</v>
      </c>
    </row>
    <row r="95" spans="3:3" x14ac:dyDescent="0.2">
      <c r="C95" s="399" t="s">
        <v>736</v>
      </c>
    </row>
    <row r="96" spans="3:3" x14ac:dyDescent="0.2">
      <c r="C96" s="399" t="s">
        <v>737</v>
      </c>
    </row>
    <row r="97" spans="3:3" x14ac:dyDescent="0.2">
      <c r="C97" s="399" t="s">
        <v>738</v>
      </c>
    </row>
    <row r="98" spans="3:3" x14ac:dyDescent="0.2">
      <c r="C98" s="399" t="s">
        <v>739</v>
      </c>
    </row>
    <row r="99" spans="3:3" x14ac:dyDescent="0.2">
      <c r="C99" s="399" t="s">
        <v>1160</v>
      </c>
    </row>
    <row r="100" spans="3:3" x14ac:dyDescent="0.2">
      <c r="C100" s="399" t="s">
        <v>627</v>
      </c>
    </row>
    <row r="101" spans="3:3" x14ac:dyDescent="0.2">
      <c r="C101" s="399" t="s">
        <v>741</v>
      </c>
    </row>
    <row r="102" spans="3:3" x14ac:dyDescent="0.2">
      <c r="C102" s="399" t="s">
        <v>1161</v>
      </c>
    </row>
    <row r="103" spans="3:3" x14ac:dyDescent="0.2">
      <c r="C103" s="399" t="s">
        <v>743</v>
      </c>
    </row>
    <row r="104" spans="3:3" x14ac:dyDescent="0.2">
      <c r="C104" s="399" t="s">
        <v>744</v>
      </c>
    </row>
    <row r="105" spans="3:3" x14ac:dyDescent="0.2">
      <c r="C105" s="399" t="s">
        <v>736</v>
      </c>
    </row>
    <row r="106" spans="3:3" x14ac:dyDescent="0.2">
      <c r="C106" s="399" t="s">
        <v>737</v>
      </c>
    </row>
    <row r="107" spans="3:3" x14ac:dyDescent="0.2">
      <c r="C107" s="399" t="s">
        <v>745</v>
      </c>
    </row>
    <row r="108" spans="3:3" x14ac:dyDescent="0.2">
      <c r="C108" s="399" t="s">
        <v>746</v>
      </c>
    </row>
    <row r="109" spans="3:3" x14ac:dyDescent="0.2">
      <c r="C109" s="399" t="s">
        <v>747</v>
      </c>
    </row>
    <row r="110" spans="3:3" x14ac:dyDescent="0.2">
      <c r="C110" s="399" t="s">
        <v>748</v>
      </c>
    </row>
    <row r="111" spans="3:3" x14ac:dyDescent="0.2">
      <c r="C111" s="399" t="s">
        <v>749</v>
      </c>
    </row>
    <row r="112" spans="3:3" x14ac:dyDescent="0.2">
      <c r="C112" s="399" t="s">
        <v>750</v>
      </c>
    </row>
    <row r="113" spans="3:3" x14ac:dyDescent="0.2">
      <c r="C113" s="399" t="s">
        <v>1162</v>
      </c>
    </row>
    <row r="114" spans="3:3" x14ac:dyDescent="0.2">
      <c r="C114" s="399" t="s">
        <v>752</v>
      </c>
    </row>
    <row r="115" spans="3:3" x14ac:dyDescent="0.2">
      <c r="C115" s="399" t="s">
        <v>627</v>
      </c>
    </row>
    <row r="116" spans="3:3" x14ac:dyDescent="0.2">
      <c r="C116" s="399" t="s">
        <v>753</v>
      </c>
    </row>
    <row r="117" spans="3:3" x14ac:dyDescent="0.2">
      <c r="C117" s="399" t="s">
        <v>1163</v>
      </c>
    </row>
    <row r="118" spans="3:3" x14ac:dyDescent="0.2">
      <c r="C118" s="399" t="s">
        <v>755</v>
      </c>
    </row>
    <row r="119" spans="3:3" x14ac:dyDescent="0.2">
      <c r="C119" s="399" t="s">
        <v>736</v>
      </c>
    </row>
    <row r="120" spans="3:3" x14ac:dyDescent="0.2">
      <c r="C120" s="399" t="s">
        <v>737</v>
      </c>
    </row>
    <row r="121" spans="3:3" x14ac:dyDescent="0.2">
      <c r="C121" s="399" t="s">
        <v>745</v>
      </c>
    </row>
    <row r="122" spans="3:3" x14ac:dyDescent="0.2">
      <c r="C122" s="399" t="s">
        <v>1164</v>
      </c>
    </row>
    <row r="123" spans="3:3" x14ac:dyDescent="0.2">
      <c r="C123" s="399" t="s">
        <v>1165</v>
      </c>
    </row>
    <row r="124" spans="3:3" x14ac:dyDescent="0.2">
      <c r="C124" s="399" t="s">
        <v>627</v>
      </c>
    </row>
    <row r="125" spans="3:3" x14ac:dyDescent="0.2">
      <c r="C125" s="399" t="s">
        <v>1166</v>
      </c>
    </row>
    <row r="126" spans="3:3" x14ac:dyDescent="0.2">
      <c r="C126" s="399" t="s">
        <v>759</v>
      </c>
    </row>
    <row r="127" spans="3:3" x14ac:dyDescent="0.2">
      <c r="C127" s="399" t="s">
        <v>736</v>
      </c>
    </row>
    <row r="128" spans="3:3" x14ac:dyDescent="0.2">
      <c r="C128" s="399" t="s">
        <v>737</v>
      </c>
    </row>
    <row r="129" spans="3:3" x14ac:dyDescent="0.2">
      <c r="C129" s="399" t="s">
        <v>745</v>
      </c>
    </row>
    <row r="130" spans="3:3" x14ac:dyDescent="0.2">
      <c r="C130" s="399" t="s">
        <v>747</v>
      </c>
    </row>
    <row r="131" spans="3:3" x14ac:dyDescent="0.2">
      <c r="C131" s="399" t="s">
        <v>748</v>
      </c>
    </row>
    <row r="132" spans="3:3" x14ac:dyDescent="0.2">
      <c r="C132" s="399" t="s">
        <v>749</v>
      </c>
    </row>
    <row r="133" spans="3:3" x14ac:dyDescent="0.2">
      <c r="C133" s="399" t="s">
        <v>750</v>
      </c>
    </row>
    <row r="134" spans="3:3" x14ac:dyDescent="0.2">
      <c r="C134" s="399" t="s">
        <v>1162</v>
      </c>
    </row>
    <row r="135" spans="3:3" x14ac:dyDescent="0.2">
      <c r="C135" s="399" t="s">
        <v>1167</v>
      </c>
    </row>
    <row r="136" spans="3:3" x14ac:dyDescent="0.2">
      <c r="C136" s="399" t="s">
        <v>761</v>
      </c>
    </row>
    <row r="137" spans="3:3" x14ac:dyDescent="0.2">
      <c r="C137" s="399" t="s">
        <v>1168</v>
      </c>
    </row>
    <row r="138" spans="3:3" x14ac:dyDescent="0.2">
      <c r="C138" s="399" t="s">
        <v>1169</v>
      </c>
    </row>
    <row r="139" spans="3:3" x14ac:dyDescent="0.2">
      <c r="C139" s="399" t="s">
        <v>764</v>
      </c>
    </row>
    <row r="140" spans="3:3" x14ac:dyDescent="0.2">
      <c r="C140" s="399" t="s">
        <v>765</v>
      </c>
    </row>
    <row r="141" spans="3:3" x14ac:dyDescent="0.2">
      <c r="C141" s="399" t="s">
        <v>766</v>
      </c>
    </row>
    <row r="142" spans="3:3" x14ac:dyDescent="0.2">
      <c r="C142" s="399" t="s">
        <v>767</v>
      </c>
    </row>
    <row r="143" spans="3:3" x14ac:dyDescent="0.2">
      <c r="C143" s="399" t="s">
        <v>768</v>
      </c>
    </row>
    <row r="144" spans="3:3" x14ac:dyDescent="0.2">
      <c r="C144" s="399" t="s">
        <v>769</v>
      </c>
    </row>
    <row r="145" spans="3:3" x14ac:dyDescent="0.2">
      <c r="C145" s="399" t="s">
        <v>770</v>
      </c>
    </row>
    <row r="146" spans="3:3" x14ac:dyDescent="0.2">
      <c r="C146" s="399" t="s">
        <v>1170</v>
      </c>
    </row>
    <row r="147" spans="3:3" x14ac:dyDescent="0.2">
      <c r="C147" s="399" t="s">
        <v>1171</v>
      </c>
    </row>
    <row r="148" spans="3:3" x14ac:dyDescent="0.2">
      <c r="C148" s="399" t="s">
        <v>773</v>
      </c>
    </row>
    <row r="149" spans="3:3" x14ac:dyDescent="0.2">
      <c r="C149" s="399" t="s">
        <v>1172</v>
      </c>
    </row>
    <row r="151" spans="3:3" x14ac:dyDescent="0.2">
      <c r="C151" s="399" t="s">
        <v>1155</v>
      </c>
    </row>
    <row r="152" spans="3:3" x14ac:dyDescent="0.2">
      <c r="C152" s="399" t="s">
        <v>1155</v>
      </c>
    </row>
    <row r="153" spans="3:3" x14ac:dyDescent="0.2">
      <c r="C153" s="399" t="s">
        <v>1155</v>
      </c>
    </row>
    <row r="154" spans="3:3" x14ac:dyDescent="0.2">
      <c r="C154" s="399" t="s">
        <v>1155</v>
      </c>
    </row>
    <row r="155" spans="3:3" x14ac:dyDescent="0.2">
      <c r="C155" s="399" t="s">
        <v>1155</v>
      </c>
    </row>
    <row r="158" spans="3:3" x14ac:dyDescent="0.2">
      <c r="C158" s="399" t="s">
        <v>631</v>
      </c>
    </row>
    <row r="159" spans="3:3" x14ac:dyDescent="0.2">
      <c r="C159" s="399" t="s">
        <v>1173</v>
      </c>
    </row>
    <row r="161" spans="3:3" x14ac:dyDescent="0.2">
      <c r="C161" s="399" t="s">
        <v>633</v>
      </c>
    </row>
    <row r="162" spans="3:3" x14ac:dyDescent="0.2">
      <c r="C162" s="399" t="s">
        <v>634</v>
      </c>
    </row>
    <row r="163" spans="3:3" x14ac:dyDescent="0.2">
      <c r="C163" s="399" t="s">
        <v>635</v>
      </c>
    </row>
    <row r="164" spans="3:3" x14ac:dyDescent="0.2">
      <c r="C164" s="399" t="s">
        <v>636</v>
      </c>
    </row>
    <row r="165" spans="3:3" x14ac:dyDescent="0.2">
      <c r="C165" s="399" t="s">
        <v>637</v>
      </c>
    </row>
    <row r="166" spans="3:3" x14ac:dyDescent="0.2">
      <c r="C166" s="399" t="s">
        <v>638</v>
      </c>
    </row>
    <row r="167" spans="3:3" x14ac:dyDescent="0.2">
      <c r="C167" s="399" t="s">
        <v>639</v>
      </c>
    </row>
    <row r="168" spans="3:3" x14ac:dyDescent="0.2">
      <c r="C168" s="399" t="s">
        <v>640</v>
      </c>
    </row>
    <row r="169" spans="3:3" x14ac:dyDescent="0.2">
      <c r="C169" s="399" t="s">
        <v>641</v>
      </c>
    </row>
    <row r="170" spans="3:3" x14ac:dyDescent="0.2">
      <c r="C170" s="399" t="s">
        <v>642</v>
      </c>
    </row>
    <row r="171" spans="3:3" x14ac:dyDescent="0.2">
      <c r="C171" s="399" t="s">
        <v>643</v>
      </c>
    </row>
    <row r="172" spans="3:3" x14ac:dyDescent="0.2">
      <c r="C172" s="399" t="s">
        <v>644</v>
      </c>
    </row>
    <row r="174" spans="3:3" x14ac:dyDescent="0.2">
      <c r="C174" s="399" t="s">
        <v>645</v>
      </c>
    </row>
    <row r="175" spans="3:3" x14ac:dyDescent="0.2">
      <c r="C175" s="399" t="s">
        <v>646</v>
      </c>
    </row>
    <row r="176" spans="3:3" x14ac:dyDescent="0.2">
      <c r="C176" s="399" t="s">
        <v>647</v>
      </c>
    </row>
    <row r="177" spans="3:3" x14ac:dyDescent="0.2">
      <c r="C177" s="399" t="s">
        <v>638</v>
      </c>
    </row>
    <row r="178" spans="3:3" x14ac:dyDescent="0.2">
      <c r="C178" s="399" t="s">
        <v>648</v>
      </c>
    </row>
    <row r="179" spans="3:3" x14ac:dyDescent="0.2">
      <c r="C179" s="399" t="s">
        <v>1174</v>
      </c>
    </row>
    <row r="180" spans="3:3" x14ac:dyDescent="0.2">
      <c r="C180" s="399" t="s">
        <v>1175</v>
      </c>
    </row>
    <row r="181" spans="3:3" x14ac:dyDescent="0.2">
      <c r="C181" s="399" t="s">
        <v>1176</v>
      </c>
    </row>
    <row r="182" spans="3:3" x14ac:dyDescent="0.2">
      <c r="C182" s="399" t="s">
        <v>1177</v>
      </c>
    </row>
    <row r="183" spans="3:3" x14ac:dyDescent="0.2">
      <c r="C183" s="399" t="s">
        <v>1178</v>
      </c>
    </row>
    <row r="184" spans="3:3" x14ac:dyDescent="0.2">
      <c r="C184" s="399" t="s">
        <v>1179</v>
      </c>
    </row>
    <row r="185" spans="3:3" x14ac:dyDescent="0.2">
      <c r="C185" s="399" t="s">
        <v>627</v>
      </c>
    </row>
    <row r="186" spans="3:3" x14ac:dyDescent="0.2">
      <c r="C186" s="399" t="s">
        <v>1180</v>
      </c>
    </row>
    <row r="187" spans="3:3" x14ac:dyDescent="0.2">
      <c r="C187" s="399" t="s">
        <v>640</v>
      </c>
    </row>
    <row r="188" spans="3:3" x14ac:dyDescent="0.2">
      <c r="C188" s="399" t="s">
        <v>1181</v>
      </c>
    </row>
    <row r="189" spans="3:3" x14ac:dyDescent="0.2">
      <c r="C189" s="399" t="s">
        <v>1182</v>
      </c>
    </row>
    <row r="190" spans="3:3" x14ac:dyDescent="0.2">
      <c r="C190" s="399" t="s">
        <v>651</v>
      </c>
    </row>
    <row r="191" spans="3:3" x14ac:dyDescent="0.2">
      <c r="C191" s="399" t="s">
        <v>652</v>
      </c>
    </row>
    <row r="192" spans="3:3" x14ac:dyDescent="0.2">
      <c r="C192" s="399" t="s">
        <v>1183</v>
      </c>
    </row>
    <row r="193" spans="3:3" x14ac:dyDescent="0.2">
      <c r="C193" s="399" t="s">
        <v>1184</v>
      </c>
    </row>
    <row r="194" spans="3:3" x14ac:dyDescent="0.2">
      <c r="C194" s="399" t="s">
        <v>1185</v>
      </c>
    </row>
    <row r="195" spans="3:3" x14ac:dyDescent="0.2">
      <c r="C195" s="399" t="s">
        <v>655</v>
      </c>
    </row>
    <row r="196" spans="3:3" x14ac:dyDescent="0.2">
      <c r="C196" s="399" t="s">
        <v>656</v>
      </c>
    </row>
    <row r="197" spans="3:3" x14ac:dyDescent="0.2">
      <c r="C197" s="399" t="s">
        <v>657</v>
      </c>
    </row>
    <row r="198" spans="3:3" x14ac:dyDescent="0.2">
      <c r="C198" s="399" t="s">
        <v>658</v>
      </c>
    </row>
    <row r="199" spans="3:3" x14ac:dyDescent="0.2">
      <c r="C199" s="399" t="s">
        <v>659</v>
      </c>
    </row>
    <row r="200" spans="3:3" x14ac:dyDescent="0.2">
      <c r="C200" s="399" t="s">
        <v>660</v>
      </c>
    </row>
    <row r="201" spans="3:3" x14ac:dyDescent="0.2">
      <c r="C201" s="399" t="s">
        <v>661</v>
      </c>
    </row>
    <row r="202" spans="3:3" x14ac:dyDescent="0.2">
      <c r="C202" s="399" t="s">
        <v>662</v>
      </c>
    </row>
    <row r="203" spans="3:3" x14ac:dyDescent="0.2">
      <c r="C203" s="399" t="s">
        <v>663</v>
      </c>
    </row>
    <row r="204" spans="3:3" x14ac:dyDescent="0.2">
      <c r="C204" s="399" t="s">
        <v>664</v>
      </c>
    </row>
    <row r="205" spans="3:3" x14ac:dyDescent="0.2">
      <c r="C205" s="399" t="s">
        <v>665</v>
      </c>
    </row>
    <row r="206" spans="3:3" x14ac:dyDescent="0.2">
      <c r="C206" s="399" t="s">
        <v>666</v>
      </c>
    </row>
    <row r="207" spans="3:3" x14ac:dyDescent="0.2">
      <c r="C207" s="399" t="s">
        <v>667</v>
      </c>
    </row>
    <row r="208" spans="3:3" x14ac:dyDescent="0.2">
      <c r="C208" s="399" t="s">
        <v>668</v>
      </c>
    </row>
    <row r="209" spans="3:3" x14ac:dyDescent="0.2">
      <c r="C209" s="399" t="s">
        <v>638</v>
      </c>
    </row>
    <row r="210" spans="3:3" x14ac:dyDescent="0.2">
      <c r="C210" s="399" t="s">
        <v>669</v>
      </c>
    </row>
    <row r="211" spans="3:3" x14ac:dyDescent="0.2">
      <c r="C211" s="399" t="s">
        <v>670</v>
      </c>
    </row>
    <row r="212" spans="3:3" x14ac:dyDescent="0.2">
      <c r="C212" s="399" t="s">
        <v>671</v>
      </c>
    </row>
    <row r="213" spans="3:3" x14ac:dyDescent="0.2">
      <c r="C213" s="399" t="s">
        <v>672</v>
      </c>
    </row>
    <row r="214" spans="3:3" x14ac:dyDescent="0.2">
      <c r="C214" s="399" t="s">
        <v>673</v>
      </c>
    </row>
    <row r="215" spans="3:3" x14ac:dyDescent="0.2">
      <c r="C215" s="399" t="s">
        <v>674</v>
      </c>
    </row>
    <row r="216" spans="3:3" x14ac:dyDescent="0.2">
      <c r="C216" s="399" t="s">
        <v>675</v>
      </c>
    </row>
    <row r="217" spans="3:3" x14ac:dyDescent="0.2">
      <c r="C217" s="399" t="s">
        <v>676</v>
      </c>
    </row>
    <row r="218" spans="3:3" x14ac:dyDescent="0.2">
      <c r="C218" s="399" t="s">
        <v>638</v>
      </c>
    </row>
    <row r="219" spans="3:3" x14ac:dyDescent="0.2">
      <c r="C219" s="399" t="s">
        <v>677</v>
      </c>
    </row>
    <row r="220" spans="3:3" x14ac:dyDescent="0.2">
      <c r="C220" s="399" t="s">
        <v>678</v>
      </c>
    </row>
    <row r="221" spans="3:3" x14ac:dyDescent="0.2">
      <c r="C221" s="399" t="s">
        <v>679</v>
      </c>
    </row>
    <row r="222" spans="3:3" x14ac:dyDescent="0.2">
      <c r="C222" s="399" t="s">
        <v>680</v>
      </c>
    </row>
    <row r="223" spans="3:3" x14ac:dyDescent="0.2">
      <c r="C223" s="399" t="s">
        <v>681</v>
      </c>
    </row>
    <row r="224" spans="3:3" x14ac:dyDescent="0.2">
      <c r="C224" s="399" t="s">
        <v>682</v>
      </c>
    </row>
    <row r="225" spans="3:3" x14ac:dyDescent="0.2">
      <c r="C225" s="399" t="s">
        <v>683</v>
      </c>
    </row>
    <row r="226" spans="3:3" x14ac:dyDescent="0.2">
      <c r="C226" s="399" t="s">
        <v>684</v>
      </c>
    </row>
    <row r="227" spans="3:3" x14ac:dyDescent="0.2">
      <c r="C227" s="399" t="s">
        <v>685</v>
      </c>
    </row>
    <row r="228" spans="3:3" x14ac:dyDescent="0.2">
      <c r="C228" s="399" t="s">
        <v>686</v>
      </c>
    </row>
    <row r="229" spans="3:3" x14ac:dyDescent="0.2">
      <c r="C229" s="399" t="s">
        <v>687</v>
      </c>
    </row>
    <row r="230" spans="3:3" x14ac:dyDescent="0.2">
      <c r="C230" s="399" t="s">
        <v>688</v>
      </c>
    </row>
    <row r="231" spans="3:3" x14ac:dyDescent="0.2">
      <c r="C231" s="399" t="s">
        <v>689</v>
      </c>
    </row>
    <row r="232" spans="3:3" x14ac:dyDescent="0.2">
      <c r="C232" s="399" t="s">
        <v>690</v>
      </c>
    </row>
    <row r="233" spans="3:3" x14ac:dyDescent="0.2">
      <c r="C233" s="399" t="s">
        <v>691</v>
      </c>
    </row>
    <row r="234" spans="3:3" x14ac:dyDescent="0.2">
      <c r="C234" s="399" t="s">
        <v>692</v>
      </c>
    </row>
    <row r="235" spans="3:3" x14ac:dyDescent="0.2">
      <c r="C235" s="399" t="s">
        <v>693</v>
      </c>
    </row>
    <row r="236" spans="3:3" x14ac:dyDescent="0.2">
      <c r="C236" s="399" t="s">
        <v>694</v>
      </c>
    </row>
    <row r="237" spans="3:3" x14ac:dyDescent="0.2">
      <c r="C237" s="399" t="s">
        <v>695</v>
      </c>
    </row>
    <row r="238" spans="3:3" x14ac:dyDescent="0.2">
      <c r="C238" s="399" t="s">
        <v>696</v>
      </c>
    </row>
    <row r="239" spans="3:3" x14ac:dyDescent="0.2">
      <c r="C239" s="399" t="s">
        <v>697</v>
      </c>
    </row>
    <row r="240" spans="3:3" x14ac:dyDescent="0.2">
      <c r="C240" s="399" t="s">
        <v>698</v>
      </c>
    </row>
    <row r="241" spans="3:3" x14ac:dyDescent="0.2">
      <c r="C241" s="399" t="s">
        <v>699</v>
      </c>
    </row>
    <row r="242" spans="3:3" x14ac:dyDescent="0.2">
      <c r="C242" s="399" t="s">
        <v>700</v>
      </c>
    </row>
    <row r="244" spans="3:3" x14ac:dyDescent="0.2">
      <c r="C244" s="399" t="s">
        <v>701</v>
      </c>
    </row>
    <row r="245" spans="3:3" x14ac:dyDescent="0.2">
      <c r="C245" s="399" t="s">
        <v>702</v>
      </c>
    </row>
    <row r="246" spans="3:3" x14ac:dyDescent="0.2">
      <c r="C246" s="399" t="s">
        <v>703</v>
      </c>
    </row>
    <row r="247" spans="3:3" x14ac:dyDescent="0.2">
      <c r="C247" s="399" t="s">
        <v>704</v>
      </c>
    </row>
    <row r="248" spans="3:3" x14ac:dyDescent="0.2">
      <c r="C248" s="399" t="s">
        <v>705</v>
      </c>
    </row>
    <row r="249" spans="3:3" x14ac:dyDescent="0.2">
      <c r="C249" s="399" t="s">
        <v>706</v>
      </c>
    </row>
    <row r="250" spans="3:3" x14ac:dyDescent="0.2">
      <c r="C250" s="399" t="s">
        <v>707</v>
      </c>
    </row>
    <row r="251" spans="3:3" x14ac:dyDescent="0.2">
      <c r="C251" s="399" t="s">
        <v>708</v>
      </c>
    </row>
    <row r="252" spans="3:3" x14ac:dyDescent="0.2">
      <c r="C252" s="399" t="s">
        <v>709</v>
      </c>
    </row>
    <row r="253" spans="3:3" x14ac:dyDescent="0.2">
      <c r="C253" s="399" t="s">
        <v>710</v>
      </c>
    </row>
    <row r="254" spans="3:3" x14ac:dyDescent="0.2">
      <c r="C254" s="399" t="s">
        <v>711</v>
      </c>
    </row>
    <row r="255" spans="3:3" x14ac:dyDescent="0.2">
      <c r="C255" s="399" t="s">
        <v>672</v>
      </c>
    </row>
    <row r="256" spans="3:3" x14ac:dyDescent="0.2">
      <c r="C256" s="399" t="s">
        <v>673</v>
      </c>
    </row>
    <row r="257" spans="3:3" x14ac:dyDescent="0.2">
      <c r="C257" s="399" t="s">
        <v>712</v>
      </c>
    </row>
    <row r="258" spans="3:3" x14ac:dyDescent="0.2">
      <c r="C258" s="399" t="s">
        <v>713</v>
      </c>
    </row>
    <row r="259" spans="3:3" x14ac:dyDescent="0.2">
      <c r="C259" s="399" t="s">
        <v>714</v>
      </c>
    </row>
    <row r="260" spans="3:3" x14ac:dyDescent="0.2">
      <c r="C260" s="399" t="s">
        <v>720</v>
      </c>
    </row>
    <row r="261" spans="3:3" x14ac:dyDescent="0.2">
      <c r="C261" s="399" t="s">
        <v>721</v>
      </c>
    </row>
    <row r="262" spans="3:3" x14ac:dyDescent="0.2">
      <c r="C262" s="399" t="s">
        <v>722</v>
      </c>
    </row>
    <row r="263" spans="3:3" x14ac:dyDescent="0.2">
      <c r="C263" s="399" t="s">
        <v>723</v>
      </c>
    </row>
    <row r="264" spans="3:3" x14ac:dyDescent="0.2">
      <c r="C264" s="399" t="s">
        <v>724</v>
      </c>
    </row>
    <row r="265" spans="3:3" x14ac:dyDescent="0.2">
      <c r="C265" s="399" t="s">
        <v>725</v>
      </c>
    </row>
    <row r="266" spans="3:3" x14ac:dyDescent="0.2">
      <c r="C266" s="399" t="s">
        <v>726</v>
      </c>
    </row>
    <row r="267" spans="3:3" x14ac:dyDescent="0.2">
      <c r="C267" s="399" t="s">
        <v>727</v>
      </c>
    </row>
    <row r="268" spans="3:3" x14ac:dyDescent="0.2">
      <c r="C268" s="399" t="s">
        <v>728</v>
      </c>
    </row>
    <row r="269" spans="3:3" x14ac:dyDescent="0.2">
      <c r="C269" s="399" t="s">
        <v>729</v>
      </c>
    </row>
    <row r="270" spans="3:3" x14ac:dyDescent="0.2">
      <c r="C270" s="399" t="s">
        <v>730</v>
      </c>
    </row>
    <row r="271" spans="3:3" x14ac:dyDescent="0.2">
      <c r="C271" s="399" t="s">
        <v>731</v>
      </c>
    </row>
    <row r="272" spans="3:3" x14ac:dyDescent="0.2">
      <c r="C272" s="399" t="s">
        <v>732</v>
      </c>
    </row>
    <row r="273" spans="3:3" x14ac:dyDescent="0.2">
      <c r="C273" s="399" t="s">
        <v>733</v>
      </c>
    </row>
    <row r="274" spans="3:3" x14ac:dyDescent="0.2">
      <c r="C274" s="399" t="s">
        <v>734</v>
      </c>
    </row>
    <row r="275" spans="3:3" x14ac:dyDescent="0.2">
      <c r="C275" s="399" t="s">
        <v>735</v>
      </c>
    </row>
    <row r="276" spans="3:3" x14ac:dyDescent="0.2">
      <c r="C276" s="399" t="s">
        <v>736</v>
      </c>
    </row>
    <row r="277" spans="3:3" x14ac:dyDescent="0.2">
      <c r="C277" s="399" t="s">
        <v>737</v>
      </c>
    </row>
    <row r="278" spans="3:3" x14ac:dyDescent="0.2">
      <c r="C278" s="399" t="s">
        <v>738</v>
      </c>
    </row>
    <row r="279" spans="3:3" x14ac:dyDescent="0.2">
      <c r="C279" s="399" t="s">
        <v>739</v>
      </c>
    </row>
    <row r="280" spans="3:3" x14ac:dyDescent="0.2">
      <c r="C280" s="399" t="s">
        <v>740</v>
      </c>
    </row>
    <row r="281" spans="3:3" x14ac:dyDescent="0.2">
      <c r="C281" s="399" t="s">
        <v>627</v>
      </c>
    </row>
    <row r="282" spans="3:3" x14ac:dyDescent="0.2">
      <c r="C282" s="399" t="s">
        <v>741</v>
      </c>
    </row>
    <row r="283" spans="3:3" x14ac:dyDescent="0.2">
      <c r="C283" s="399" t="s">
        <v>742</v>
      </c>
    </row>
    <row r="284" spans="3:3" x14ac:dyDescent="0.2">
      <c r="C284" s="399" t="s">
        <v>743</v>
      </c>
    </row>
    <row r="285" spans="3:3" x14ac:dyDescent="0.2">
      <c r="C285" s="399" t="s">
        <v>744</v>
      </c>
    </row>
    <row r="286" spans="3:3" x14ac:dyDescent="0.2">
      <c r="C286" s="399" t="s">
        <v>736</v>
      </c>
    </row>
    <row r="287" spans="3:3" x14ac:dyDescent="0.2">
      <c r="C287" s="399" t="s">
        <v>737</v>
      </c>
    </row>
    <row r="288" spans="3:3" x14ac:dyDescent="0.2">
      <c r="C288" s="399" t="s">
        <v>745</v>
      </c>
    </row>
    <row r="289" spans="3:3" x14ac:dyDescent="0.2">
      <c r="C289" s="399" t="s">
        <v>746</v>
      </c>
    </row>
    <row r="290" spans="3:3" x14ac:dyDescent="0.2">
      <c r="C290" s="399" t="s">
        <v>747</v>
      </c>
    </row>
    <row r="291" spans="3:3" x14ac:dyDescent="0.2">
      <c r="C291" s="399" t="s">
        <v>748</v>
      </c>
    </row>
    <row r="292" spans="3:3" x14ac:dyDescent="0.2">
      <c r="C292" s="399" t="s">
        <v>749</v>
      </c>
    </row>
    <row r="293" spans="3:3" x14ac:dyDescent="0.2">
      <c r="C293" s="399" t="s">
        <v>750</v>
      </c>
    </row>
    <row r="294" spans="3:3" x14ac:dyDescent="0.2">
      <c r="C294" s="399" t="s">
        <v>751</v>
      </c>
    </row>
    <row r="295" spans="3:3" x14ac:dyDescent="0.2">
      <c r="C295" s="399" t="s">
        <v>752</v>
      </c>
    </row>
    <row r="296" spans="3:3" x14ac:dyDescent="0.2">
      <c r="C296" s="399" t="s">
        <v>627</v>
      </c>
    </row>
    <row r="297" spans="3:3" x14ac:dyDescent="0.2">
      <c r="C297" s="399" t="s">
        <v>753</v>
      </c>
    </row>
    <row r="298" spans="3:3" x14ac:dyDescent="0.2">
      <c r="C298" s="399" t="s">
        <v>754</v>
      </c>
    </row>
    <row r="299" spans="3:3" x14ac:dyDescent="0.2">
      <c r="C299" s="399" t="s">
        <v>755</v>
      </c>
    </row>
    <row r="300" spans="3:3" x14ac:dyDescent="0.2">
      <c r="C300" s="399" t="s">
        <v>736</v>
      </c>
    </row>
    <row r="301" spans="3:3" x14ac:dyDescent="0.2">
      <c r="C301" s="399" t="s">
        <v>737</v>
      </c>
    </row>
    <row r="302" spans="3:3" x14ac:dyDescent="0.2">
      <c r="C302" s="399" t="s">
        <v>745</v>
      </c>
    </row>
    <row r="303" spans="3:3" x14ac:dyDescent="0.2">
      <c r="C303" s="399" t="s">
        <v>756</v>
      </c>
    </row>
    <row r="304" spans="3:3" x14ac:dyDescent="0.2">
      <c r="C304" s="399" t="s">
        <v>757</v>
      </c>
    </row>
    <row r="305" spans="3:3" x14ac:dyDescent="0.2">
      <c r="C305" s="399" t="s">
        <v>627</v>
      </c>
    </row>
    <row r="306" spans="3:3" x14ac:dyDescent="0.2">
      <c r="C306" s="399" t="s">
        <v>758</v>
      </c>
    </row>
    <row r="307" spans="3:3" x14ac:dyDescent="0.2">
      <c r="C307" s="399" t="s">
        <v>759</v>
      </c>
    </row>
    <row r="308" spans="3:3" x14ac:dyDescent="0.2">
      <c r="C308" s="399" t="s">
        <v>736</v>
      </c>
    </row>
    <row r="309" spans="3:3" x14ac:dyDescent="0.2">
      <c r="C309" s="399" t="s">
        <v>737</v>
      </c>
    </row>
    <row r="310" spans="3:3" x14ac:dyDescent="0.2">
      <c r="C310" s="399" t="s">
        <v>745</v>
      </c>
    </row>
    <row r="311" spans="3:3" x14ac:dyDescent="0.2">
      <c r="C311" s="399" t="s">
        <v>747</v>
      </c>
    </row>
    <row r="312" spans="3:3" x14ac:dyDescent="0.2">
      <c r="C312" s="399" t="s">
        <v>748</v>
      </c>
    </row>
    <row r="313" spans="3:3" x14ac:dyDescent="0.2">
      <c r="C313" s="399" t="s">
        <v>749</v>
      </c>
    </row>
    <row r="314" spans="3:3" x14ac:dyDescent="0.2">
      <c r="C314" s="399" t="s">
        <v>750</v>
      </c>
    </row>
    <row r="315" spans="3:3" x14ac:dyDescent="0.2">
      <c r="C315" s="399" t="s">
        <v>751</v>
      </c>
    </row>
    <row r="316" spans="3:3" x14ac:dyDescent="0.2">
      <c r="C316" s="399" t="s">
        <v>760</v>
      </c>
    </row>
    <row r="317" spans="3:3" x14ac:dyDescent="0.2">
      <c r="C317" s="399" t="s">
        <v>761</v>
      </c>
    </row>
    <row r="318" spans="3:3" x14ac:dyDescent="0.2">
      <c r="C318" s="399" t="s">
        <v>762</v>
      </c>
    </row>
    <row r="319" spans="3:3" x14ac:dyDescent="0.2">
      <c r="C319" s="399" t="s">
        <v>763</v>
      </c>
    </row>
    <row r="320" spans="3:3" x14ac:dyDescent="0.2">
      <c r="C320" s="399" t="s">
        <v>764</v>
      </c>
    </row>
    <row r="321" spans="3:3" x14ac:dyDescent="0.2">
      <c r="C321" s="399" t="s">
        <v>765</v>
      </c>
    </row>
    <row r="322" spans="3:3" x14ac:dyDescent="0.2">
      <c r="C322" s="399" t="s">
        <v>766</v>
      </c>
    </row>
    <row r="323" spans="3:3" x14ac:dyDescent="0.2">
      <c r="C323" s="399" t="s">
        <v>767</v>
      </c>
    </row>
    <row r="324" spans="3:3" x14ac:dyDescent="0.2">
      <c r="C324" s="399" t="s">
        <v>768</v>
      </c>
    </row>
    <row r="325" spans="3:3" x14ac:dyDescent="0.2">
      <c r="C325" s="399" t="s">
        <v>769</v>
      </c>
    </row>
    <row r="326" spans="3:3" x14ac:dyDescent="0.2">
      <c r="C326" s="399" t="s">
        <v>770</v>
      </c>
    </row>
    <row r="327" spans="3:3" x14ac:dyDescent="0.2">
      <c r="C327" s="399" t="s">
        <v>771</v>
      </c>
    </row>
    <row r="328" spans="3:3" x14ac:dyDescent="0.2">
      <c r="C328" s="399" t="s">
        <v>772</v>
      </c>
    </row>
    <row r="329" spans="3:3" x14ac:dyDescent="0.2">
      <c r="C329" s="399" t="s">
        <v>773</v>
      </c>
    </row>
    <row r="330" spans="3:3" x14ac:dyDescent="0.2">
      <c r="C330" s="399" t="s">
        <v>774</v>
      </c>
    </row>
    <row r="331" spans="3:3" x14ac:dyDescent="0.2">
      <c r="C331" s="399" t="s">
        <v>775</v>
      </c>
    </row>
    <row r="332" spans="3:3" x14ac:dyDescent="0.2">
      <c r="C332" s="399" t="s">
        <v>776</v>
      </c>
    </row>
    <row r="333" spans="3:3" x14ac:dyDescent="0.2">
      <c r="C333" s="399" t="s">
        <v>768</v>
      </c>
    </row>
    <row r="334" spans="3:3" x14ac:dyDescent="0.2">
      <c r="C334" s="399" t="s">
        <v>777</v>
      </c>
    </row>
    <row r="335" spans="3:3" x14ac:dyDescent="0.2">
      <c r="C335" s="399" t="s">
        <v>778</v>
      </c>
    </row>
    <row r="336" spans="3:3" x14ac:dyDescent="0.2">
      <c r="C336" s="399" t="s">
        <v>779</v>
      </c>
    </row>
    <row r="337" spans="3:3" x14ac:dyDescent="0.2">
      <c r="C337" s="399" t="s">
        <v>780</v>
      </c>
    </row>
    <row r="338" spans="3:3" x14ac:dyDescent="0.2">
      <c r="C338" s="399" t="s">
        <v>627</v>
      </c>
    </row>
    <row r="339" spans="3:3" x14ac:dyDescent="0.2">
      <c r="C339" s="399" t="s">
        <v>781</v>
      </c>
    </row>
    <row r="340" spans="3:3" x14ac:dyDescent="0.2">
      <c r="C340" s="399" t="s">
        <v>782</v>
      </c>
    </row>
    <row r="341" spans="3:3" x14ac:dyDescent="0.2">
      <c r="C341" s="399" t="s">
        <v>783</v>
      </c>
    </row>
    <row r="342" spans="3:3" x14ac:dyDescent="0.2">
      <c r="C342" s="399" t="s">
        <v>768</v>
      </c>
    </row>
    <row r="343" spans="3:3" x14ac:dyDescent="0.2">
      <c r="C343" s="399" t="s">
        <v>784</v>
      </c>
    </row>
    <row r="344" spans="3:3" x14ac:dyDescent="0.2">
      <c r="C344" s="399" t="s">
        <v>785</v>
      </c>
    </row>
    <row r="345" spans="3:3" x14ac:dyDescent="0.2">
      <c r="C345" s="399" t="s">
        <v>786</v>
      </c>
    </row>
    <row r="346" spans="3:3" x14ac:dyDescent="0.2">
      <c r="C346" s="399" t="s">
        <v>787</v>
      </c>
    </row>
    <row r="347" spans="3:3" x14ac:dyDescent="0.2">
      <c r="C347" s="399" t="s">
        <v>788</v>
      </c>
    </row>
    <row r="348" spans="3:3" x14ac:dyDescent="0.2">
      <c r="C348" s="399" t="s">
        <v>789</v>
      </c>
    </row>
    <row r="349" spans="3:3" x14ac:dyDescent="0.2">
      <c r="C349" s="399" t="s">
        <v>790</v>
      </c>
    </row>
    <row r="350" spans="3:3" x14ac:dyDescent="0.2">
      <c r="C350" s="399" t="s">
        <v>791</v>
      </c>
    </row>
    <row r="351" spans="3:3" x14ac:dyDescent="0.2">
      <c r="C351" s="399" t="s">
        <v>792</v>
      </c>
    </row>
    <row r="353" spans="3:3" x14ac:dyDescent="0.2">
      <c r="C353" s="399" t="s">
        <v>1186</v>
      </c>
    </row>
    <row r="354" spans="3:3" x14ac:dyDescent="0.2">
      <c r="C354" s="399" t="s">
        <v>1187</v>
      </c>
    </row>
    <row r="355" spans="3:3" x14ac:dyDescent="0.2">
      <c r="C355" s="399" t="s">
        <v>1188</v>
      </c>
    </row>
    <row r="356" spans="3:3" x14ac:dyDescent="0.2">
      <c r="C356" s="399" t="s">
        <v>1189</v>
      </c>
    </row>
    <row r="357" spans="3:3" x14ac:dyDescent="0.2">
      <c r="C357" s="399" t="s">
        <v>1190</v>
      </c>
    </row>
    <row r="358" spans="3:3" x14ac:dyDescent="0.2">
      <c r="C358" s="399" t="s">
        <v>1191</v>
      </c>
    </row>
    <row r="359" spans="3:3" x14ac:dyDescent="0.2">
      <c r="C359" s="399" t="s">
        <v>1192</v>
      </c>
    </row>
    <row r="360" spans="3:3" x14ac:dyDescent="0.2">
      <c r="C360" s="399" t="s">
        <v>1193</v>
      </c>
    </row>
    <row r="361" spans="3:3" x14ac:dyDescent="0.2">
      <c r="C361" s="399" t="s">
        <v>1194</v>
      </c>
    </row>
    <row r="362" spans="3:3" x14ac:dyDescent="0.2">
      <c r="C362" s="399" t="s">
        <v>1195</v>
      </c>
    </row>
    <row r="363" spans="3:3" x14ac:dyDescent="0.2">
      <c r="C363" s="399" t="s">
        <v>1196</v>
      </c>
    </row>
    <row r="364" spans="3:3" x14ac:dyDescent="0.2">
      <c r="C364" s="399" t="s">
        <v>1197</v>
      </c>
    </row>
    <row r="365" spans="3:3" x14ac:dyDescent="0.2">
      <c r="C365" s="399" t="s">
        <v>806</v>
      </c>
    </row>
    <row r="366" spans="3:3" x14ac:dyDescent="0.2">
      <c r="C366" s="399" t="s">
        <v>890</v>
      </c>
    </row>
    <row r="367" spans="3:3" x14ac:dyDescent="0.2">
      <c r="C367" s="399" t="s">
        <v>890</v>
      </c>
    </row>
    <row r="369" spans="3:3" x14ac:dyDescent="0.2">
      <c r="C369" s="399" t="s">
        <v>1198</v>
      </c>
    </row>
    <row r="370" spans="3:3" x14ac:dyDescent="0.2">
      <c r="C370" s="399" t="s">
        <v>891</v>
      </c>
    </row>
    <row r="373" spans="3:3" x14ac:dyDescent="0.2">
      <c r="C373" s="399" t="s">
        <v>894</v>
      </c>
    </row>
    <row r="374" spans="3:3" x14ac:dyDescent="0.2">
      <c r="C374" s="399" t="s">
        <v>895</v>
      </c>
    </row>
    <row r="375" spans="3:3" x14ac:dyDescent="0.2">
      <c r="C375" s="399" t="s">
        <v>896</v>
      </c>
    </row>
    <row r="376" spans="3:3" x14ac:dyDescent="0.2">
      <c r="C376" s="399" t="s">
        <v>897</v>
      </c>
    </row>
    <row r="377" spans="3:3" x14ac:dyDescent="0.2">
      <c r="C377" s="399" t="s">
        <v>898</v>
      </c>
    </row>
    <row r="378" spans="3:3" x14ac:dyDescent="0.2">
      <c r="C378" s="399" t="s">
        <v>899</v>
      </c>
    </row>
    <row r="379" spans="3:3" x14ac:dyDescent="0.2">
      <c r="C379" s="399" t="s">
        <v>900</v>
      </c>
    </row>
    <row r="380" spans="3:3" x14ac:dyDescent="0.2">
      <c r="C380" s="399" t="s">
        <v>901</v>
      </c>
    </row>
    <row r="381" spans="3:3" x14ac:dyDescent="0.2">
      <c r="C381" s="399" t="s">
        <v>902</v>
      </c>
    </row>
    <row r="382" spans="3:3" x14ac:dyDescent="0.2">
      <c r="C382" s="399" t="s">
        <v>903</v>
      </c>
    </row>
    <row r="383" spans="3:3" x14ac:dyDescent="0.2">
      <c r="C383" s="399" t="s">
        <v>904</v>
      </c>
    </row>
    <row r="384" spans="3:3" x14ac:dyDescent="0.2">
      <c r="C384" s="399" t="s">
        <v>905</v>
      </c>
    </row>
    <row r="386" spans="3:3" x14ac:dyDescent="0.2">
      <c r="C386" s="399" t="s">
        <v>906</v>
      </c>
    </row>
    <row r="388" spans="3:3" x14ac:dyDescent="0.2">
      <c r="C388" s="399" t="s">
        <v>907</v>
      </c>
    </row>
    <row r="389" spans="3:3" x14ac:dyDescent="0.2">
      <c r="C389" s="399" t="s">
        <v>908</v>
      </c>
    </row>
    <row r="391" spans="3:3" x14ac:dyDescent="0.2">
      <c r="C391" s="399" t="s">
        <v>909</v>
      </c>
    </row>
    <row r="392" spans="3:3" x14ac:dyDescent="0.2">
      <c r="C392" s="399" t="s">
        <v>910</v>
      </c>
    </row>
    <row r="394" spans="3:3" x14ac:dyDescent="0.2">
      <c r="C394" s="399" t="s">
        <v>911</v>
      </c>
    </row>
    <row r="395" spans="3:3" x14ac:dyDescent="0.2">
      <c r="C395" s="399" t="s">
        <v>912</v>
      </c>
    </row>
    <row r="396" spans="3:3" x14ac:dyDescent="0.2">
      <c r="C396" s="399" t="s">
        <v>913</v>
      </c>
    </row>
    <row r="397" spans="3:3" x14ac:dyDescent="0.2">
      <c r="C397" s="399" t="s">
        <v>914</v>
      </c>
    </row>
    <row r="398" spans="3:3" x14ac:dyDescent="0.2">
      <c r="C398" s="399" t="s">
        <v>915</v>
      </c>
    </row>
    <row r="399" spans="3:3" x14ac:dyDescent="0.2">
      <c r="C399" s="399" t="s">
        <v>916</v>
      </c>
    </row>
    <row r="401" spans="3:3" x14ac:dyDescent="0.2">
      <c r="C401" s="399" t="s">
        <v>917</v>
      </c>
    </row>
    <row r="402" spans="3:3" x14ac:dyDescent="0.2">
      <c r="C402" s="399" t="s">
        <v>918</v>
      </c>
    </row>
    <row r="403" spans="3:3" x14ac:dyDescent="0.2">
      <c r="C403" s="399" t="s">
        <v>919</v>
      </c>
    </row>
    <row r="404" spans="3:3" x14ac:dyDescent="0.2">
      <c r="C404" s="399" t="s">
        <v>920</v>
      </c>
    </row>
    <row r="405" spans="3:3" x14ac:dyDescent="0.2">
      <c r="C405" s="399" t="s">
        <v>921</v>
      </c>
    </row>
    <row r="407" spans="3:3" x14ac:dyDescent="0.2">
      <c r="C407" s="399" t="s">
        <v>922</v>
      </c>
    </row>
    <row r="408" spans="3:3" x14ac:dyDescent="0.2">
      <c r="C408" s="399" t="s">
        <v>923</v>
      </c>
    </row>
    <row r="409" spans="3:3" x14ac:dyDescent="0.2">
      <c r="C409" s="399" t="s">
        <v>924</v>
      </c>
    </row>
    <row r="410" spans="3:3" x14ac:dyDescent="0.2">
      <c r="C410" s="399" t="s">
        <v>925</v>
      </c>
    </row>
    <row r="411" spans="3:3" x14ac:dyDescent="0.2">
      <c r="C411" s="399" t="s">
        <v>926</v>
      </c>
    </row>
    <row r="413" spans="3:3" x14ac:dyDescent="0.2">
      <c r="C413" s="399" t="s">
        <v>927</v>
      </c>
    </row>
    <row r="414" spans="3:3" x14ac:dyDescent="0.2">
      <c r="C414" s="399" t="s">
        <v>928</v>
      </c>
    </row>
    <row r="415" spans="3:3" x14ac:dyDescent="0.2">
      <c r="C415" s="399" t="s">
        <v>672</v>
      </c>
    </row>
    <row r="416" spans="3:3" x14ac:dyDescent="0.2">
      <c r="C416" s="399" t="s">
        <v>673</v>
      </c>
    </row>
    <row r="417" spans="3:3" x14ac:dyDescent="0.2">
      <c r="C417" s="399" t="s">
        <v>929</v>
      </c>
    </row>
    <row r="418" spans="3:3" x14ac:dyDescent="0.2">
      <c r="C418" s="399" t="s">
        <v>930</v>
      </c>
    </row>
    <row r="419" spans="3:3" x14ac:dyDescent="0.2">
      <c r="C419" s="399" t="s">
        <v>931</v>
      </c>
    </row>
    <row r="421" spans="3:3" x14ac:dyDescent="0.2">
      <c r="C421" s="399" t="s">
        <v>932</v>
      </c>
    </row>
    <row r="422" spans="3:3" x14ac:dyDescent="0.2">
      <c r="C422" s="399" t="s">
        <v>673</v>
      </c>
    </row>
    <row r="424" spans="3:3" x14ac:dyDescent="0.2">
      <c r="C424" s="399" t="s">
        <v>933</v>
      </c>
    </row>
    <row r="425" spans="3:3" x14ac:dyDescent="0.2">
      <c r="C425" s="399" t="s">
        <v>934</v>
      </c>
    </row>
    <row r="426" spans="3:3" x14ac:dyDescent="0.2">
      <c r="C426" s="399" t="s">
        <v>935</v>
      </c>
    </row>
    <row r="428" spans="3:3" x14ac:dyDescent="0.2">
      <c r="C428" s="399" t="s">
        <v>936</v>
      </c>
    </row>
    <row r="429" spans="3:3" x14ac:dyDescent="0.2">
      <c r="C429" s="399" t="s">
        <v>937</v>
      </c>
    </row>
    <row r="430" spans="3:3" x14ac:dyDescent="0.2">
      <c r="C430" s="399" t="s">
        <v>938</v>
      </c>
    </row>
    <row r="431" spans="3:3" x14ac:dyDescent="0.2">
      <c r="C431" s="399" t="s">
        <v>939</v>
      </c>
    </row>
    <row r="432" spans="3:3" x14ac:dyDescent="0.2">
      <c r="C432" s="399" t="s">
        <v>940</v>
      </c>
    </row>
    <row r="434" spans="3:3" x14ac:dyDescent="0.2">
      <c r="C434" s="399" t="s">
        <v>1044</v>
      </c>
    </row>
    <row r="435" spans="3:3" x14ac:dyDescent="0.2">
      <c r="C435" s="399" t="s">
        <v>864</v>
      </c>
    </row>
    <row r="436" spans="3:3" x14ac:dyDescent="0.2">
      <c r="C436" s="399" t="s">
        <v>806</v>
      </c>
    </row>
    <row r="437" spans="3:3" x14ac:dyDescent="0.2">
      <c r="C437" s="399" t="s">
        <v>942</v>
      </c>
    </row>
    <row r="438" spans="3:3" x14ac:dyDescent="0.2">
      <c r="C438" s="399" t="s">
        <v>1199</v>
      </c>
    </row>
    <row r="439" spans="3:3" x14ac:dyDescent="0.2">
      <c r="C439" s="399" t="s">
        <v>1200</v>
      </c>
    </row>
    <row r="440" spans="3:3" x14ac:dyDescent="0.2">
      <c r="C440" s="399" t="s">
        <v>945</v>
      </c>
    </row>
    <row r="441" spans="3:3" x14ac:dyDescent="0.2">
      <c r="C441" s="399" t="s">
        <v>946</v>
      </c>
    </row>
    <row r="442" spans="3:3" x14ac:dyDescent="0.2">
      <c r="C442" s="399" t="s">
        <v>947</v>
      </c>
    </row>
    <row r="444" spans="3:3" x14ac:dyDescent="0.2">
      <c r="C444" s="399" t="s">
        <v>1201</v>
      </c>
    </row>
    <row r="445" spans="3:3" x14ac:dyDescent="0.2">
      <c r="C445" s="399" t="s">
        <v>1202</v>
      </c>
    </row>
    <row r="447" spans="3:3" x14ac:dyDescent="0.2">
      <c r="C447" s="399" t="s">
        <v>950</v>
      </c>
    </row>
    <row r="448" spans="3:3" x14ac:dyDescent="0.2">
      <c r="C448" s="399" t="s">
        <v>1203</v>
      </c>
    </row>
    <row r="449" spans="3:3" x14ac:dyDescent="0.2">
      <c r="C449" s="399" t="s">
        <v>1050</v>
      </c>
    </row>
    <row r="450" spans="3:3" x14ac:dyDescent="0.2">
      <c r="C450" s="399" t="s">
        <v>806</v>
      </c>
    </row>
    <row r="451" spans="3:3" x14ac:dyDescent="0.2">
      <c r="C451" s="399" t="s">
        <v>1204</v>
      </c>
    </row>
    <row r="452" spans="3:3" x14ac:dyDescent="0.2">
      <c r="C452" s="399" t="s">
        <v>942</v>
      </c>
    </row>
    <row r="453" spans="3:3" x14ac:dyDescent="0.2">
      <c r="C453" s="399" t="s">
        <v>1205</v>
      </c>
    </row>
    <row r="454" spans="3:3" x14ac:dyDescent="0.2">
      <c r="C454" s="399" t="s">
        <v>1206</v>
      </c>
    </row>
    <row r="455" spans="3:3" x14ac:dyDescent="0.2">
      <c r="C455" s="399" t="s">
        <v>945</v>
      </c>
    </row>
    <row r="456" spans="3:3" x14ac:dyDescent="0.2">
      <c r="C456" s="399" t="s">
        <v>946</v>
      </c>
    </row>
    <row r="457" spans="3:3" x14ac:dyDescent="0.2">
      <c r="C457" s="399" t="s">
        <v>947</v>
      </c>
    </row>
    <row r="459" spans="3:3" x14ac:dyDescent="0.2">
      <c r="C459" s="399" t="s">
        <v>1207</v>
      </c>
    </row>
    <row r="460" spans="3:3" x14ac:dyDescent="0.2">
      <c r="C460" s="399" t="s">
        <v>1208</v>
      </c>
    </row>
    <row r="462" spans="3:3" x14ac:dyDescent="0.2">
      <c r="C462" s="399" t="s">
        <v>950</v>
      </c>
    </row>
    <row r="463" spans="3:3" x14ac:dyDescent="0.2">
      <c r="C463" s="399" t="s">
        <v>1209</v>
      </c>
    </row>
    <row r="464" spans="3:3" x14ac:dyDescent="0.2">
      <c r="C464" s="399" t="s">
        <v>1050</v>
      </c>
    </row>
    <row r="466" spans="3:3" x14ac:dyDescent="0.2">
      <c r="C466" s="399" t="s">
        <v>960</v>
      </c>
    </row>
    <row r="467" spans="3:3" x14ac:dyDescent="0.2">
      <c r="C467" s="399" t="s">
        <v>961</v>
      </c>
    </row>
    <row r="468" spans="3:3" x14ac:dyDescent="0.2">
      <c r="C468" s="399" t="s">
        <v>962</v>
      </c>
    </row>
    <row r="469" spans="3:3" x14ac:dyDescent="0.2">
      <c r="C469" s="399" t="s">
        <v>964</v>
      </c>
    </row>
    <row r="470" spans="3:3" x14ac:dyDescent="0.2">
      <c r="C470" s="399" t="s">
        <v>965</v>
      </c>
    </row>
    <row r="471" spans="3:3" x14ac:dyDescent="0.2">
      <c r="C471" s="399" t="s">
        <v>966</v>
      </c>
    </row>
    <row r="472" spans="3:3" x14ac:dyDescent="0.2">
      <c r="C472" s="399" t="s">
        <v>967</v>
      </c>
    </row>
    <row r="473" spans="3:3" x14ac:dyDescent="0.2">
      <c r="C473" s="399" t="s">
        <v>968</v>
      </c>
    </row>
    <row r="474" spans="3:3" x14ac:dyDescent="0.2">
      <c r="C474" s="399" t="s">
        <v>969</v>
      </c>
    </row>
    <row r="475" spans="3:3" x14ac:dyDescent="0.2">
      <c r="C475" s="399" t="s">
        <v>1210</v>
      </c>
    </row>
    <row r="476" spans="3:3" x14ac:dyDescent="0.2">
      <c r="C476" s="399" t="s">
        <v>1114</v>
      </c>
    </row>
    <row r="477" spans="3:3" x14ac:dyDescent="0.2">
      <c r="C477" s="402" t="s">
        <v>1211</v>
      </c>
    </row>
    <row r="478" spans="3:3" x14ac:dyDescent="0.2">
      <c r="C478" s="399" t="s">
        <v>1212</v>
      </c>
    </row>
    <row r="479" spans="3:3" x14ac:dyDescent="0.2">
      <c r="C479" s="399" t="s">
        <v>1213</v>
      </c>
    </row>
    <row r="480" spans="3:3" x14ac:dyDescent="0.2">
      <c r="C480" s="399" t="s">
        <v>1214</v>
      </c>
    </row>
    <row r="481" spans="3:3" x14ac:dyDescent="0.2">
      <c r="C481" s="399" t="s">
        <v>1215</v>
      </c>
    </row>
    <row r="482" spans="3:3" x14ac:dyDescent="0.2">
      <c r="C482" s="399" t="s">
        <v>1216</v>
      </c>
    </row>
    <row r="483" spans="3:3" x14ac:dyDescent="0.2">
      <c r="C483" s="399" t="s">
        <v>976</v>
      </c>
    </row>
    <row r="484" spans="3:3" x14ac:dyDescent="0.2">
      <c r="C484" s="399" t="s">
        <v>977</v>
      </c>
    </row>
    <row r="485" spans="3:3" x14ac:dyDescent="0.2">
      <c r="C485" s="399" t="s">
        <v>978</v>
      </c>
    </row>
    <row r="486" spans="3:3" x14ac:dyDescent="0.2">
      <c r="C486" s="399" t="s">
        <v>979</v>
      </c>
    </row>
    <row r="487" spans="3:3" x14ac:dyDescent="0.2">
      <c r="C487" s="399" t="s">
        <v>980</v>
      </c>
    </row>
    <row r="488" spans="3:3" x14ac:dyDescent="0.2">
      <c r="C488" s="399" t="s">
        <v>981</v>
      </c>
    </row>
    <row r="489" spans="3:3" x14ac:dyDescent="0.2">
      <c r="C489" s="399" t="s">
        <v>982</v>
      </c>
    </row>
    <row r="490" spans="3:3" x14ac:dyDescent="0.2">
      <c r="C490" s="399" t="s">
        <v>983</v>
      </c>
    </row>
    <row r="491" spans="3:3" x14ac:dyDescent="0.2">
      <c r="C491" s="399" t="s">
        <v>984</v>
      </c>
    </row>
    <row r="492" spans="3:3" x14ac:dyDescent="0.2">
      <c r="C492" s="399" t="s">
        <v>985</v>
      </c>
    </row>
    <row r="493" spans="3:3" x14ac:dyDescent="0.2">
      <c r="C493" s="399" t="s">
        <v>986</v>
      </c>
    </row>
    <row r="494" spans="3:3" x14ac:dyDescent="0.2">
      <c r="C494" s="399" t="s">
        <v>1217</v>
      </c>
    </row>
    <row r="495" spans="3:3" x14ac:dyDescent="0.2">
      <c r="C495" s="399" t="s">
        <v>855</v>
      </c>
    </row>
    <row r="496" spans="3:3" x14ac:dyDescent="0.2">
      <c r="C496" s="399" t="s">
        <v>988</v>
      </c>
    </row>
    <row r="497" spans="3:3" x14ac:dyDescent="0.2">
      <c r="C497" s="399" t="s">
        <v>989</v>
      </c>
    </row>
    <row r="498" spans="3:3" x14ac:dyDescent="0.2">
      <c r="C498" s="399" t="s">
        <v>1218</v>
      </c>
    </row>
    <row r="499" spans="3:3" x14ac:dyDescent="0.2">
      <c r="C499" s="399" t="s">
        <v>991</v>
      </c>
    </row>
    <row r="500" spans="3:3" x14ac:dyDescent="0.2">
      <c r="C500" s="399" t="s">
        <v>992</v>
      </c>
    </row>
    <row r="501" spans="3:3" x14ac:dyDescent="0.2">
      <c r="C501" s="399" t="s">
        <v>993</v>
      </c>
    </row>
    <row r="502" spans="3:3" x14ac:dyDescent="0.2">
      <c r="C502" s="399" t="s">
        <v>994</v>
      </c>
    </row>
    <row r="503" spans="3:3" x14ac:dyDescent="0.2">
      <c r="C503" s="399" t="s">
        <v>806</v>
      </c>
    </row>
    <row r="504" spans="3:3" x14ac:dyDescent="0.2">
      <c r="C504" s="399" t="s">
        <v>806</v>
      </c>
    </row>
    <row r="505" spans="3:3" x14ac:dyDescent="0.2">
      <c r="C505" s="399" t="s">
        <v>806</v>
      </c>
    </row>
    <row r="506" spans="3:3" x14ac:dyDescent="0.2">
      <c r="C506" s="399" t="s">
        <v>1135</v>
      </c>
    </row>
    <row r="507" spans="3:3" x14ac:dyDescent="0.2">
      <c r="C507" s="399" t="s">
        <v>1136</v>
      </c>
    </row>
    <row r="508" spans="3:3" x14ac:dyDescent="0.2">
      <c r="C508" s="399" t="s">
        <v>1219</v>
      </c>
    </row>
    <row r="510" spans="3:3" x14ac:dyDescent="0.2">
      <c r="C510" s="399" t="s">
        <v>1137</v>
      </c>
    </row>
    <row r="511" spans="3:3" x14ac:dyDescent="0.2">
      <c r="C511" s="399" t="s">
        <v>1138</v>
      </c>
    </row>
    <row r="512" spans="3:3" x14ac:dyDescent="0.2">
      <c r="C512" s="399" t="s">
        <v>1139</v>
      </c>
    </row>
    <row r="514" spans="3:3" x14ac:dyDescent="0.2">
      <c r="C514" s="399" t="s">
        <v>1140</v>
      </c>
    </row>
    <row r="515" spans="3:3" x14ac:dyDescent="0.2">
      <c r="C515" s="399" t="s">
        <v>1141</v>
      </c>
    </row>
    <row r="516" spans="3:3" x14ac:dyDescent="0.2">
      <c r="C516" s="399" t="s">
        <v>1142</v>
      </c>
    </row>
    <row r="517" spans="3:3" x14ac:dyDescent="0.2">
      <c r="C517" s="402" t="s">
        <v>1143</v>
      </c>
    </row>
    <row r="519" spans="3:3" x14ac:dyDescent="0.2">
      <c r="C519" s="399" t="s">
        <v>1144</v>
      </c>
    </row>
    <row r="520" spans="3:3" x14ac:dyDescent="0.2">
      <c r="C520" s="399" t="s">
        <v>1145</v>
      </c>
    </row>
    <row r="522" spans="3:3" x14ac:dyDescent="0.2">
      <c r="C522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M189"/>
  <sheetViews>
    <sheetView tabSelected="1" topLeftCell="A13" zoomScale="85" zoomScaleNormal="85" workbookViewId="0">
      <selection activeCell="G19" sqref="G19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23.42578125" style="27" customWidth="1"/>
    <col min="6" max="6" width="34.5703125" style="74" customWidth="1"/>
    <col min="7" max="7" width="10.42578125" style="75" customWidth="1"/>
    <col min="8" max="8" width="10.42578125" style="29" bestFit="1" customWidth="1"/>
    <col min="9" max="9" width="10.42578125" style="30" bestFit="1" customWidth="1"/>
    <col min="10" max="13" width="10.42578125" style="26" bestFit="1" customWidth="1"/>
    <col min="14" max="15" width="17.5703125" style="26" customWidth="1"/>
    <col min="16" max="16384" width="17.5703125" style="26"/>
  </cols>
  <sheetData>
    <row r="1" spans="1:13" ht="15" customHeight="1" thickBot="1" x14ac:dyDescent="0.25">
      <c r="D1" s="28"/>
      <c r="E1" s="28"/>
      <c r="F1" s="28"/>
      <c r="G1" s="28"/>
    </row>
    <row r="2" spans="1:13" ht="15" customHeight="1" thickBot="1" x14ac:dyDescent="0.25">
      <c r="A2" s="31" t="s">
        <v>1223</v>
      </c>
      <c r="B2" s="32" t="s">
        <v>1224</v>
      </c>
      <c r="C2" s="33"/>
      <c r="D2" s="34"/>
      <c r="E2" s="624"/>
      <c r="F2" s="27"/>
      <c r="G2" s="27"/>
    </row>
    <row r="3" spans="1:13" ht="15" customHeight="1" x14ac:dyDescent="0.2">
      <c r="A3" s="35" t="s">
        <v>1225</v>
      </c>
      <c r="B3" s="36"/>
      <c r="C3" s="105" t="s">
        <v>1226</v>
      </c>
      <c r="D3" s="36"/>
      <c r="E3" s="36"/>
      <c r="F3" s="37"/>
      <c r="G3" s="38"/>
      <c r="I3" s="39"/>
      <c r="J3" s="39"/>
      <c r="K3" s="39"/>
      <c r="L3" s="39"/>
      <c r="M3" s="39"/>
    </row>
    <row r="4" spans="1:13" ht="15" customHeight="1" x14ac:dyDescent="0.2">
      <c r="A4" s="40" t="s">
        <v>1227</v>
      </c>
      <c r="B4" s="104" t="s">
        <v>1228</v>
      </c>
      <c r="C4" s="106" t="s">
        <v>1229</v>
      </c>
      <c r="D4" s="41"/>
      <c r="E4" s="41"/>
      <c r="F4" s="42"/>
      <c r="G4" s="38"/>
      <c r="I4" s="39" t="s">
        <v>1230</v>
      </c>
      <c r="J4" s="39"/>
      <c r="K4" s="39"/>
      <c r="L4" s="39"/>
      <c r="M4" s="39"/>
    </row>
    <row r="5" spans="1:13" ht="15" customHeight="1" thickBot="1" x14ac:dyDescent="0.25">
      <c r="A5" s="40"/>
      <c r="B5" s="43"/>
      <c r="C5" s="43"/>
      <c r="D5" s="43"/>
      <c r="E5" s="43"/>
      <c r="F5" s="44"/>
      <c r="G5" s="38"/>
      <c r="I5" s="39" t="s">
        <v>1228</v>
      </c>
      <c r="J5" s="39"/>
      <c r="K5" s="39"/>
      <c r="L5" s="39"/>
      <c r="M5" s="39"/>
    </row>
    <row r="6" spans="1:13" ht="15" customHeight="1" x14ac:dyDescent="0.2">
      <c r="A6" s="45"/>
      <c r="B6" s="46"/>
      <c r="C6" s="47"/>
      <c r="D6" s="48" t="s">
        <v>1231</v>
      </c>
      <c r="E6" s="625"/>
      <c r="F6" s="49">
        <v>1</v>
      </c>
      <c r="G6" s="38"/>
      <c r="I6" s="26"/>
    </row>
    <row r="7" spans="1:13" ht="15" customHeight="1" x14ac:dyDescent="0.2">
      <c r="A7" s="50"/>
      <c r="B7" s="51"/>
      <c r="C7" s="52"/>
      <c r="D7" s="53" t="s">
        <v>1232</v>
      </c>
      <c r="E7" s="626"/>
      <c r="F7" s="54" t="s">
        <v>1233</v>
      </c>
      <c r="G7" s="38"/>
      <c r="I7" s="26">
        <f>COUNTIF('Bending Stiffness'!A5:A15000,"&gt;0")+1</f>
        <v>27</v>
      </c>
      <c r="J7" s="27"/>
      <c r="K7" s="27"/>
      <c r="L7" s="27"/>
      <c r="M7" s="27"/>
    </row>
    <row r="8" spans="1:13" ht="15" customHeight="1" x14ac:dyDescent="0.2">
      <c r="A8" s="55"/>
      <c r="B8" s="56" t="s">
        <v>1234</v>
      </c>
      <c r="C8" s="51" t="s">
        <v>1235</v>
      </c>
      <c r="D8" s="53" t="s">
        <v>1236</v>
      </c>
      <c r="E8" s="57" t="str">
        <f>Values!B8</f>
        <v>OD [m]</v>
      </c>
      <c r="F8" s="57">
        <f>Values!C8</f>
        <v>0.25444582550836026</v>
      </c>
      <c r="G8" s="631"/>
      <c r="I8" s="27"/>
      <c r="J8" s="27"/>
      <c r="K8" s="27"/>
      <c r="L8" s="27"/>
      <c r="M8" s="27"/>
    </row>
    <row r="9" spans="1:13" ht="15" customHeight="1" x14ac:dyDescent="0.2">
      <c r="A9" s="55"/>
      <c r="B9" s="56" t="s">
        <v>1234</v>
      </c>
      <c r="C9" s="51" t="s">
        <v>1235</v>
      </c>
      <c r="D9" s="53" t="s">
        <v>1237</v>
      </c>
      <c r="E9" s="57" t="str">
        <f>Values!B9</f>
        <v>ID [m]</v>
      </c>
      <c r="F9" s="57">
        <f>Values!C9</f>
        <v>0.15686836296313925</v>
      </c>
      <c r="G9" s="631"/>
      <c r="I9" s="27"/>
      <c r="J9" s="27"/>
      <c r="K9" s="27"/>
      <c r="L9" s="27"/>
      <c r="M9" s="27"/>
    </row>
    <row r="10" spans="1:13" ht="15" customHeight="1" x14ac:dyDescent="0.2">
      <c r="A10" s="55"/>
      <c r="B10" s="56" t="s">
        <v>1234</v>
      </c>
      <c r="C10" s="51" t="s">
        <v>1235</v>
      </c>
      <c r="D10" s="58" t="s">
        <v>1238</v>
      </c>
      <c r="E10" s="57" t="str">
        <f>Values!B4</f>
        <v>Peso vazio no ar [kg/m]</v>
      </c>
      <c r="F10" s="57">
        <f>Values!C4/1000</f>
        <v>0.10657999999999999</v>
      </c>
      <c r="G10" s="632"/>
      <c r="I10" s="61"/>
      <c r="J10" s="61"/>
      <c r="K10" s="61"/>
      <c r="L10" s="61"/>
      <c r="M10" s="61"/>
    </row>
    <row r="11" spans="1:13" ht="15" customHeight="1" x14ac:dyDescent="0.2">
      <c r="A11" s="55"/>
      <c r="B11" s="56" t="s">
        <v>1234</v>
      </c>
      <c r="C11" s="51" t="s">
        <v>1235</v>
      </c>
      <c r="D11" s="62" t="s">
        <v>1239</v>
      </c>
      <c r="E11" s="57" t="str">
        <f>Values!B10</f>
        <v>Contact diameter [mm]</v>
      </c>
      <c r="F11" s="57">
        <f>Values!C10/1000</f>
        <v>0.25440000000000002</v>
      </c>
      <c r="G11" s="632"/>
      <c r="I11" s="61"/>
      <c r="J11" s="61"/>
      <c r="K11" s="61"/>
      <c r="L11" s="61"/>
      <c r="M11" s="61"/>
    </row>
    <row r="12" spans="1:13" ht="15" customHeight="1" x14ac:dyDescent="0.2">
      <c r="A12" s="55"/>
      <c r="B12" s="56" t="s">
        <v>1234</v>
      </c>
      <c r="C12" s="51" t="s">
        <v>1235</v>
      </c>
      <c r="D12" s="62" t="s">
        <v>1240</v>
      </c>
      <c r="E12" s="57" t="str">
        <f>Values!B10</f>
        <v>Contact diameter [mm]</v>
      </c>
      <c r="F12" s="57">
        <f>Values!C10/1000</f>
        <v>0.25440000000000002</v>
      </c>
      <c r="G12" s="632"/>
      <c r="I12" s="61"/>
      <c r="J12" s="61"/>
      <c r="K12" s="61"/>
      <c r="L12" s="61"/>
      <c r="M12" s="61"/>
    </row>
    <row r="13" spans="1:13" ht="15" customHeight="1" x14ac:dyDescent="0.2">
      <c r="A13" s="55"/>
      <c r="B13" s="56" t="s">
        <v>1234</v>
      </c>
      <c r="C13" s="51" t="s">
        <v>1235</v>
      </c>
      <c r="D13" s="62" t="s">
        <v>1241</v>
      </c>
      <c r="E13" s="57" t="str">
        <f>Values!B10</f>
        <v>Contact diameter [mm]</v>
      </c>
      <c r="F13" s="57">
        <f>Values!C10/1000</f>
        <v>0.25440000000000002</v>
      </c>
      <c r="G13" s="632"/>
      <c r="I13" s="61"/>
      <c r="J13" s="61"/>
      <c r="K13" s="61"/>
      <c r="L13" s="61"/>
      <c r="M13" s="61"/>
    </row>
    <row r="14" spans="1:13" ht="15" customHeight="1" x14ac:dyDescent="0.2">
      <c r="A14" s="55"/>
      <c r="B14" s="56"/>
      <c r="C14" s="56" t="s">
        <v>1234</v>
      </c>
      <c r="D14" s="58" t="s">
        <v>1242</v>
      </c>
      <c r="E14" s="627" t="str">
        <f>('MCV e Guindaste'!N17)</f>
        <v>LDA [m]</v>
      </c>
      <c r="F14" s="59">
        <f>('MCV e Guindaste'!O17)-160-100-40-10-F15-F19-F50</f>
        <v>1984.999</v>
      </c>
      <c r="G14" s="632"/>
      <c r="I14" s="61"/>
      <c r="J14" s="61"/>
      <c r="K14" s="61"/>
      <c r="L14" s="61"/>
      <c r="M14" s="61"/>
    </row>
    <row r="15" spans="1:13" ht="15" customHeight="1" x14ac:dyDescent="0.2">
      <c r="A15" s="55"/>
      <c r="B15" s="56"/>
      <c r="C15" s="56" t="s">
        <v>1234</v>
      </c>
      <c r="D15" s="58" t="s">
        <v>1243</v>
      </c>
      <c r="E15" s="80" t="str">
        <f>Values!B18</f>
        <v>Comprimento [mm]</v>
      </c>
      <c r="F15" s="80">
        <f>Values!C18/1000</f>
        <v>4.21</v>
      </c>
      <c r="G15" s="632"/>
      <c r="I15" s="61"/>
      <c r="J15" s="61"/>
      <c r="K15" s="61"/>
      <c r="L15" s="61"/>
      <c r="M15" s="61"/>
    </row>
    <row r="16" spans="1:13" ht="15" customHeight="1" x14ac:dyDescent="0.2">
      <c r="A16" s="55"/>
      <c r="B16" s="56" t="s">
        <v>1234</v>
      </c>
      <c r="C16" s="51" t="s">
        <v>1244</v>
      </c>
      <c r="D16" s="53" t="s">
        <v>1236</v>
      </c>
      <c r="E16" s="57" t="str">
        <f>Values!B23</f>
        <v>OD [m]</v>
      </c>
      <c r="F16" s="57">
        <f>Values!C23</f>
        <v>0.35154636301109454</v>
      </c>
      <c r="G16" s="632"/>
      <c r="I16" s="61"/>
      <c r="J16" s="61"/>
      <c r="K16" s="61"/>
      <c r="L16" s="61"/>
      <c r="M16" s="61"/>
    </row>
    <row r="17" spans="1:13" ht="15" customHeight="1" x14ac:dyDescent="0.2">
      <c r="A17" s="55"/>
      <c r="B17" s="56" t="s">
        <v>1234</v>
      </c>
      <c r="C17" s="51" t="s">
        <v>1244</v>
      </c>
      <c r="D17" s="53" t="s">
        <v>1237</v>
      </c>
      <c r="E17" s="333" t="str">
        <f>Values!B25</f>
        <v>ID [mm]</v>
      </c>
      <c r="F17" s="333">
        <f>Values!C25/1000</f>
        <v>0.28000000000000003</v>
      </c>
      <c r="G17" s="632"/>
      <c r="I17" s="61"/>
      <c r="J17" s="61"/>
      <c r="K17" s="61"/>
      <c r="L17" s="61"/>
      <c r="M17" s="61"/>
    </row>
    <row r="18" spans="1:13" ht="15" customHeight="1" x14ac:dyDescent="0.2">
      <c r="A18" s="55"/>
      <c r="B18" s="56" t="s">
        <v>1234</v>
      </c>
      <c r="C18" s="51" t="s">
        <v>1244</v>
      </c>
      <c r="D18" s="58" t="s">
        <v>1238</v>
      </c>
      <c r="E18" s="57" t="str">
        <f>Values!B21</f>
        <v>Peso no ar/comp [t/m]</v>
      </c>
      <c r="F18" s="57">
        <f>Values!C21</f>
        <v>0.27980997624703086</v>
      </c>
      <c r="G18" s="632"/>
      <c r="I18" s="61"/>
      <c r="J18" s="61"/>
      <c r="K18" s="61"/>
      <c r="L18" s="61"/>
      <c r="M18" s="61"/>
    </row>
    <row r="19" spans="1:13" ht="15" customHeight="1" x14ac:dyDescent="0.2">
      <c r="A19" s="55"/>
      <c r="B19" s="56"/>
      <c r="C19" s="56" t="s">
        <v>1234</v>
      </c>
      <c r="D19" s="58" t="s">
        <v>1245</v>
      </c>
      <c r="E19" s="79" t="str">
        <f>Values!B37</f>
        <v>Comprimento [mm]</v>
      </c>
      <c r="F19" s="79">
        <f>Values!C37/1000</f>
        <v>1.7909999999999999</v>
      </c>
      <c r="G19" s="60"/>
      <c r="I19" s="61"/>
      <c r="J19" s="61"/>
      <c r="K19" s="61"/>
      <c r="L19" s="61"/>
      <c r="M19" s="61"/>
    </row>
    <row r="20" spans="1:13" ht="15" customHeight="1" x14ac:dyDescent="0.2">
      <c r="A20" s="55"/>
      <c r="B20" s="56" t="s">
        <v>1234</v>
      </c>
      <c r="C20" s="51" t="s">
        <v>1246</v>
      </c>
      <c r="D20" s="53" t="s">
        <v>1236</v>
      </c>
      <c r="E20" s="57" t="str">
        <f>Values!B42</f>
        <v>OD [m]</v>
      </c>
      <c r="F20" s="57">
        <f>Values!C42</f>
        <v>0.50759493543270262</v>
      </c>
      <c r="G20" s="60"/>
      <c r="I20" s="61"/>
      <c r="J20" s="61"/>
      <c r="K20" s="61"/>
      <c r="L20" s="61"/>
      <c r="M20" s="61"/>
    </row>
    <row r="21" spans="1:13" ht="15" customHeight="1" x14ac:dyDescent="0.2">
      <c r="A21" s="55"/>
      <c r="B21" s="56" t="s">
        <v>1234</v>
      </c>
      <c r="C21" s="51" t="s">
        <v>1246</v>
      </c>
      <c r="D21" s="53" t="s">
        <v>1237</v>
      </c>
      <c r="E21" s="57" t="str">
        <f>Values!B44</f>
        <v>ID [mm]</v>
      </c>
      <c r="F21" s="57">
        <f>Values!C44/1000</f>
        <v>0.15240000000000001</v>
      </c>
      <c r="G21" s="60"/>
      <c r="I21" s="61"/>
      <c r="J21" s="61"/>
      <c r="K21" s="61"/>
      <c r="L21" s="61"/>
      <c r="M21" s="61"/>
    </row>
    <row r="22" spans="1:13" ht="15" customHeight="1" x14ac:dyDescent="0.2">
      <c r="A22" s="55"/>
      <c r="B22" s="56" t="s">
        <v>1234</v>
      </c>
      <c r="C22" s="51" t="s">
        <v>1246</v>
      </c>
      <c r="D22" s="58" t="s">
        <v>1238</v>
      </c>
      <c r="E22" s="57" t="str">
        <f>Values!B40</f>
        <v>Peso no ar/comp [t/m]</v>
      </c>
      <c r="F22" s="57">
        <f>Values!C40</f>
        <v>1.4517029592406478</v>
      </c>
      <c r="G22" s="60"/>
      <c r="I22" s="61"/>
      <c r="J22" s="61"/>
      <c r="K22" s="61"/>
      <c r="L22" s="61"/>
      <c r="M22" s="61"/>
    </row>
    <row r="23" spans="1:13" ht="15" customHeight="1" x14ac:dyDescent="0.2">
      <c r="A23" s="55"/>
      <c r="B23" s="56" t="s">
        <v>1234</v>
      </c>
      <c r="C23" s="51" t="s">
        <v>1235</v>
      </c>
      <c r="D23" s="62" t="s">
        <v>1247</v>
      </c>
      <c r="E23" s="57" t="str">
        <f>Values!B17</f>
        <v xml:space="preserve">Axial Stiffness [KN] </v>
      </c>
      <c r="F23" s="57">
        <f>Values!C17</f>
        <v>252293</v>
      </c>
      <c r="G23" s="60"/>
      <c r="I23" s="61"/>
      <c r="J23" s="61"/>
      <c r="K23" s="61"/>
      <c r="L23" s="61"/>
      <c r="M23" s="61"/>
    </row>
    <row r="24" spans="1:13" ht="15" customHeight="1" x14ac:dyDescent="0.2">
      <c r="A24" s="55"/>
      <c r="B24" s="56" t="s">
        <v>1234</v>
      </c>
      <c r="C24" s="51" t="s">
        <v>1244</v>
      </c>
      <c r="D24" s="62" t="s">
        <v>1247</v>
      </c>
      <c r="E24" s="81" t="str">
        <f>Values!B31</f>
        <v>Axial Stiffness [kN]</v>
      </c>
      <c r="F24" s="81">
        <f>Values!C31</f>
        <v>10</v>
      </c>
      <c r="G24" s="60"/>
      <c r="I24" s="61"/>
      <c r="J24" s="61"/>
      <c r="K24" s="61"/>
      <c r="L24" s="61"/>
      <c r="M24" s="61"/>
    </row>
    <row r="25" spans="1:13" ht="15" customHeight="1" x14ac:dyDescent="0.2">
      <c r="A25" s="55"/>
      <c r="B25" s="56" t="s">
        <v>1234</v>
      </c>
      <c r="C25" s="51" t="s">
        <v>1246</v>
      </c>
      <c r="D25" s="62" t="s">
        <v>1248</v>
      </c>
      <c r="E25" s="81" t="str">
        <f>Values!B46</f>
        <v>Bending Stiffness [kN.m2]</v>
      </c>
      <c r="F25" s="81">
        <f>Values!C46</f>
        <v>36812.388185535099</v>
      </c>
      <c r="G25" s="60"/>
      <c r="I25" s="61"/>
      <c r="J25" s="61"/>
      <c r="K25" s="61"/>
      <c r="L25" s="61"/>
      <c r="M25" s="61"/>
    </row>
    <row r="26" spans="1:13" ht="15" customHeight="1" x14ac:dyDescent="0.2">
      <c r="A26" s="55"/>
      <c r="B26" s="56" t="s">
        <v>1234</v>
      </c>
      <c r="C26" s="51" t="s">
        <v>1246</v>
      </c>
      <c r="D26" s="62" t="s">
        <v>1247</v>
      </c>
      <c r="E26" s="57" t="str">
        <f>Values!B47</f>
        <v>Axial Stiffness [kN]</v>
      </c>
      <c r="F26" s="57">
        <f>Values!C47</f>
        <v>6712860.6830836497</v>
      </c>
      <c r="G26" s="60"/>
      <c r="I26" s="61"/>
      <c r="J26" s="61"/>
      <c r="K26" s="61"/>
      <c r="L26" s="61"/>
      <c r="M26" s="61"/>
    </row>
    <row r="27" spans="1:13" ht="15" customHeight="1" x14ac:dyDescent="0.2">
      <c r="A27" s="55"/>
      <c r="B27" s="56" t="s">
        <v>1234</v>
      </c>
      <c r="C27" s="51" t="s">
        <v>1235</v>
      </c>
      <c r="D27" s="62" t="s">
        <v>1249</v>
      </c>
      <c r="E27" s="79" t="str">
        <f>Values!B13</f>
        <v>MBRi instalação [m]</v>
      </c>
      <c r="F27" s="79">
        <f>Values!C13</f>
        <v>2.5049999999999999</v>
      </c>
      <c r="G27" s="60"/>
      <c r="I27" s="61"/>
      <c r="J27" s="61"/>
      <c r="K27" s="61"/>
      <c r="L27" s="61"/>
      <c r="M27" s="61"/>
    </row>
    <row r="28" spans="1:13" ht="15" customHeight="1" x14ac:dyDescent="0.2">
      <c r="A28" s="55"/>
      <c r="B28" s="56" t="s">
        <v>1234</v>
      </c>
      <c r="C28" s="51" t="s">
        <v>1244</v>
      </c>
      <c r="D28" s="62" t="s">
        <v>1249</v>
      </c>
      <c r="E28" s="79" t="str">
        <f>Values!B27</f>
        <v>MBR travamento [m]</v>
      </c>
      <c r="F28" s="79">
        <f>Values!C27</f>
        <v>2.86</v>
      </c>
      <c r="G28" s="60"/>
      <c r="I28" s="61"/>
      <c r="J28" s="61"/>
      <c r="K28" s="61"/>
      <c r="L28" s="61"/>
      <c r="M28" s="61"/>
    </row>
    <row r="29" spans="1:13" ht="15" customHeight="1" x14ac:dyDescent="0.2">
      <c r="A29" s="55"/>
      <c r="B29" s="56" t="s">
        <v>1234</v>
      </c>
      <c r="C29" s="51" t="s">
        <v>1246</v>
      </c>
      <c r="D29" s="62" t="s">
        <v>1249</v>
      </c>
      <c r="E29" s="79" t="str">
        <f>Values!B27</f>
        <v>MBR travamento [m]</v>
      </c>
      <c r="F29" s="79">
        <f>Values!C27</f>
        <v>2.86</v>
      </c>
      <c r="G29" s="60"/>
      <c r="I29" s="61"/>
      <c r="J29" s="61"/>
      <c r="K29" s="61"/>
      <c r="L29" s="61"/>
      <c r="M29" s="61"/>
    </row>
    <row r="30" spans="1:13" ht="15" customHeight="1" x14ac:dyDescent="0.2">
      <c r="A30" s="55"/>
      <c r="B30" s="56" t="s">
        <v>1234</v>
      </c>
      <c r="C30" s="51" t="s">
        <v>1244</v>
      </c>
      <c r="D30" s="62" t="s">
        <v>1240</v>
      </c>
      <c r="E30" s="79" t="str">
        <f>Values!B26</f>
        <v>Contact diameter [mm]</v>
      </c>
      <c r="F30" s="79">
        <f>Values!C26/1000</f>
        <v>0.54400000000000004</v>
      </c>
      <c r="G30" s="60"/>
      <c r="I30" s="61"/>
      <c r="J30" s="61"/>
      <c r="K30" s="61"/>
      <c r="L30" s="61"/>
      <c r="M30" s="61"/>
    </row>
    <row r="31" spans="1:13" ht="15" customHeight="1" x14ac:dyDescent="0.2">
      <c r="A31" s="55"/>
      <c r="B31" s="56" t="s">
        <v>1234</v>
      </c>
      <c r="C31" s="51" t="s">
        <v>1246</v>
      </c>
      <c r="D31" s="62" t="s">
        <v>1240</v>
      </c>
      <c r="E31" s="79" t="str">
        <f>Values!B45</f>
        <v>Contact diameter [mm]</v>
      </c>
      <c r="F31" s="79">
        <f>Values!C45/1000</f>
        <v>0.48</v>
      </c>
      <c r="G31" s="60"/>
      <c r="I31" s="61"/>
      <c r="J31" s="61"/>
      <c r="K31" s="61"/>
      <c r="L31" s="61"/>
      <c r="M31" s="61"/>
    </row>
    <row r="32" spans="1:13" ht="15" customHeight="1" x14ac:dyDescent="0.2">
      <c r="A32" s="55"/>
      <c r="B32" s="56" t="s">
        <v>1234</v>
      </c>
      <c r="C32" s="51" t="s">
        <v>1244</v>
      </c>
      <c r="D32" s="62" t="s">
        <v>1241</v>
      </c>
      <c r="E32" s="79" t="str">
        <f>Values!B26</f>
        <v>Contact diameter [mm]</v>
      </c>
      <c r="F32" s="79">
        <f>Values!C26/1000</f>
        <v>0.54400000000000004</v>
      </c>
      <c r="G32" s="60"/>
      <c r="I32" s="61"/>
      <c r="J32" s="61"/>
      <c r="K32" s="61"/>
      <c r="L32" s="61"/>
      <c r="M32" s="61"/>
    </row>
    <row r="33" spans="1:13" ht="15" customHeight="1" x14ac:dyDescent="0.2">
      <c r="A33" s="55"/>
      <c r="B33" s="56" t="s">
        <v>1234</v>
      </c>
      <c r="C33" s="51" t="s">
        <v>1246</v>
      </c>
      <c r="D33" s="62" t="s">
        <v>1241</v>
      </c>
      <c r="E33" s="79" t="str">
        <f>Values!B45</f>
        <v>Contact diameter [mm]</v>
      </c>
      <c r="F33" s="79">
        <f>Values!C45/1000</f>
        <v>0.48</v>
      </c>
      <c r="G33" s="60"/>
      <c r="I33" s="61"/>
      <c r="J33" s="61"/>
      <c r="K33" s="61"/>
      <c r="L33" s="61"/>
      <c r="M33" s="61"/>
    </row>
    <row r="34" spans="1:13" ht="15" customHeight="1" x14ac:dyDescent="0.2">
      <c r="A34" s="55"/>
      <c r="B34" s="56" t="s">
        <v>1234</v>
      </c>
      <c r="C34" s="51" t="s">
        <v>1244</v>
      </c>
      <c r="D34" s="62" t="s">
        <v>1239</v>
      </c>
      <c r="E34" s="79" t="str">
        <f>Values!B26</f>
        <v>Contact diameter [mm]</v>
      </c>
      <c r="F34" s="79">
        <f>Values!C26/1000</f>
        <v>0.54400000000000004</v>
      </c>
      <c r="G34" s="60"/>
      <c r="I34" s="61"/>
      <c r="J34" s="61"/>
      <c r="K34" s="61"/>
      <c r="L34" s="61"/>
      <c r="M34" s="61"/>
    </row>
    <row r="35" spans="1:13" ht="15" customHeight="1" x14ac:dyDescent="0.2">
      <c r="A35" s="55"/>
      <c r="B35" s="56" t="s">
        <v>1234</v>
      </c>
      <c r="C35" s="51" t="s">
        <v>1246</v>
      </c>
      <c r="D35" s="62" t="s">
        <v>1239</v>
      </c>
      <c r="E35" s="79" t="str">
        <f>Values!B45</f>
        <v>Contact diameter [mm]</v>
      </c>
      <c r="F35" s="79">
        <f>Values!C45/1000</f>
        <v>0.48</v>
      </c>
      <c r="G35" s="60"/>
      <c r="I35" s="61"/>
      <c r="J35" s="61"/>
      <c r="K35" s="61"/>
      <c r="L35" s="61"/>
      <c r="M35" s="61"/>
    </row>
    <row r="36" spans="1:13" ht="15" customHeight="1" x14ac:dyDescent="0.2">
      <c r="A36" s="55"/>
      <c r="B36" s="56" t="s">
        <v>1234</v>
      </c>
      <c r="C36" s="51" t="s">
        <v>1244</v>
      </c>
      <c r="D36" s="62" t="s">
        <v>1250</v>
      </c>
      <c r="E36" s="79" t="str">
        <f>Values!B32</f>
        <v>Torsional Stiffness [kN.m2]</v>
      </c>
      <c r="F36" s="79">
        <f>Values!C32</f>
        <v>10</v>
      </c>
      <c r="G36" s="60"/>
      <c r="I36" s="61"/>
      <c r="J36" s="61"/>
      <c r="K36" s="61"/>
      <c r="L36" s="61"/>
      <c r="M36" s="61"/>
    </row>
    <row r="37" spans="1:13" ht="15" customHeight="1" x14ac:dyDescent="0.2">
      <c r="A37" s="55"/>
      <c r="B37" s="56" t="s">
        <v>1234</v>
      </c>
      <c r="C37" s="51" t="s">
        <v>1246</v>
      </c>
      <c r="D37" s="62" t="s">
        <v>1250</v>
      </c>
      <c r="E37" s="57" t="str">
        <f>Values!B48</f>
        <v>Torsional Stiffness [kN.m2]</v>
      </c>
      <c r="F37" s="57">
        <f>Values!C48</f>
        <v>28317.221681180847</v>
      </c>
      <c r="G37" s="60"/>
      <c r="I37" s="61"/>
      <c r="J37" s="61"/>
      <c r="K37" s="61"/>
      <c r="L37" s="61"/>
      <c r="M37" s="61"/>
    </row>
    <row r="38" spans="1:13" ht="15" customHeight="1" x14ac:dyDescent="0.2">
      <c r="A38" s="55"/>
      <c r="B38" s="56" t="s">
        <v>1234</v>
      </c>
      <c r="C38" s="51" t="s">
        <v>1235</v>
      </c>
      <c r="D38" s="62" t="s">
        <v>1250</v>
      </c>
      <c r="E38" s="57" t="str">
        <f>Values!B15</f>
        <v>Torsional Stiffness [kN.m2]</v>
      </c>
      <c r="F38" s="57">
        <f>Values!C15</f>
        <v>1072</v>
      </c>
      <c r="G38" s="60"/>
      <c r="I38" s="61"/>
      <c r="J38" s="61"/>
      <c r="K38" s="61"/>
      <c r="L38" s="61"/>
      <c r="M38" s="61"/>
    </row>
    <row r="39" spans="1:13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628" t="str">
        <f>Values!B54</f>
        <v>OD [m]</v>
      </c>
      <c r="F39" s="79" t="str">
        <f>IF(Values!$A$51="","7",Values!C54)</f>
        <v>7</v>
      </c>
      <c r="G39" s="60"/>
      <c r="I39" s="61"/>
      <c r="J39" s="61"/>
      <c r="K39" s="61"/>
      <c r="L39" s="61"/>
      <c r="M39" s="61"/>
    </row>
    <row r="40" spans="1:13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628" t="str">
        <f>Values!B56</f>
        <v>ID [mm]</v>
      </c>
      <c r="F40" s="79" t="str">
        <f>IF(Values!$A$51="","7",Values!C56/1000)</f>
        <v>7</v>
      </c>
      <c r="G40" s="60"/>
      <c r="I40" s="61"/>
      <c r="J40" s="61"/>
      <c r="K40" s="61"/>
      <c r="L40" s="61"/>
      <c r="M40" s="61"/>
    </row>
    <row r="41" spans="1:13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628" t="str">
        <f>Values!B52</f>
        <v>Peso no ar/comp [t/m]</v>
      </c>
      <c r="F41" s="79" t="str">
        <f>IF(Values!$A$51="","7",Values!C52)</f>
        <v>7</v>
      </c>
      <c r="G41" s="60"/>
      <c r="I41" s="61"/>
      <c r="J41" s="61"/>
      <c r="K41" s="61"/>
      <c r="L41" s="61"/>
      <c r="M41" s="61"/>
    </row>
    <row r="42" spans="1:13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628" t="str">
        <f>Values!B58</f>
        <v>Bending Stiffness [kN.m2]</v>
      </c>
      <c r="F42" s="79" t="str">
        <f>IF(Values!$A$51="","7",Values!C58)</f>
        <v>7</v>
      </c>
      <c r="G42" s="60"/>
      <c r="I42" s="61"/>
      <c r="J42" s="61"/>
      <c r="K42" s="61"/>
      <c r="L42" s="61"/>
      <c r="M42" s="61"/>
    </row>
    <row r="43" spans="1:13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628" t="str">
        <f>Values!B59</f>
        <v>Axial Stiffness [kN]</v>
      </c>
      <c r="F43" s="79" t="str">
        <f>IF(Values!$A$51="","7",Values!C59)</f>
        <v>7</v>
      </c>
      <c r="G43" s="60"/>
      <c r="I43" s="61"/>
      <c r="J43" s="61"/>
      <c r="K43" s="61"/>
      <c r="L43" s="61"/>
      <c r="M43" s="61"/>
    </row>
    <row r="44" spans="1:13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628" t="str">
        <f>Values!B27</f>
        <v>MBR travamento [m]</v>
      </c>
      <c r="F44" s="79" t="str">
        <f>IF(Values!$A$51="","7",Values!C27)</f>
        <v>7</v>
      </c>
      <c r="G44" s="60"/>
      <c r="I44" s="61"/>
      <c r="J44" s="61"/>
      <c r="K44" s="61"/>
      <c r="L44" s="61"/>
      <c r="M44" s="61"/>
    </row>
    <row r="45" spans="1:13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628" t="str">
        <f>Values!B57</f>
        <v>Contact diameter [mm]</v>
      </c>
      <c r="F45" s="79" t="str">
        <f>IF(Values!$A$51="","7",Values!C57/1000)</f>
        <v>7</v>
      </c>
      <c r="G45" s="60"/>
      <c r="I45" s="61"/>
      <c r="J45" s="61"/>
      <c r="K45" s="61"/>
      <c r="L45" s="61"/>
      <c r="M45" s="61"/>
    </row>
    <row r="46" spans="1:13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628" t="str">
        <f>Values!B57</f>
        <v>Contact diameter [mm]</v>
      </c>
      <c r="F46" s="79" t="str">
        <f>IF(Values!$A$51="","7",Values!C57/1000)</f>
        <v>7</v>
      </c>
      <c r="G46" s="60"/>
      <c r="I46" s="61"/>
      <c r="J46" s="61"/>
      <c r="K46" s="61"/>
      <c r="L46" s="61"/>
      <c r="M46" s="61"/>
    </row>
    <row r="47" spans="1:13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628" t="str">
        <f>Values!B57</f>
        <v>Contact diameter [mm]</v>
      </c>
      <c r="F47" s="79" t="str">
        <f>IF(Values!$A$51="","7",Values!C57/1000)</f>
        <v>7</v>
      </c>
      <c r="G47" s="60"/>
      <c r="I47" s="61"/>
      <c r="J47" s="61"/>
      <c r="K47" s="61"/>
      <c r="L47" s="61"/>
      <c r="M47" s="61"/>
    </row>
    <row r="48" spans="1:13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628" t="str">
        <f>Values!B60</f>
        <v>Torsional Stiffness [kN.m2]</v>
      </c>
      <c r="F48" s="79" t="str">
        <f>IF(Values!$A$51="","7",Values!C60)</f>
        <v>7</v>
      </c>
      <c r="G48" s="60"/>
      <c r="I48" s="61"/>
      <c r="J48" s="61"/>
      <c r="K48" s="61"/>
      <c r="L48" s="61"/>
      <c r="M48" s="61"/>
    </row>
    <row r="49" spans="1:13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628" t="str">
        <f>Values!A5</f>
        <v>WSI 152.2547-RD-4042-X</v>
      </c>
      <c r="F49" s="79" t="str">
        <f>IF(Values!$A$51="","7",SUBSTITUTE(Values!A51," ","_"))</f>
        <v>7</v>
      </c>
      <c r="G49" s="60"/>
      <c r="I49" s="61"/>
      <c r="J49" s="61"/>
      <c r="K49" s="61"/>
      <c r="L49" s="61"/>
      <c r="M49" s="61"/>
    </row>
    <row r="50" spans="1:13" ht="15" customHeight="1" x14ac:dyDescent="0.2">
      <c r="A50" s="55"/>
      <c r="B50" s="56"/>
      <c r="C50" s="56" t="s">
        <v>1234</v>
      </c>
      <c r="D50" s="58" t="str">
        <f>IF(Values!$A$51="","Attachmentz[1] =","Length[8] =")</f>
        <v>Attachmentz[1] =</v>
      </c>
      <c r="E50" s="628" t="str">
        <f>Values!B49</f>
        <v>Comprimento [mm]</v>
      </c>
      <c r="F50" s="79" t="str">
        <f>IF(Values!$A$51="","0",Values!C49/1000)</f>
        <v>0</v>
      </c>
      <c r="G50" s="60"/>
      <c r="I50" s="61"/>
      <c r="J50" s="61"/>
      <c r="K50" s="61"/>
      <c r="L50" s="61"/>
      <c r="M50" s="61"/>
    </row>
    <row r="51" spans="1:13" ht="15" customHeight="1" x14ac:dyDescent="0.2">
      <c r="A51" s="55"/>
      <c r="B51" s="65"/>
      <c r="C51" s="56" t="s">
        <v>1234</v>
      </c>
      <c r="D51" s="58" t="s">
        <v>1251</v>
      </c>
      <c r="E51" s="628" t="str">
        <f>Values!B37</f>
        <v>Comprimento [mm]</v>
      </c>
      <c r="F51" s="79">
        <f>F50+Values!C37/1000</f>
        <v>1.7909999999999999</v>
      </c>
      <c r="G51" s="60"/>
      <c r="I51" s="61"/>
      <c r="J51" s="61"/>
      <c r="K51" s="61"/>
      <c r="L51" s="61"/>
      <c r="M51" s="61"/>
    </row>
    <row r="52" spans="1:13" ht="15" customHeight="1" x14ac:dyDescent="0.2">
      <c r="A52" s="55"/>
      <c r="B52" s="65"/>
      <c r="C52" s="65" t="s">
        <v>1252</v>
      </c>
      <c r="D52" s="62" t="s">
        <v>1253</v>
      </c>
      <c r="E52" s="76" t="str">
        <f>'MCV e Guindaste'!B18</f>
        <v>Pair [kgf] - Nota1</v>
      </c>
      <c r="F52" s="76">
        <f>'MCV e Guindaste'!C18/1000</f>
        <v>5.0430000000000001</v>
      </c>
      <c r="G52" s="60"/>
      <c r="I52" s="61"/>
      <c r="J52" s="61"/>
      <c r="K52" s="61"/>
      <c r="L52" s="61"/>
      <c r="M52" s="61"/>
    </row>
    <row r="53" spans="1:13" ht="15" customHeight="1" x14ac:dyDescent="0.2">
      <c r="A53" s="55"/>
      <c r="B53" s="65"/>
      <c r="C53" s="65" t="s">
        <v>1252</v>
      </c>
      <c r="D53" s="62" t="s">
        <v>1254</v>
      </c>
      <c r="E53" s="629" t="str">
        <f>'MCV e Guindaste'!A13</f>
        <v>F  [mm]</v>
      </c>
      <c r="F53" s="76">
        <f>('MCV e Guindaste'!B13/1000)+('MCV e Guindaste'!B9/1000)</f>
        <v>2.5389999999999997</v>
      </c>
      <c r="G53" s="60"/>
      <c r="I53" s="61"/>
      <c r="J53" s="61"/>
      <c r="K53" s="61"/>
      <c r="L53" s="61"/>
      <c r="M53" s="61"/>
    </row>
    <row r="54" spans="1:13" ht="15" customHeight="1" x14ac:dyDescent="0.2">
      <c r="A54" s="64"/>
      <c r="B54" s="65"/>
      <c r="C54" s="65"/>
      <c r="D54" s="62"/>
      <c r="E54" s="629" t="str">
        <f>'MCV e Guindaste'!A9</f>
        <v>B [mm]</v>
      </c>
      <c r="F54" s="76"/>
      <c r="G54" s="60"/>
      <c r="I54" s="61"/>
      <c r="J54" s="61"/>
      <c r="K54" s="61"/>
      <c r="L54" s="61"/>
      <c r="M54" s="61"/>
    </row>
    <row r="55" spans="1:13" ht="15" customHeight="1" x14ac:dyDescent="0.2">
      <c r="A55" s="64"/>
      <c r="B55" s="65"/>
      <c r="C55" s="65" t="s">
        <v>1252</v>
      </c>
      <c r="D55" s="62" t="s">
        <v>1255</v>
      </c>
      <c r="E55" s="630" t="str">
        <f>'MCV e Guindaste'!B27</f>
        <v xml:space="preserve">[m] (Z) </v>
      </c>
      <c r="F55" s="63">
        <f>('MCV e Guindaste'!C27*(-1))</f>
        <v>-2299.2269999999999</v>
      </c>
      <c r="G55" s="60"/>
      <c r="I55" s="61"/>
      <c r="J55" s="61"/>
      <c r="K55" s="61"/>
      <c r="L55" s="61"/>
      <c r="M55" s="61"/>
    </row>
    <row r="56" spans="1:13" ht="15" customHeight="1" x14ac:dyDescent="0.2">
      <c r="A56" s="66"/>
      <c r="B56" s="65"/>
      <c r="C56" s="65" t="s">
        <v>1252</v>
      </c>
      <c r="D56" s="62" t="s">
        <v>1256</v>
      </c>
      <c r="E56" s="77" t="str">
        <f>'MCV e Guindaste'!B22</f>
        <v>B [m] (X)</v>
      </c>
      <c r="F56" s="77">
        <f>'MCV e Guindaste'!C22</f>
        <v>-2.5000000000000022E-2</v>
      </c>
      <c r="G56" s="67"/>
      <c r="I56" s="61"/>
      <c r="J56" s="61"/>
      <c r="K56" s="61"/>
      <c r="L56" s="61"/>
      <c r="M56" s="61"/>
    </row>
    <row r="57" spans="1:13" ht="15" customHeight="1" x14ac:dyDescent="0.2">
      <c r="A57" s="66"/>
      <c r="B57" s="65"/>
      <c r="C57" s="65" t="s">
        <v>1252</v>
      </c>
      <c r="D57" s="62" t="s">
        <v>1257</v>
      </c>
      <c r="E57" s="77" t="str">
        <f>'MCV e Guindaste'!B21</f>
        <v>A [m] (Z)</v>
      </c>
      <c r="F57" s="77">
        <f>'MCV e Guindaste'!C21</f>
        <v>1.3559999999999999</v>
      </c>
      <c r="G57" s="67"/>
      <c r="I57" s="61"/>
      <c r="J57" s="61"/>
      <c r="K57" s="61"/>
      <c r="L57" s="61"/>
      <c r="M57" s="61"/>
    </row>
    <row r="58" spans="1:13" ht="15" customHeight="1" x14ac:dyDescent="0.2">
      <c r="A58" s="66"/>
      <c r="B58" s="65"/>
      <c r="C58" s="65" t="s">
        <v>1252</v>
      </c>
      <c r="D58" s="62" t="s">
        <v>1258</v>
      </c>
      <c r="E58" s="77" t="str">
        <f>'MCV e Guindaste'!B22</f>
        <v>B [m] (X)</v>
      </c>
      <c r="F58" s="77">
        <f>'MCV e Guindaste'!C22</f>
        <v>-2.5000000000000022E-2</v>
      </c>
      <c r="G58" s="67"/>
      <c r="I58" s="61"/>
      <c r="J58" s="61"/>
      <c r="K58" s="61"/>
      <c r="L58" s="61"/>
      <c r="M58" s="61"/>
    </row>
    <row r="59" spans="1:13" ht="15" customHeight="1" x14ac:dyDescent="0.2">
      <c r="A59" s="66"/>
      <c r="B59" s="65"/>
      <c r="C59" s="65" t="s">
        <v>1252</v>
      </c>
      <c r="D59" s="62" t="s">
        <v>1259</v>
      </c>
      <c r="E59" s="77" t="str">
        <f>'MCV e Guindaste'!B21</f>
        <v>A [m] (Z)</v>
      </c>
      <c r="F59" s="77">
        <f>'MCV e Guindaste'!C21</f>
        <v>1.3559999999999999</v>
      </c>
      <c r="G59" s="67"/>
      <c r="I59" s="61"/>
      <c r="J59" s="61"/>
      <c r="K59" s="61"/>
      <c r="L59" s="61"/>
      <c r="M59" s="61"/>
    </row>
    <row r="60" spans="1:13" ht="15" customHeight="1" x14ac:dyDescent="0.2">
      <c r="A60" s="64"/>
      <c r="B60" s="65"/>
      <c r="C60" s="65" t="s">
        <v>1234</v>
      </c>
      <c r="D60" s="62" t="s">
        <v>1260</v>
      </c>
      <c r="E60" s="78" t="str">
        <f>'MCV e Guindaste'!B26</f>
        <v>F [m] (X)</v>
      </c>
      <c r="F60" s="78">
        <f>'MCV e Guindaste'!C26</f>
        <v>0.83899999999999997</v>
      </c>
      <c r="G60" s="60"/>
      <c r="I60" s="61"/>
      <c r="J60" s="61"/>
      <c r="K60" s="61"/>
      <c r="L60" s="61"/>
      <c r="M60" s="61"/>
    </row>
    <row r="61" spans="1:13" ht="15" customHeight="1" x14ac:dyDescent="0.2">
      <c r="A61" s="64"/>
      <c r="B61" s="65"/>
      <c r="C61" s="65" t="s">
        <v>1234</v>
      </c>
      <c r="D61" s="62" t="s">
        <v>1261</v>
      </c>
      <c r="E61" s="78" t="str">
        <f>'MCV e Guindaste'!B25</f>
        <v>E [m] (Z)</v>
      </c>
      <c r="F61" s="78">
        <f>'MCV e Guindaste'!C25</f>
        <v>2.0369999999999999</v>
      </c>
      <c r="G61" s="60"/>
      <c r="I61" s="61"/>
      <c r="J61" s="61"/>
      <c r="K61" s="61"/>
      <c r="L61" s="61"/>
      <c r="M61" s="61"/>
    </row>
    <row r="62" spans="1:13" ht="15" customHeight="1" x14ac:dyDescent="0.2">
      <c r="A62" s="64"/>
      <c r="B62" s="65"/>
      <c r="C62" s="65" t="s">
        <v>1234</v>
      </c>
      <c r="D62" s="62" t="s">
        <v>1262</v>
      </c>
      <c r="E62" s="78" t="str">
        <f>'MCV e Guindaste'!B28</f>
        <v>Ângulo Inclinação</v>
      </c>
      <c r="F62" s="78">
        <f>'MCV e Guindaste'!C28</f>
        <v>60</v>
      </c>
      <c r="G62" s="60"/>
      <c r="I62" s="61"/>
      <c r="J62" s="61"/>
      <c r="K62" s="61"/>
      <c r="L62" s="61"/>
      <c r="M62" s="61"/>
    </row>
    <row r="63" spans="1:13" ht="15" customHeight="1" x14ac:dyDescent="0.2">
      <c r="A63" s="64"/>
      <c r="B63" s="65"/>
      <c r="C63" s="65" t="s">
        <v>1263</v>
      </c>
      <c r="D63" s="62" t="s">
        <v>1264</v>
      </c>
      <c r="E63" s="78" t="str">
        <f>Values!B18</f>
        <v>Comprimento [mm]</v>
      </c>
      <c r="F63" s="78">
        <f>Values!C18/1000</f>
        <v>4.21</v>
      </c>
      <c r="G63" s="60"/>
      <c r="I63" s="61"/>
      <c r="J63" s="61"/>
      <c r="K63" s="61"/>
      <c r="L63" s="61"/>
      <c r="M63" s="61"/>
    </row>
    <row r="64" spans="1:13" ht="15" customHeight="1" x14ac:dyDescent="0.2">
      <c r="A64" s="64"/>
      <c r="B64" s="65"/>
      <c r="C64" s="65" t="s">
        <v>1265</v>
      </c>
      <c r="D64" s="65" t="s">
        <v>1266</v>
      </c>
      <c r="E64" s="78" t="str">
        <f>'MCV e Guindaste'!B24</f>
        <v>D [m] (X)</v>
      </c>
      <c r="F64" s="78">
        <f>'MCV e Guindaste'!C24</f>
        <v>-6.800000000000006E-2</v>
      </c>
      <c r="G64" s="60"/>
      <c r="I64" s="61"/>
      <c r="J64" s="61"/>
      <c r="K64" s="61"/>
      <c r="L64" s="61"/>
      <c r="M64" s="61"/>
    </row>
    <row r="65" spans="1:13" ht="15" customHeight="1" x14ac:dyDescent="0.2">
      <c r="A65" s="64"/>
      <c r="B65" s="65"/>
      <c r="C65" s="65" t="s">
        <v>1265</v>
      </c>
      <c r="D65" s="65" t="s">
        <v>1267</v>
      </c>
      <c r="E65" s="78" t="str">
        <f>'MCV e Guindaste'!B23</f>
        <v>C [m] (Z)</v>
      </c>
      <c r="F65" s="78">
        <f>'MCV e Guindaste'!C23</f>
        <v>2.5389999999999997</v>
      </c>
      <c r="G65" s="60"/>
      <c r="I65" s="61"/>
      <c r="J65" s="61"/>
      <c r="K65" s="61"/>
      <c r="L65" s="61"/>
      <c r="M65" s="61"/>
    </row>
    <row r="66" spans="1:13" ht="15" customHeight="1" x14ac:dyDescent="0.2">
      <c r="A66" s="64"/>
      <c r="B66" s="65"/>
      <c r="C66" s="65" t="s">
        <v>1265</v>
      </c>
      <c r="D66" s="65" t="s">
        <v>1268</v>
      </c>
      <c r="E66" s="68" t="str">
        <f>'MCV e Guindaste'!N18</f>
        <v>Comprimento [m]</v>
      </c>
      <c r="F66" s="68">
        <f>'MCV e Guindaste'!O18</f>
        <v>2296.6880000000001</v>
      </c>
      <c r="G66" s="60"/>
      <c r="I66" s="61"/>
      <c r="J66" s="61"/>
      <c r="K66" s="61"/>
      <c r="L66" s="61"/>
      <c r="M66" s="61"/>
    </row>
    <row r="67" spans="1:13" ht="15" customHeight="1" x14ac:dyDescent="0.2">
      <c r="A67" s="64"/>
      <c r="B67" s="65"/>
      <c r="C67" s="65" t="s">
        <v>1235</v>
      </c>
      <c r="D67" s="62" t="s">
        <v>1269</v>
      </c>
      <c r="E67" s="68" t="str">
        <f>Values!A5</f>
        <v>WSI 152.2547-RD-4042-X</v>
      </c>
      <c r="F67" s="68" t="str">
        <f>IF(Values!A5="","Linha",SUBSTITUTE(Values!A5," ","_"))</f>
        <v>WSI_152.2547-RD-4042-X</v>
      </c>
      <c r="G67" s="60"/>
      <c r="I67" s="61"/>
      <c r="J67" s="61"/>
      <c r="K67" s="61"/>
      <c r="L67" s="61"/>
      <c r="M67" s="61"/>
    </row>
    <row r="68" spans="1:13" ht="15" customHeight="1" x14ac:dyDescent="0.2">
      <c r="A68" s="64"/>
      <c r="B68" s="65"/>
      <c r="C68" s="65" t="s">
        <v>1244</v>
      </c>
      <c r="D68" s="62" t="s">
        <v>1269</v>
      </c>
      <c r="E68" s="68" t="str">
        <f>Values!A20</f>
        <v>CB-BR1522543-00-01</v>
      </c>
      <c r="F68" s="68" t="str">
        <f>IF(Values!A20="","Vértebra",SUBSTITUTE(Values!A20," ","_"))</f>
        <v>CB-BR1522543-00-01</v>
      </c>
      <c r="G68" s="60"/>
      <c r="I68" s="61"/>
      <c r="J68" s="61"/>
      <c r="K68" s="61"/>
      <c r="L68" s="61"/>
      <c r="M68" s="61"/>
    </row>
    <row r="69" spans="1:13" ht="15" customHeight="1" x14ac:dyDescent="0.2">
      <c r="A69" s="64"/>
      <c r="B69" s="65"/>
      <c r="C69" s="65" t="s">
        <v>1246</v>
      </c>
      <c r="D69" s="62" t="s">
        <v>1269</v>
      </c>
      <c r="E69" s="68" t="str">
        <f>Values!A39</f>
        <v>CB-EF1522543-00-04</v>
      </c>
      <c r="F69" s="68" t="str">
        <f>IF(Values!A39="","Conector",SUBSTITUTE(Values!A39," ","_"))</f>
        <v>CB-EF1522543-00-04</v>
      </c>
      <c r="G69" s="60"/>
      <c r="I69" s="61"/>
      <c r="J69" s="61"/>
      <c r="K69" s="61"/>
      <c r="L69" s="61"/>
      <c r="M69" s="61"/>
    </row>
    <row r="70" spans="1:13" ht="15" customHeight="1" x14ac:dyDescent="0.2">
      <c r="A70" s="64"/>
      <c r="B70" s="65"/>
      <c r="C70" s="65" t="s">
        <v>1252</v>
      </c>
      <c r="D70" s="62" t="s">
        <v>1269</v>
      </c>
      <c r="E70" s="68" t="str">
        <f>IF('MCV e Guindaste'!A6="","MCV",SUBSTITUTE('MCV e Guindaste'!A6," ","_"))</f>
        <v>Desenho</v>
      </c>
      <c r="F70" s="68" t="str">
        <f>IF('MCV e Guindaste'!B6="","MCV",SUBSTITUTE('MCV e Guindaste'!B6," ","_"))</f>
        <v>P7000048060_/_'DU700154300_Rev._C</v>
      </c>
      <c r="G70" s="60"/>
      <c r="I70" s="61"/>
      <c r="J70" s="61"/>
      <c r="K70" s="61"/>
      <c r="L70" s="61"/>
      <c r="M70" s="61"/>
    </row>
    <row r="71" spans="1:13" ht="15" customHeight="1" x14ac:dyDescent="0.2">
      <c r="A71" s="64"/>
      <c r="B71" s="65"/>
      <c r="C71" s="65" t="s">
        <v>1270</v>
      </c>
      <c r="D71" s="62" t="s">
        <v>1271</v>
      </c>
      <c r="E71" s="78" t="s">
        <v>1272</v>
      </c>
      <c r="F71" s="78" t="s">
        <v>1272</v>
      </c>
      <c r="G71" s="60"/>
      <c r="I71" s="61"/>
      <c r="J71" s="61"/>
      <c r="K71" s="61"/>
      <c r="L71" s="61"/>
      <c r="M71" s="61"/>
    </row>
    <row r="72" spans="1:13" ht="15" customHeight="1" x14ac:dyDescent="0.2">
      <c r="A72" s="64"/>
      <c r="B72" s="65" t="str">
        <f>IF($B$4="Umbilical","Select Line","")</f>
        <v/>
      </c>
      <c r="C72" s="65" t="str">
        <f>IF($B$4="Umbilical",_xlfn.CONCAT("Select ",F55),"Select Stiffness1")</f>
        <v>Select Stiffness1</v>
      </c>
      <c r="D72" s="62" t="str">
        <f>IF($B$4="Umbilical","Eix=","NumberOfRows=")</f>
        <v>NumberOfRows=</v>
      </c>
      <c r="E72" s="103">
        <f>IF($B$4="Umbilical",Values!B14,$I$7)</f>
        <v>27</v>
      </c>
      <c r="F72" s="103">
        <f>IF($B$4="Umbilical",Values!C14,$I$7)</f>
        <v>27</v>
      </c>
      <c r="G72" s="60"/>
      <c r="I72" s="61"/>
      <c r="J72" s="61"/>
      <c r="K72" s="61"/>
      <c r="L72" s="61"/>
      <c r="M72" s="61"/>
    </row>
    <row r="73" spans="1:13" ht="15" customHeight="1" x14ac:dyDescent="0.2">
      <c r="A73" s="64"/>
      <c r="B73" s="65"/>
      <c r="C73" s="65" t="s">
        <v>1273</v>
      </c>
      <c r="D73" s="62" t="s">
        <v>1274</v>
      </c>
      <c r="E73" s="493" t="e">
        <f>'Bending Stiffness'!#REF!</f>
        <v>#REF!</v>
      </c>
      <c r="F73" s="493">
        <f>'Bending Stiffness'!A6</f>
        <v>7.1999999999999998E-3</v>
      </c>
      <c r="G73" s="60"/>
      <c r="I73" s="61"/>
      <c r="J73" s="61"/>
      <c r="K73" s="61"/>
      <c r="L73" s="61"/>
      <c r="M73" s="61"/>
    </row>
    <row r="74" spans="1:13" ht="15" customHeight="1" x14ac:dyDescent="0.2">
      <c r="A74" s="64"/>
      <c r="B74" s="65"/>
      <c r="C74" s="65" t="s">
        <v>1273</v>
      </c>
      <c r="D74" s="62" t="s">
        <v>1275</v>
      </c>
      <c r="E74" s="493" t="e">
        <f>'Bending Stiffness'!#REF!</f>
        <v>#REF!</v>
      </c>
      <c r="F74" s="493">
        <f>'Bending Stiffness'!A7</f>
        <v>1.5900000000000001E-2</v>
      </c>
      <c r="G74" s="60"/>
      <c r="I74" s="61"/>
      <c r="J74" s="61"/>
      <c r="K74" s="61"/>
      <c r="L74" s="61"/>
      <c r="M74" s="61"/>
    </row>
    <row r="75" spans="1:13" ht="15" customHeight="1" x14ac:dyDescent="0.2">
      <c r="A75" s="64"/>
      <c r="B75" s="65"/>
      <c r="C75" s="65" t="s">
        <v>1273</v>
      </c>
      <c r="D75" s="62" t="s">
        <v>1276</v>
      </c>
      <c r="E75" s="493" t="e">
        <f>'Bending Stiffness'!#REF!</f>
        <v>#REF!</v>
      </c>
      <c r="F75" s="493">
        <f>'Bending Stiffness'!A8</f>
        <v>2.6200000000000001E-2</v>
      </c>
      <c r="G75" s="60"/>
      <c r="I75" s="61"/>
      <c r="J75" s="61"/>
      <c r="K75" s="61"/>
      <c r="L75" s="61"/>
      <c r="M75" s="61"/>
    </row>
    <row r="76" spans="1:13" ht="15" customHeight="1" x14ac:dyDescent="0.2">
      <c r="A76" s="64"/>
      <c r="B76" s="65"/>
      <c r="C76" s="65" t="s">
        <v>1273</v>
      </c>
      <c r="D76" s="62" t="s">
        <v>1277</v>
      </c>
      <c r="E76" s="493" t="e">
        <f>'Bending Stiffness'!#REF!</f>
        <v>#REF!</v>
      </c>
      <c r="F76" s="493">
        <f>'Bending Stiffness'!A9</f>
        <v>3.7999999999999999E-2</v>
      </c>
      <c r="G76" s="60"/>
      <c r="I76" s="61"/>
      <c r="J76" s="61"/>
      <c r="K76" s="61"/>
      <c r="L76" s="61"/>
      <c r="M76" s="61"/>
    </row>
    <row r="77" spans="1:13" ht="15" customHeight="1" x14ac:dyDescent="0.2">
      <c r="A77" s="64"/>
      <c r="B77" s="65"/>
      <c r="C77" s="65" t="s">
        <v>1273</v>
      </c>
      <c r="D77" s="62" t="s">
        <v>1278</v>
      </c>
      <c r="E77" s="493" t="e">
        <f>'Bending Stiffness'!#REF!</f>
        <v>#REF!</v>
      </c>
      <c r="F77" s="493">
        <f>'Bending Stiffness'!A10</f>
        <v>5.1400000000000001E-2</v>
      </c>
      <c r="G77" s="60"/>
      <c r="I77" s="61"/>
      <c r="J77" s="61"/>
      <c r="K77" s="61"/>
      <c r="L77" s="61"/>
      <c r="M77" s="61"/>
    </row>
    <row r="78" spans="1:13" ht="15" customHeight="1" x14ac:dyDescent="0.2">
      <c r="A78" s="64"/>
      <c r="B78" s="65"/>
      <c r="C78" s="65" t="s">
        <v>1273</v>
      </c>
      <c r="D78" s="62" t="s">
        <v>1279</v>
      </c>
      <c r="E78" s="493" t="e">
        <f>'Bending Stiffness'!#REF!</f>
        <v>#REF!</v>
      </c>
      <c r="F78" s="493">
        <f>'Bending Stiffness'!A11</f>
        <v>6.6400000000000001E-2</v>
      </c>
      <c r="G78" s="60"/>
      <c r="I78" s="61"/>
      <c r="J78" s="61"/>
      <c r="K78" s="61"/>
      <c r="L78" s="61"/>
      <c r="M78" s="61"/>
    </row>
    <row r="79" spans="1:13" ht="15" customHeight="1" x14ac:dyDescent="0.2">
      <c r="A79" s="64"/>
      <c r="B79" s="65"/>
      <c r="C79" s="65" t="s">
        <v>1273</v>
      </c>
      <c r="D79" s="62" t="s">
        <v>1280</v>
      </c>
      <c r="E79" s="493" t="e">
        <f>'Bending Stiffness'!#REF!</f>
        <v>#REF!</v>
      </c>
      <c r="F79" s="493">
        <f>'Bending Stiffness'!A12</f>
        <v>8.2900000000000001E-2</v>
      </c>
      <c r="G79" s="60"/>
      <c r="I79" s="61"/>
      <c r="J79" s="61"/>
      <c r="K79" s="61"/>
      <c r="L79" s="61"/>
      <c r="M79" s="61"/>
    </row>
    <row r="80" spans="1:13" ht="15" customHeight="1" x14ac:dyDescent="0.2">
      <c r="A80" s="64"/>
      <c r="B80" s="65"/>
      <c r="C80" s="65" t="s">
        <v>1273</v>
      </c>
      <c r="D80" s="62" t="s">
        <v>1281</v>
      </c>
      <c r="E80" s="493" t="e">
        <f>'Bending Stiffness'!#REF!</f>
        <v>#REF!</v>
      </c>
      <c r="F80" s="493">
        <f>'Bending Stiffness'!A13</f>
        <v>0.10100000000000001</v>
      </c>
      <c r="G80" s="60"/>
      <c r="I80" s="61"/>
      <c r="J80" s="61"/>
      <c r="K80" s="61"/>
      <c r="L80" s="61"/>
      <c r="M80" s="61"/>
    </row>
    <row r="81" spans="1:13" ht="15" customHeight="1" x14ac:dyDescent="0.2">
      <c r="A81" s="64"/>
      <c r="B81" s="65"/>
      <c r="C81" s="65" t="s">
        <v>1273</v>
      </c>
      <c r="D81" s="62" t="s">
        <v>1282</v>
      </c>
      <c r="E81" s="493" t="e">
        <f>'Bending Stiffness'!#REF!</f>
        <v>#REF!</v>
      </c>
      <c r="F81" s="493">
        <f>'Bending Stiffness'!A14</f>
        <v>0.1207</v>
      </c>
      <c r="G81" s="60"/>
      <c r="I81" s="61"/>
      <c r="J81" s="61"/>
      <c r="K81" s="61"/>
      <c r="L81" s="61"/>
      <c r="M81" s="61"/>
    </row>
    <row r="82" spans="1:13" ht="15" customHeight="1" x14ac:dyDescent="0.2">
      <c r="A82" s="64"/>
      <c r="B82" s="65"/>
      <c r="C82" s="65" t="s">
        <v>1273</v>
      </c>
      <c r="D82" s="62" t="s">
        <v>1283</v>
      </c>
      <c r="E82" s="493" t="e">
        <f>'Bending Stiffness'!#REF!</f>
        <v>#REF!</v>
      </c>
      <c r="F82" s="493">
        <f>'Bending Stiffness'!A15</f>
        <v>0.1419</v>
      </c>
      <c r="G82" s="60"/>
      <c r="I82" s="61"/>
      <c r="J82" s="61"/>
      <c r="K82" s="61"/>
      <c r="L82" s="61"/>
      <c r="M82" s="61"/>
    </row>
    <row r="83" spans="1:13" ht="15" customHeight="1" x14ac:dyDescent="0.2">
      <c r="A83" s="64"/>
      <c r="B83" s="65"/>
      <c r="C83" s="65" t="s">
        <v>1273</v>
      </c>
      <c r="D83" s="62" t="s">
        <v>1284</v>
      </c>
      <c r="E83" s="493" t="e">
        <f>'Bending Stiffness'!#REF!</f>
        <v>#REF!</v>
      </c>
      <c r="F83" s="493">
        <f>'Bending Stiffness'!A16</f>
        <v>0.1646</v>
      </c>
      <c r="G83" s="60"/>
      <c r="I83" s="61"/>
      <c r="J83" s="61"/>
      <c r="K83" s="61"/>
      <c r="L83" s="61"/>
      <c r="M83" s="61"/>
    </row>
    <row r="84" spans="1:13" ht="15" customHeight="1" x14ac:dyDescent="0.2">
      <c r="A84" s="64"/>
      <c r="B84" s="65"/>
      <c r="C84" s="65" t="s">
        <v>1273</v>
      </c>
      <c r="D84" s="62" t="s">
        <v>1285</v>
      </c>
      <c r="E84" s="493" t="e">
        <f>'Bending Stiffness'!#REF!</f>
        <v>#REF!</v>
      </c>
      <c r="F84" s="493">
        <f>'Bending Stiffness'!A17</f>
        <v>0.189</v>
      </c>
      <c r="G84" s="60"/>
      <c r="I84" s="61"/>
      <c r="J84" s="61"/>
      <c r="K84" s="61"/>
      <c r="L84" s="61"/>
      <c r="M84" s="61"/>
    </row>
    <row r="85" spans="1:13" ht="15" customHeight="1" x14ac:dyDescent="0.2">
      <c r="A85" s="64"/>
      <c r="B85" s="65"/>
      <c r="C85" s="65" t="s">
        <v>1273</v>
      </c>
      <c r="D85" s="62" t="s">
        <v>1286</v>
      </c>
      <c r="E85" s="493" t="e">
        <f>'Bending Stiffness'!#REF!</f>
        <v>#REF!</v>
      </c>
      <c r="F85" s="493">
        <f>'Bending Stiffness'!A18</f>
        <v>0.21479999999999999</v>
      </c>
      <c r="G85" s="60"/>
      <c r="I85" s="61"/>
      <c r="J85" s="61"/>
      <c r="K85" s="61"/>
      <c r="L85" s="61"/>
      <c r="M85" s="61"/>
    </row>
    <row r="86" spans="1:13" ht="15" customHeight="1" x14ac:dyDescent="0.2">
      <c r="A86" s="64"/>
      <c r="B86" s="65"/>
      <c r="C86" s="65" t="s">
        <v>1273</v>
      </c>
      <c r="D86" s="62" t="s">
        <v>1287</v>
      </c>
      <c r="E86" s="493" t="e">
        <f>'Bending Stiffness'!#REF!</f>
        <v>#REF!</v>
      </c>
      <c r="F86" s="493">
        <f>'Bending Stiffness'!A19</f>
        <v>0.24229999999999999</v>
      </c>
      <c r="G86" s="60"/>
      <c r="I86" s="61"/>
      <c r="J86" s="61"/>
      <c r="K86" s="61"/>
      <c r="L86" s="61"/>
      <c r="M86" s="61"/>
    </row>
    <row r="87" spans="1:13" ht="15" customHeight="1" x14ac:dyDescent="0.2">
      <c r="A87" s="64"/>
      <c r="B87" s="65"/>
      <c r="C87" s="65" t="s">
        <v>1273</v>
      </c>
      <c r="D87" s="62" t="s">
        <v>1288</v>
      </c>
      <c r="E87" s="493" t="e">
        <f>'Bending Stiffness'!#REF!</f>
        <v>#REF!</v>
      </c>
      <c r="F87" s="493">
        <f>'Bending Stiffness'!A20</f>
        <v>0.27129999999999999</v>
      </c>
      <c r="G87" s="60"/>
      <c r="I87" s="61"/>
      <c r="J87" s="61"/>
      <c r="K87" s="61"/>
      <c r="L87" s="61"/>
      <c r="M87" s="61"/>
    </row>
    <row r="88" spans="1:13" ht="15" customHeight="1" x14ac:dyDescent="0.2">
      <c r="A88" s="64"/>
      <c r="B88" s="65"/>
      <c r="C88" s="65" t="s">
        <v>1273</v>
      </c>
      <c r="D88" s="62" t="s">
        <v>1289</v>
      </c>
      <c r="E88" s="493" t="e">
        <f>'Bending Stiffness'!#REF!</f>
        <v>#REF!</v>
      </c>
      <c r="F88" s="493">
        <f>'Bending Stiffness'!A21</f>
        <v>0.30180000000000001</v>
      </c>
      <c r="G88" s="60"/>
      <c r="I88" s="61"/>
      <c r="J88" s="61"/>
      <c r="K88" s="61"/>
      <c r="L88" s="61"/>
      <c r="M88" s="61"/>
    </row>
    <row r="89" spans="1:13" ht="15" customHeight="1" x14ac:dyDescent="0.2">
      <c r="A89" s="64"/>
      <c r="B89" s="65"/>
      <c r="C89" s="65" t="s">
        <v>1273</v>
      </c>
      <c r="D89" s="62" t="s">
        <v>1290</v>
      </c>
      <c r="E89" s="493" t="e">
        <f>'Bending Stiffness'!#REF!</f>
        <v>#REF!</v>
      </c>
      <c r="F89" s="493">
        <f>'Bending Stiffness'!A22</f>
        <v>0.33389999999999997</v>
      </c>
      <c r="G89" s="60"/>
      <c r="I89" s="61"/>
      <c r="J89" s="61"/>
      <c r="K89" s="61"/>
      <c r="L89" s="61"/>
      <c r="M89" s="61"/>
    </row>
    <row r="90" spans="1:13" ht="15" customHeight="1" x14ac:dyDescent="0.2">
      <c r="A90" s="64"/>
      <c r="B90" s="65"/>
      <c r="C90" s="65" t="s">
        <v>1273</v>
      </c>
      <c r="D90" s="62" t="s">
        <v>1291</v>
      </c>
      <c r="E90" s="493" t="e">
        <f>'Bending Stiffness'!#REF!</f>
        <v>#REF!</v>
      </c>
      <c r="F90" s="493">
        <f>'Bending Stiffness'!A23</f>
        <v>0.36759999999999998</v>
      </c>
      <c r="G90" s="60"/>
      <c r="I90" s="61"/>
      <c r="J90" s="61"/>
      <c r="K90" s="61"/>
      <c r="L90" s="61"/>
      <c r="M90" s="61"/>
    </row>
    <row r="91" spans="1:13" ht="15" customHeight="1" x14ac:dyDescent="0.2">
      <c r="A91" s="64"/>
      <c r="B91" s="65"/>
      <c r="C91" s="65" t="s">
        <v>1273</v>
      </c>
      <c r="D91" s="62" t="s">
        <v>1292</v>
      </c>
      <c r="E91" s="493" t="e">
        <f>'Bending Stiffness'!#REF!</f>
        <v>#REF!</v>
      </c>
      <c r="F91" s="493">
        <f>'Bending Stiffness'!A24</f>
        <v>0.40289999999999998</v>
      </c>
      <c r="G91" s="60"/>
      <c r="I91" s="61"/>
      <c r="J91" s="61"/>
      <c r="K91" s="61"/>
      <c r="L91" s="61"/>
      <c r="M91" s="61"/>
    </row>
    <row r="92" spans="1:13" ht="15" customHeight="1" x14ac:dyDescent="0.2">
      <c r="A92" s="64"/>
      <c r="B92" s="65"/>
      <c r="C92" s="65" t="s">
        <v>1273</v>
      </c>
      <c r="D92" s="62" t="s">
        <v>1293</v>
      </c>
      <c r="E92" s="493" t="e">
        <f>'Bending Stiffness'!#REF!</f>
        <v>#REF!</v>
      </c>
      <c r="F92" s="493">
        <f>'Bending Stiffness'!A25</f>
        <v>0.43959999999999999</v>
      </c>
      <c r="G92" s="60"/>
      <c r="I92" s="61"/>
      <c r="J92" s="61"/>
      <c r="K92" s="61"/>
      <c r="L92" s="61"/>
      <c r="M92" s="61"/>
    </row>
    <row r="93" spans="1:13" ht="15" customHeight="1" x14ac:dyDescent="0.2">
      <c r="A93" s="64"/>
      <c r="B93" s="65"/>
      <c r="C93" s="65" t="s">
        <v>1273</v>
      </c>
      <c r="D93" s="62" t="s">
        <v>1294</v>
      </c>
      <c r="E93" s="493" t="e">
        <f>'Bending Stiffness'!#REF!</f>
        <v>#REF!</v>
      </c>
      <c r="F93" s="493">
        <f>'Bending Stiffness'!A26</f>
        <v>0.47799999999999998</v>
      </c>
      <c r="G93" s="60"/>
      <c r="I93" s="61"/>
      <c r="J93" s="61"/>
      <c r="K93" s="61"/>
      <c r="L93" s="61"/>
      <c r="M93" s="61"/>
    </row>
    <row r="94" spans="1:13" ht="15" customHeight="1" x14ac:dyDescent="0.2">
      <c r="A94" s="64"/>
      <c r="B94" s="65"/>
      <c r="C94" s="65" t="s">
        <v>1273</v>
      </c>
      <c r="D94" s="62" t="s">
        <v>1295</v>
      </c>
      <c r="E94" s="493" t="e">
        <f>'Bending Stiffness'!#REF!</f>
        <v>#REF!</v>
      </c>
      <c r="F94" s="493">
        <f>'Bending Stiffness'!A27</f>
        <v>0.51790000000000003</v>
      </c>
      <c r="G94" s="60"/>
      <c r="I94" s="61"/>
      <c r="J94" s="61"/>
      <c r="K94" s="61"/>
      <c r="L94" s="61"/>
      <c r="M94" s="61"/>
    </row>
    <row r="95" spans="1:13" ht="15" customHeight="1" x14ac:dyDescent="0.2">
      <c r="A95" s="64"/>
      <c r="B95" s="65"/>
      <c r="C95" s="65" t="s">
        <v>1273</v>
      </c>
      <c r="D95" s="62" t="s">
        <v>1296</v>
      </c>
      <c r="E95" s="493" t="e">
        <f>'Bending Stiffness'!#REF!</f>
        <v>#REF!</v>
      </c>
      <c r="F95" s="493">
        <f>'Bending Stiffness'!A28</f>
        <v>0.55940000000000001</v>
      </c>
      <c r="G95" s="60"/>
      <c r="I95" s="61"/>
      <c r="J95" s="61"/>
      <c r="K95" s="61"/>
      <c r="L95" s="61"/>
      <c r="M95" s="61"/>
    </row>
    <row r="96" spans="1:13" ht="15" customHeight="1" x14ac:dyDescent="0.2">
      <c r="A96" s="64"/>
      <c r="B96" s="65"/>
      <c r="C96" s="65" t="s">
        <v>1273</v>
      </c>
      <c r="D96" s="62" t="s">
        <v>1297</v>
      </c>
      <c r="E96" s="493" t="e">
        <f>'Bending Stiffness'!#REF!</f>
        <v>#REF!</v>
      </c>
      <c r="F96" s="493">
        <f>'Bending Stiffness'!A29</f>
        <v>0.60240000000000005</v>
      </c>
      <c r="G96" s="60"/>
      <c r="I96" s="61"/>
      <c r="J96" s="61"/>
      <c r="K96" s="61"/>
      <c r="L96" s="61"/>
      <c r="M96" s="61"/>
    </row>
    <row r="97" spans="1:13" ht="15" customHeight="1" x14ac:dyDescent="0.2">
      <c r="A97" s="64"/>
      <c r="B97" s="65"/>
      <c r="C97" s="65" t="s">
        <v>1273</v>
      </c>
      <c r="D97" s="62" t="s">
        <v>1298</v>
      </c>
      <c r="E97" s="493" t="e">
        <f>'Bending Stiffness'!#REF!</f>
        <v>#REF!</v>
      </c>
      <c r="F97" s="493">
        <f>'Bending Stiffness'!A30</f>
        <v>0.58809999999999996</v>
      </c>
      <c r="G97" s="60"/>
      <c r="I97" s="61"/>
      <c r="J97" s="61"/>
      <c r="K97" s="61"/>
      <c r="L97" s="61"/>
      <c r="M97" s="61"/>
    </row>
    <row r="98" spans="1:13" ht="15" customHeight="1" x14ac:dyDescent="0.2">
      <c r="A98" s="64"/>
      <c r="B98" s="65"/>
      <c r="C98" s="65" t="s">
        <v>1273</v>
      </c>
      <c r="D98" s="62" t="s">
        <v>1299</v>
      </c>
      <c r="E98" s="493" t="e">
        <f>'Bending Stiffness'!#REF!</f>
        <v>#REF!</v>
      </c>
      <c r="F98" s="493">
        <f>'Bending Stiffness'!A31</f>
        <v>0.5706</v>
      </c>
      <c r="G98" s="60"/>
      <c r="I98" s="61"/>
      <c r="J98" s="61"/>
      <c r="K98" s="61"/>
      <c r="L98" s="61"/>
      <c r="M98" s="61"/>
    </row>
    <row r="99" spans="1:13" ht="15" customHeight="1" x14ac:dyDescent="0.2">
      <c r="A99" s="64"/>
      <c r="B99" s="65"/>
      <c r="C99" s="65" t="s">
        <v>1273</v>
      </c>
      <c r="D99" s="62" t="s">
        <v>1300</v>
      </c>
      <c r="E99" s="493">
        <f>'Bending Stiffness'!B6</f>
        <v>411</v>
      </c>
      <c r="F99" s="493">
        <f>'Bending Stiffness'!C6</f>
        <v>0.41099999999999998</v>
      </c>
      <c r="G99" s="60"/>
      <c r="I99" s="61"/>
      <c r="J99" s="61"/>
      <c r="K99" s="61"/>
      <c r="L99" s="61"/>
      <c r="M99" s="61"/>
    </row>
    <row r="100" spans="1:13" ht="15" customHeight="1" x14ac:dyDescent="0.2">
      <c r="A100" s="64"/>
      <c r="B100" s="65"/>
      <c r="C100" s="65" t="s">
        <v>1273</v>
      </c>
      <c r="D100" s="62" t="s">
        <v>1301</v>
      </c>
      <c r="E100" s="493">
        <f>'Bending Stiffness'!B7</f>
        <v>755</v>
      </c>
      <c r="F100" s="493">
        <f>'Bending Stiffness'!C7</f>
        <v>0.755</v>
      </c>
      <c r="G100" s="60"/>
      <c r="I100" s="61"/>
      <c r="J100" s="61"/>
      <c r="K100" s="61"/>
      <c r="L100" s="61"/>
      <c r="M100" s="61"/>
    </row>
    <row r="101" spans="1:13" ht="15" customHeight="1" x14ac:dyDescent="0.2">
      <c r="A101" s="64"/>
      <c r="B101" s="65"/>
      <c r="C101" s="65" t="s">
        <v>1273</v>
      </c>
      <c r="D101" s="62" t="s">
        <v>1302</v>
      </c>
      <c r="E101" s="493">
        <f>'Bending Stiffness'!B8</f>
        <v>1161</v>
      </c>
      <c r="F101" s="493">
        <f>'Bending Stiffness'!C8</f>
        <v>1.161</v>
      </c>
      <c r="G101" s="60"/>
      <c r="I101" s="61"/>
      <c r="J101" s="61"/>
      <c r="K101" s="61"/>
      <c r="L101" s="61"/>
      <c r="M101" s="61"/>
    </row>
    <row r="102" spans="1:13" ht="15" customHeight="1" x14ac:dyDescent="0.2">
      <c r="A102" s="64"/>
      <c r="B102" s="65"/>
      <c r="C102" s="65" t="s">
        <v>1273</v>
      </c>
      <c r="D102" s="62" t="s">
        <v>1303</v>
      </c>
      <c r="E102" s="493">
        <f>'Bending Stiffness'!B9</f>
        <v>1628</v>
      </c>
      <c r="F102" s="493">
        <f>'Bending Stiffness'!C9</f>
        <v>1.6279999999999999</v>
      </c>
      <c r="G102" s="60"/>
      <c r="I102" s="61"/>
      <c r="J102" s="61"/>
      <c r="K102" s="61"/>
      <c r="L102" s="61"/>
      <c r="M102" s="61"/>
    </row>
    <row r="103" spans="1:13" ht="15" customHeight="1" x14ac:dyDescent="0.2">
      <c r="A103" s="64"/>
      <c r="B103" s="65"/>
      <c r="C103" s="65" t="s">
        <v>1273</v>
      </c>
      <c r="D103" s="62" t="s">
        <v>1304</v>
      </c>
      <c r="E103" s="493">
        <f>'Bending Stiffness'!B10</f>
        <v>2156</v>
      </c>
      <c r="F103" s="493">
        <f>'Bending Stiffness'!C10</f>
        <v>2.1560000000000001</v>
      </c>
      <c r="G103" s="60"/>
      <c r="I103" s="61"/>
      <c r="J103" s="61"/>
      <c r="K103" s="61"/>
      <c r="L103" s="61"/>
      <c r="M103" s="61"/>
    </row>
    <row r="104" spans="1:13" ht="15" customHeight="1" x14ac:dyDescent="0.2">
      <c r="A104" s="64"/>
      <c r="B104" s="65"/>
      <c r="C104" s="65" t="s">
        <v>1273</v>
      </c>
      <c r="D104" s="62" t="s">
        <v>1305</v>
      </c>
      <c r="E104" s="493">
        <f>'Bending Stiffness'!B11</f>
        <v>2746</v>
      </c>
      <c r="F104" s="493">
        <f>'Bending Stiffness'!C11</f>
        <v>2.746</v>
      </c>
      <c r="G104" s="60"/>
      <c r="I104" s="61"/>
      <c r="J104" s="61"/>
      <c r="K104" s="61"/>
      <c r="L104" s="61"/>
      <c r="M104" s="61"/>
    </row>
    <row r="105" spans="1:13" ht="15" customHeight="1" x14ac:dyDescent="0.2">
      <c r="A105" s="64"/>
      <c r="B105" s="65"/>
      <c r="C105" s="65" t="s">
        <v>1273</v>
      </c>
      <c r="D105" s="62" t="s">
        <v>1306</v>
      </c>
      <c r="E105" s="493">
        <f>'Bending Stiffness'!B12</f>
        <v>3397</v>
      </c>
      <c r="F105" s="493">
        <f>'Bending Stiffness'!C12</f>
        <v>3.3969999999999998</v>
      </c>
      <c r="G105" s="60"/>
      <c r="I105" s="61"/>
      <c r="J105" s="61"/>
      <c r="K105" s="61"/>
      <c r="L105" s="61"/>
      <c r="M105" s="61"/>
    </row>
    <row r="106" spans="1:13" ht="15" customHeight="1" x14ac:dyDescent="0.2">
      <c r="A106" s="64"/>
      <c r="B106" s="65"/>
      <c r="C106" s="65" t="s">
        <v>1273</v>
      </c>
      <c r="D106" s="62" t="s">
        <v>1307</v>
      </c>
      <c r="E106" s="493">
        <f>'Bending Stiffness'!B13</f>
        <v>4110</v>
      </c>
      <c r="F106" s="493">
        <f>'Bending Stiffness'!C13</f>
        <v>4.1100000000000003</v>
      </c>
      <c r="G106" s="60"/>
      <c r="I106" s="61"/>
      <c r="J106" s="61"/>
      <c r="K106" s="61"/>
      <c r="L106" s="61"/>
      <c r="M106" s="61"/>
    </row>
    <row r="107" spans="1:13" ht="15" customHeight="1" x14ac:dyDescent="0.2">
      <c r="A107" s="64"/>
      <c r="B107" s="65"/>
      <c r="C107" s="65" t="s">
        <v>1273</v>
      </c>
      <c r="D107" s="62" t="s">
        <v>1308</v>
      </c>
      <c r="E107" s="493">
        <f>'Bending Stiffness'!B14</f>
        <v>4884</v>
      </c>
      <c r="F107" s="493">
        <f>'Bending Stiffness'!C14</f>
        <v>4.8840000000000003</v>
      </c>
      <c r="G107" s="60"/>
      <c r="I107" s="61"/>
      <c r="J107" s="61"/>
      <c r="K107" s="61"/>
      <c r="L107" s="61"/>
      <c r="M107" s="61"/>
    </row>
    <row r="108" spans="1:13" ht="15" customHeight="1" x14ac:dyDescent="0.2">
      <c r="A108" s="64"/>
      <c r="B108" s="65"/>
      <c r="C108" s="65" t="s">
        <v>1273</v>
      </c>
      <c r="D108" s="62" t="s">
        <v>1309</v>
      </c>
      <c r="E108" s="493">
        <f>'Bending Stiffness'!B15</f>
        <v>5720</v>
      </c>
      <c r="F108" s="493">
        <f>'Bending Stiffness'!C15</f>
        <v>5.72</v>
      </c>
      <c r="G108" s="60"/>
      <c r="I108" s="61"/>
      <c r="J108" s="61"/>
      <c r="K108" s="61"/>
      <c r="L108" s="61"/>
      <c r="M108" s="61"/>
    </row>
    <row r="109" spans="1:13" ht="15" customHeight="1" x14ac:dyDescent="0.2">
      <c r="A109" s="64"/>
      <c r="B109" s="65"/>
      <c r="C109" s="65" t="s">
        <v>1273</v>
      </c>
      <c r="D109" s="62" t="s">
        <v>1310</v>
      </c>
      <c r="E109" s="493">
        <f>'Bending Stiffness'!B16</f>
        <v>6617</v>
      </c>
      <c r="F109" s="493">
        <f>'Bending Stiffness'!C16</f>
        <v>6.617</v>
      </c>
      <c r="G109" s="60"/>
      <c r="I109" s="61"/>
      <c r="J109" s="61"/>
      <c r="K109" s="61"/>
      <c r="L109" s="61"/>
      <c r="M109" s="61"/>
    </row>
    <row r="110" spans="1:13" ht="15" customHeight="1" x14ac:dyDescent="0.2">
      <c r="A110" s="64"/>
      <c r="B110" s="65"/>
      <c r="C110" s="65" t="s">
        <v>1273</v>
      </c>
      <c r="D110" s="62" t="s">
        <v>1311</v>
      </c>
      <c r="E110" s="493">
        <f>'Bending Stiffness'!B17</f>
        <v>7576</v>
      </c>
      <c r="F110" s="493">
        <f>'Bending Stiffness'!C17</f>
        <v>7.5759999999999996</v>
      </c>
      <c r="G110" s="60"/>
      <c r="I110" s="61"/>
      <c r="J110" s="61"/>
      <c r="K110" s="61"/>
      <c r="L110" s="61"/>
      <c r="M110" s="61"/>
    </row>
    <row r="111" spans="1:13" ht="15" customHeight="1" x14ac:dyDescent="0.2">
      <c r="A111" s="64"/>
      <c r="B111" s="65"/>
      <c r="C111" s="65" t="s">
        <v>1273</v>
      </c>
      <c r="D111" s="62" t="s">
        <v>1312</v>
      </c>
      <c r="E111" s="493">
        <f>'Bending Stiffness'!B18</f>
        <v>8596</v>
      </c>
      <c r="F111" s="493">
        <f>'Bending Stiffness'!C18</f>
        <v>8.5960000000000001</v>
      </c>
      <c r="G111" s="60"/>
      <c r="I111" s="61"/>
      <c r="J111" s="61"/>
      <c r="K111" s="61"/>
      <c r="L111" s="61"/>
      <c r="M111" s="61"/>
    </row>
    <row r="112" spans="1:13" ht="15" customHeight="1" x14ac:dyDescent="0.2">
      <c r="A112" s="64"/>
      <c r="B112" s="65"/>
      <c r="C112" s="65" t="s">
        <v>1273</v>
      </c>
      <c r="D112" s="62" t="s">
        <v>1313</v>
      </c>
      <c r="E112" s="493">
        <f>'Bending Stiffness'!B19</f>
        <v>9677</v>
      </c>
      <c r="F112" s="493">
        <f>'Bending Stiffness'!C19</f>
        <v>9.6769999999999996</v>
      </c>
      <c r="G112" s="60"/>
      <c r="I112" s="61"/>
      <c r="J112" s="61"/>
      <c r="K112" s="61"/>
      <c r="L112" s="61"/>
      <c r="M112" s="61"/>
    </row>
    <row r="113" spans="1:13" ht="15" customHeight="1" x14ac:dyDescent="0.2">
      <c r="A113" s="64"/>
      <c r="B113" s="65"/>
      <c r="C113" s="65" t="s">
        <v>1273</v>
      </c>
      <c r="D113" s="62" t="s">
        <v>1314</v>
      </c>
      <c r="E113" s="493">
        <f>'Bending Stiffness'!B20</f>
        <v>10820</v>
      </c>
      <c r="F113" s="493">
        <f>'Bending Stiffness'!C20</f>
        <v>10.82</v>
      </c>
      <c r="G113" s="60"/>
      <c r="I113" s="61"/>
      <c r="J113" s="61"/>
      <c r="K113" s="61"/>
      <c r="L113" s="61"/>
      <c r="M113" s="61"/>
    </row>
    <row r="114" spans="1:13" ht="15" customHeight="1" x14ac:dyDescent="0.2">
      <c r="A114" s="64"/>
      <c r="B114" s="65"/>
      <c r="C114" s="65" t="s">
        <v>1273</v>
      </c>
      <c r="D114" s="62" t="s">
        <v>1315</v>
      </c>
      <c r="E114" s="493">
        <f>'Bending Stiffness'!B21</f>
        <v>12025</v>
      </c>
      <c r="F114" s="493">
        <f>'Bending Stiffness'!C21</f>
        <v>12.025</v>
      </c>
      <c r="G114" s="60"/>
      <c r="I114" s="61"/>
      <c r="J114" s="61"/>
      <c r="K114" s="61"/>
      <c r="L114" s="61"/>
      <c r="M114" s="61"/>
    </row>
    <row r="115" spans="1:13" ht="15" customHeight="1" x14ac:dyDescent="0.2">
      <c r="A115" s="64"/>
      <c r="B115" s="65"/>
      <c r="C115" s="65" t="s">
        <v>1273</v>
      </c>
      <c r="D115" s="62" t="s">
        <v>1316</v>
      </c>
      <c r="E115" s="493">
        <f>'Bending Stiffness'!B22</f>
        <v>13291</v>
      </c>
      <c r="F115" s="493">
        <f>'Bending Stiffness'!C22</f>
        <v>13.291</v>
      </c>
      <c r="G115" s="60"/>
      <c r="I115" s="61"/>
      <c r="J115" s="61"/>
      <c r="K115" s="61"/>
      <c r="L115" s="61"/>
      <c r="M115" s="61"/>
    </row>
    <row r="116" spans="1:13" ht="15" customHeight="1" x14ac:dyDescent="0.2">
      <c r="A116" s="64"/>
      <c r="B116" s="65"/>
      <c r="C116" s="65" t="s">
        <v>1273</v>
      </c>
      <c r="D116" s="62" t="s">
        <v>1317</v>
      </c>
      <c r="E116" s="493">
        <f>'Bending Stiffness'!B23</f>
        <v>14618</v>
      </c>
      <c r="F116" s="493">
        <f>'Bending Stiffness'!C23</f>
        <v>14.618</v>
      </c>
      <c r="G116" s="60"/>
      <c r="I116" s="61"/>
      <c r="J116" s="61"/>
      <c r="K116" s="61"/>
      <c r="L116" s="61"/>
      <c r="M116" s="61"/>
    </row>
    <row r="117" spans="1:13" ht="15" customHeight="1" x14ac:dyDescent="0.2">
      <c r="A117" s="64"/>
      <c r="B117" s="65"/>
      <c r="C117" s="65" t="s">
        <v>1273</v>
      </c>
      <c r="D117" s="62" t="s">
        <v>1318</v>
      </c>
      <c r="E117" s="493">
        <f>'Bending Stiffness'!B24</f>
        <v>16007</v>
      </c>
      <c r="F117" s="493">
        <f>'Bending Stiffness'!C24</f>
        <v>16.007000000000001</v>
      </c>
      <c r="G117" s="60"/>
      <c r="I117" s="61"/>
      <c r="J117" s="61"/>
      <c r="K117" s="61"/>
      <c r="L117" s="61"/>
      <c r="M117" s="61"/>
    </row>
    <row r="118" spans="1:13" ht="15" customHeight="1" x14ac:dyDescent="0.2">
      <c r="A118" s="64"/>
      <c r="B118" s="65"/>
      <c r="C118" s="65" t="s">
        <v>1273</v>
      </c>
      <c r="D118" s="62" t="s">
        <v>1319</v>
      </c>
      <c r="E118" s="493">
        <f>'Bending Stiffness'!B25</f>
        <v>17457</v>
      </c>
      <c r="F118" s="493">
        <f>'Bending Stiffness'!C25</f>
        <v>17.457000000000001</v>
      </c>
      <c r="G118" s="60"/>
      <c r="I118" s="61"/>
      <c r="J118" s="61"/>
      <c r="K118" s="61"/>
      <c r="L118" s="61"/>
      <c r="M118" s="61"/>
    </row>
    <row r="119" spans="1:13" ht="15" customHeight="1" x14ac:dyDescent="0.2">
      <c r="A119" s="64"/>
      <c r="B119" s="65"/>
      <c r="C119" s="65" t="s">
        <v>1273</v>
      </c>
      <c r="D119" s="62" t="s">
        <v>1320</v>
      </c>
      <c r="E119" s="493">
        <f>'Bending Stiffness'!B26</f>
        <v>18968</v>
      </c>
      <c r="F119" s="493">
        <f>'Bending Stiffness'!C26</f>
        <v>18.968</v>
      </c>
      <c r="G119" s="60"/>
      <c r="I119" s="61"/>
      <c r="J119" s="61"/>
      <c r="K119" s="61"/>
      <c r="L119" s="61"/>
      <c r="M119" s="61"/>
    </row>
    <row r="120" spans="1:13" ht="15" customHeight="1" x14ac:dyDescent="0.2">
      <c r="A120" s="64"/>
      <c r="B120" s="65"/>
      <c r="C120" s="65" t="s">
        <v>1273</v>
      </c>
      <c r="D120" s="62" t="s">
        <v>1321</v>
      </c>
      <c r="E120" s="493">
        <f>'Bending Stiffness'!B27</f>
        <v>20542</v>
      </c>
      <c r="F120" s="493">
        <f>'Bending Stiffness'!C27</f>
        <v>20.542000000000002</v>
      </c>
      <c r="G120" s="60"/>
      <c r="I120" s="61"/>
      <c r="J120" s="61"/>
      <c r="K120" s="61"/>
      <c r="L120" s="61"/>
      <c r="M120" s="61"/>
    </row>
    <row r="121" spans="1:13" ht="15" customHeight="1" x14ac:dyDescent="0.2">
      <c r="A121" s="64"/>
      <c r="B121" s="65"/>
      <c r="C121" s="65" t="s">
        <v>1273</v>
      </c>
      <c r="D121" s="62" t="s">
        <v>1322</v>
      </c>
      <c r="E121" s="493">
        <f>'Bending Stiffness'!B28</f>
        <v>22176</v>
      </c>
      <c r="F121" s="493">
        <f>'Bending Stiffness'!C28</f>
        <v>22.175999999999998</v>
      </c>
      <c r="G121" s="60"/>
      <c r="I121" s="61"/>
      <c r="J121" s="61"/>
      <c r="K121" s="61"/>
      <c r="L121" s="61"/>
      <c r="M121" s="61"/>
    </row>
    <row r="122" spans="1:13" ht="15" customHeight="1" x14ac:dyDescent="0.2">
      <c r="A122" s="64"/>
      <c r="B122" s="65"/>
      <c r="C122" s="65" t="s">
        <v>1273</v>
      </c>
      <c r="D122" s="62" t="s">
        <v>1323</v>
      </c>
      <c r="E122" s="493">
        <f>'Bending Stiffness'!B29</f>
        <v>23872</v>
      </c>
      <c r="F122" s="493">
        <f>'Bending Stiffness'!C29</f>
        <v>23.872</v>
      </c>
      <c r="G122" s="60"/>
      <c r="I122" s="61"/>
      <c r="J122" s="61"/>
      <c r="K122" s="61"/>
      <c r="L122" s="61"/>
      <c r="M122" s="61"/>
    </row>
    <row r="123" spans="1:13" ht="15" customHeight="1" x14ac:dyDescent="0.2">
      <c r="A123" s="64"/>
      <c r="B123" s="65"/>
      <c r="C123" s="65" t="s">
        <v>1273</v>
      </c>
      <c r="D123" s="62" t="s">
        <v>1324</v>
      </c>
      <c r="E123" s="493">
        <f>'Bending Stiffness'!B30</f>
        <v>23050</v>
      </c>
      <c r="F123" s="493">
        <f>'Bending Stiffness'!C30</f>
        <v>23.05</v>
      </c>
      <c r="G123" s="60"/>
      <c r="I123" s="61"/>
      <c r="J123" s="61"/>
      <c r="K123" s="61"/>
      <c r="L123" s="61"/>
      <c r="M123" s="61"/>
    </row>
    <row r="124" spans="1:13" ht="15" customHeight="1" x14ac:dyDescent="0.2">
      <c r="A124" s="64"/>
      <c r="B124" s="65"/>
      <c r="C124" s="65" t="s">
        <v>1273</v>
      </c>
      <c r="D124" s="62" t="s">
        <v>1325</v>
      </c>
      <c r="E124" s="493">
        <f>'Bending Stiffness'!B31</f>
        <v>22362</v>
      </c>
      <c r="F124" s="493">
        <f>'Bending Stiffness'!C31</f>
        <v>22.361999999999998</v>
      </c>
      <c r="G124" s="60"/>
      <c r="I124" s="61"/>
      <c r="J124" s="61"/>
      <c r="K124" s="61"/>
      <c r="L124" s="61"/>
      <c r="M124" s="61"/>
    </row>
    <row r="125" spans="1:13" ht="15" customHeight="1" x14ac:dyDescent="0.2">
      <c r="A125" s="64"/>
      <c r="B125" s="65"/>
      <c r="C125" s="65" t="s">
        <v>1273</v>
      </c>
      <c r="D125" s="62" t="s">
        <v>1274</v>
      </c>
      <c r="E125" s="493" t="e">
        <f>'Bending Stiffness'!#REF!</f>
        <v>#REF!</v>
      </c>
      <c r="F125" s="493">
        <f>'Bending Stiffness'!A6</f>
        <v>7.1999999999999998E-3</v>
      </c>
      <c r="G125" s="60"/>
      <c r="I125" s="61"/>
      <c r="J125" s="61"/>
      <c r="K125" s="61"/>
      <c r="L125" s="61"/>
      <c r="M125" s="61"/>
    </row>
    <row r="126" spans="1:13" ht="15" customHeight="1" x14ac:dyDescent="0.2">
      <c r="A126" s="64"/>
      <c r="B126" s="65"/>
      <c r="C126" s="65" t="s">
        <v>1273</v>
      </c>
      <c r="D126" s="62" t="s">
        <v>1275</v>
      </c>
      <c r="E126" s="493" t="e">
        <f>'Bending Stiffness'!#REF!</f>
        <v>#REF!</v>
      </c>
      <c r="F126" s="493">
        <f>'Bending Stiffness'!A7</f>
        <v>1.5900000000000001E-2</v>
      </c>
      <c r="G126" s="60"/>
      <c r="I126" s="61"/>
      <c r="J126" s="61"/>
      <c r="K126" s="61"/>
      <c r="L126" s="61"/>
      <c r="M126" s="61"/>
    </row>
    <row r="127" spans="1:13" ht="15" customHeight="1" x14ac:dyDescent="0.2">
      <c r="A127" s="64"/>
      <c r="B127" s="65"/>
      <c r="C127" s="65" t="s">
        <v>1273</v>
      </c>
      <c r="D127" s="62" t="s">
        <v>1276</v>
      </c>
      <c r="E127" s="493" t="e">
        <f>'Bending Stiffness'!#REF!</f>
        <v>#REF!</v>
      </c>
      <c r="F127" s="493">
        <f>'Bending Stiffness'!A8</f>
        <v>2.6200000000000001E-2</v>
      </c>
      <c r="G127" s="60"/>
      <c r="I127" s="61"/>
      <c r="J127" s="61"/>
      <c r="K127" s="61"/>
      <c r="L127" s="61"/>
      <c r="M127" s="61"/>
    </row>
    <row r="128" spans="1:13" ht="15" customHeight="1" x14ac:dyDescent="0.2">
      <c r="A128" s="64"/>
      <c r="B128" s="65"/>
      <c r="C128" s="65" t="s">
        <v>1273</v>
      </c>
      <c r="D128" s="62" t="s">
        <v>1277</v>
      </c>
      <c r="E128" s="493" t="e">
        <f>'Bending Stiffness'!#REF!</f>
        <v>#REF!</v>
      </c>
      <c r="F128" s="493">
        <f>'Bending Stiffness'!A9</f>
        <v>3.7999999999999999E-2</v>
      </c>
      <c r="G128" s="60"/>
      <c r="I128" s="61"/>
      <c r="J128" s="61"/>
      <c r="K128" s="61"/>
      <c r="L128" s="61"/>
      <c r="M128" s="61"/>
    </row>
    <row r="129" spans="1:13" ht="15" customHeight="1" x14ac:dyDescent="0.2">
      <c r="A129" s="64"/>
      <c r="B129" s="65"/>
      <c r="C129" s="65" t="s">
        <v>1273</v>
      </c>
      <c r="D129" s="62" t="s">
        <v>1278</v>
      </c>
      <c r="E129" s="493" t="e">
        <f>'Bending Stiffness'!#REF!</f>
        <v>#REF!</v>
      </c>
      <c r="F129" s="493">
        <f>'Bending Stiffness'!A10</f>
        <v>5.1400000000000001E-2</v>
      </c>
      <c r="G129" s="60"/>
      <c r="I129" s="61"/>
      <c r="J129" s="61"/>
      <c r="K129" s="61"/>
      <c r="L129" s="61"/>
      <c r="M129" s="61"/>
    </row>
    <row r="130" spans="1:13" ht="15" customHeight="1" x14ac:dyDescent="0.2">
      <c r="A130" s="64"/>
      <c r="B130" s="65"/>
      <c r="C130" s="65" t="s">
        <v>1273</v>
      </c>
      <c r="D130" s="62" t="s">
        <v>1279</v>
      </c>
      <c r="E130" s="493" t="e">
        <f>'Bending Stiffness'!#REF!</f>
        <v>#REF!</v>
      </c>
      <c r="F130" s="493">
        <f>'Bending Stiffness'!A11</f>
        <v>6.6400000000000001E-2</v>
      </c>
      <c r="G130" s="60"/>
      <c r="I130" s="61"/>
      <c r="J130" s="61"/>
      <c r="K130" s="61"/>
      <c r="L130" s="61"/>
      <c r="M130" s="61"/>
    </row>
    <row r="131" spans="1:13" ht="15" customHeight="1" x14ac:dyDescent="0.2">
      <c r="A131" s="64"/>
      <c r="B131" s="65"/>
      <c r="C131" s="65" t="s">
        <v>1273</v>
      </c>
      <c r="D131" s="62" t="s">
        <v>1280</v>
      </c>
      <c r="E131" s="493" t="e">
        <f>'Bending Stiffness'!#REF!</f>
        <v>#REF!</v>
      </c>
      <c r="F131" s="493">
        <f>'Bending Stiffness'!A12</f>
        <v>8.2900000000000001E-2</v>
      </c>
      <c r="G131" s="60"/>
      <c r="I131" s="61"/>
      <c r="J131" s="61"/>
      <c r="K131" s="61"/>
      <c r="L131" s="61"/>
      <c r="M131" s="61"/>
    </row>
    <row r="132" spans="1:13" ht="15" customHeight="1" x14ac:dyDescent="0.2">
      <c r="A132" s="64"/>
      <c r="B132" s="65"/>
      <c r="C132" s="65" t="s">
        <v>1273</v>
      </c>
      <c r="D132" s="62" t="s">
        <v>1281</v>
      </c>
      <c r="E132" s="493" t="e">
        <f>'Bending Stiffness'!#REF!</f>
        <v>#REF!</v>
      </c>
      <c r="F132" s="493">
        <f>'Bending Stiffness'!A13</f>
        <v>0.10100000000000001</v>
      </c>
      <c r="G132" s="60"/>
      <c r="I132" s="61"/>
      <c r="J132" s="61"/>
      <c r="K132" s="61"/>
      <c r="L132" s="61"/>
      <c r="M132" s="61"/>
    </row>
    <row r="133" spans="1:13" ht="15" customHeight="1" x14ac:dyDescent="0.2">
      <c r="A133" s="64"/>
      <c r="B133" s="65"/>
      <c r="C133" s="65" t="s">
        <v>1273</v>
      </c>
      <c r="D133" s="62" t="s">
        <v>1282</v>
      </c>
      <c r="E133" s="493" t="e">
        <f>'Bending Stiffness'!#REF!</f>
        <v>#REF!</v>
      </c>
      <c r="F133" s="493">
        <f>'Bending Stiffness'!A14</f>
        <v>0.1207</v>
      </c>
      <c r="G133" s="60"/>
      <c r="I133" s="61"/>
      <c r="J133" s="61"/>
      <c r="K133" s="61"/>
      <c r="L133" s="61"/>
      <c r="M133" s="61"/>
    </row>
    <row r="134" spans="1:13" ht="15" customHeight="1" x14ac:dyDescent="0.2">
      <c r="A134" s="64"/>
      <c r="B134" s="65"/>
      <c r="C134" s="65" t="s">
        <v>1273</v>
      </c>
      <c r="D134" s="62" t="s">
        <v>1283</v>
      </c>
      <c r="E134" s="493" t="e">
        <f>'Bending Stiffness'!#REF!</f>
        <v>#REF!</v>
      </c>
      <c r="F134" s="493">
        <f>'Bending Stiffness'!A15</f>
        <v>0.1419</v>
      </c>
      <c r="G134" s="60"/>
      <c r="I134" s="61"/>
      <c r="J134" s="61"/>
      <c r="K134" s="61"/>
      <c r="L134" s="61"/>
      <c r="M134" s="61"/>
    </row>
    <row r="135" spans="1:13" ht="15" customHeight="1" x14ac:dyDescent="0.2">
      <c r="A135" s="64"/>
      <c r="B135" s="65"/>
      <c r="C135" s="65" t="s">
        <v>1273</v>
      </c>
      <c r="D135" s="62" t="s">
        <v>1284</v>
      </c>
      <c r="E135" s="493" t="e">
        <f>'Bending Stiffness'!#REF!</f>
        <v>#REF!</v>
      </c>
      <c r="F135" s="493">
        <f>'Bending Stiffness'!A16</f>
        <v>0.1646</v>
      </c>
      <c r="G135" s="60"/>
      <c r="I135" s="61"/>
      <c r="J135" s="61"/>
      <c r="K135" s="61"/>
      <c r="L135" s="61"/>
      <c r="M135" s="61"/>
    </row>
    <row r="136" spans="1:13" ht="15" customHeight="1" x14ac:dyDescent="0.2">
      <c r="A136" s="64"/>
      <c r="B136" s="65"/>
      <c r="C136" s="65" t="s">
        <v>1273</v>
      </c>
      <c r="D136" s="62" t="s">
        <v>1285</v>
      </c>
      <c r="E136" s="493" t="e">
        <f>'Bending Stiffness'!#REF!</f>
        <v>#REF!</v>
      </c>
      <c r="F136" s="493">
        <f>'Bending Stiffness'!A17</f>
        <v>0.189</v>
      </c>
      <c r="G136" s="60"/>
      <c r="I136" s="61"/>
      <c r="J136" s="61"/>
      <c r="K136" s="61"/>
      <c r="L136" s="61"/>
      <c r="M136" s="61"/>
    </row>
    <row r="137" spans="1:13" ht="15" customHeight="1" x14ac:dyDescent="0.2">
      <c r="A137" s="64"/>
      <c r="B137" s="65"/>
      <c r="C137" s="65" t="s">
        <v>1273</v>
      </c>
      <c r="D137" s="62" t="s">
        <v>1286</v>
      </c>
      <c r="E137" s="493" t="e">
        <f>'Bending Stiffness'!#REF!</f>
        <v>#REF!</v>
      </c>
      <c r="F137" s="493">
        <f>'Bending Stiffness'!A18</f>
        <v>0.21479999999999999</v>
      </c>
      <c r="G137" s="60"/>
      <c r="I137" s="61"/>
      <c r="J137" s="61"/>
      <c r="K137" s="61"/>
      <c r="L137" s="61"/>
      <c r="M137" s="61"/>
    </row>
    <row r="138" spans="1:13" ht="15" customHeight="1" x14ac:dyDescent="0.2">
      <c r="A138" s="64"/>
      <c r="B138" s="65"/>
      <c r="C138" s="65" t="s">
        <v>1273</v>
      </c>
      <c r="D138" s="62" t="s">
        <v>1287</v>
      </c>
      <c r="E138" s="493" t="e">
        <f>'Bending Stiffness'!#REF!</f>
        <v>#REF!</v>
      </c>
      <c r="F138" s="493">
        <f>'Bending Stiffness'!A19</f>
        <v>0.24229999999999999</v>
      </c>
      <c r="G138" s="60"/>
      <c r="I138" s="61"/>
      <c r="J138" s="61"/>
      <c r="K138" s="61"/>
      <c r="L138" s="61"/>
      <c r="M138" s="61"/>
    </row>
    <row r="139" spans="1:13" ht="15" customHeight="1" x14ac:dyDescent="0.2">
      <c r="A139" s="64"/>
      <c r="B139" s="65"/>
      <c r="C139" s="65" t="s">
        <v>1273</v>
      </c>
      <c r="D139" s="62" t="s">
        <v>1288</v>
      </c>
      <c r="E139" s="493" t="e">
        <f>'Bending Stiffness'!#REF!</f>
        <v>#REF!</v>
      </c>
      <c r="F139" s="493">
        <f>'Bending Stiffness'!A20</f>
        <v>0.27129999999999999</v>
      </c>
      <c r="G139" s="60"/>
      <c r="I139" s="61"/>
      <c r="J139" s="61"/>
      <c r="K139" s="61"/>
      <c r="L139" s="61"/>
      <c r="M139" s="61"/>
    </row>
    <row r="140" spans="1:13" ht="15" customHeight="1" x14ac:dyDescent="0.2">
      <c r="A140" s="64"/>
      <c r="B140" s="65"/>
      <c r="C140" s="65" t="s">
        <v>1273</v>
      </c>
      <c r="D140" s="62" t="s">
        <v>1289</v>
      </c>
      <c r="E140" s="493" t="e">
        <f>'Bending Stiffness'!#REF!</f>
        <v>#REF!</v>
      </c>
      <c r="F140" s="493">
        <f>'Bending Stiffness'!A21</f>
        <v>0.30180000000000001</v>
      </c>
      <c r="G140" s="60"/>
      <c r="I140" s="61"/>
      <c r="J140" s="61"/>
      <c r="K140" s="61"/>
      <c r="L140" s="61"/>
      <c r="M140" s="61"/>
    </row>
    <row r="141" spans="1:13" ht="15" customHeight="1" x14ac:dyDescent="0.2">
      <c r="A141" s="64"/>
      <c r="B141" s="65"/>
      <c r="C141" s="65" t="s">
        <v>1273</v>
      </c>
      <c r="D141" s="62" t="s">
        <v>1290</v>
      </c>
      <c r="E141" s="493" t="e">
        <f>'Bending Stiffness'!#REF!</f>
        <v>#REF!</v>
      </c>
      <c r="F141" s="493">
        <f>'Bending Stiffness'!A22</f>
        <v>0.33389999999999997</v>
      </c>
      <c r="G141" s="60"/>
      <c r="I141" s="61"/>
      <c r="J141" s="61"/>
      <c r="K141" s="61"/>
      <c r="L141" s="61"/>
      <c r="M141" s="61"/>
    </row>
    <row r="142" spans="1:13" ht="15" customHeight="1" x14ac:dyDescent="0.2">
      <c r="A142" s="64"/>
      <c r="B142" s="65"/>
      <c r="C142" s="65" t="s">
        <v>1273</v>
      </c>
      <c r="D142" s="62" t="s">
        <v>1291</v>
      </c>
      <c r="E142" s="493" t="e">
        <f>'Bending Stiffness'!#REF!</f>
        <v>#REF!</v>
      </c>
      <c r="F142" s="493">
        <f>'Bending Stiffness'!A23</f>
        <v>0.36759999999999998</v>
      </c>
      <c r="G142" s="60"/>
      <c r="I142" s="61"/>
      <c r="J142" s="61"/>
      <c r="K142" s="61"/>
      <c r="L142" s="61"/>
      <c r="M142" s="61"/>
    </row>
    <row r="143" spans="1:13" ht="15" customHeight="1" x14ac:dyDescent="0.2">
      <c r="A143" s="64"/>
      <c r="B143" s="65"/>
      <c r="C143" s="65" t="s">
        <v>1273</v>
      </c>
      <c r="D143" s="62" t="s">
        <v>1292</v>
      </c>
      <c r="E143" s="493" t="e">
        <f>'Bending Stiffness'!#REF!</f>
        <v>#REF!</v>
      </c>
      <c r="F143" s="493">
        <f>'Bending Stiffness'!A24</f>
        <v>0.40289999999999998</v>
      </c>
      <c r="G143" s="60"/>
      <c r="I143" s="61"/>
      <c r="J143" s="61"/>
      <c r="K143" s="61"/>
      <c r="L143" s="61"/>
      <c r="M143" s="61"/>
    </row>
    <row r="144" spans="1:13" ht="15" customHeight="1" x14ac:dyDescent="0.2">
      <c r="A144" s="64"/>
      <c r="B144" s="65"/>
      <c r="C144" s="65" t="s">
        <v>1273</v>
      </c>
      <c r="D144" s="62" t="s">
        <v>1293</v>
      </c>
      <c r="E144" s="493" t="e">
        <f>'Bending Stiffness'!#REF!</f>
        <v>#REF!</v>
      </c>
      <c r="F144" s="493">
        <f>'Bending Stiffness'!A25</f>
        <v>0.43959999999999999</v>
      </c>
      <c r="G144" s="60"/>
      <c r="I144" s="61"/>
      <c r="J144" s="61"/>
      <c r="K144" s="61"/>
      <c r="L144" s="61"/>
      <c r="M144" s="61"/>
    </row>
    <row r="145" spans="1:13" ht="15" customHeight="1" x14ac:dyDescent="0.2">
      <c r="A145" s="64"/>
      <c r="B145" s="65"/>
      <c r="C145" s="65" t="s">
        <v>1273</v>
      </c>
      <c r="D145" s="62" t="s">
        <v>1294</v>
      </c>
      <c r="E145" s="493" t="e">
        <f>'Bending Stiffness'!#REF!</f>
        <v>#REF!</v>
      </c>
      <c r="F145" s="493">
        <f>'Bending Stiffness'!A26</f>
        <v>0.47799999999999998</v>
      </c>
      <c r="G145" s="60"/>
      <c r="I145" s="61"/>
      <c r="J145" s="61"/>
      <c r="K145" s="61"/>
      <c r="L145" s="61"/>
      <c r="M145" s="61"/>
    </row>
    <row r="146" spans="1:13" ht="15" customHeight="1" x14ac:dyDescent="0.2">
      <c r="A146" s="64"/>
      <c r="B146" s="65"/>
      <c r="C146" s="65" t="s">
        <v>1273</v>
      </c>
      <c r="D146" s="62" t="s">
        <v>1295</v>
      </c>
      <c r="E146" s="493" t="e">
        <f>'Bending Stiffness'!#REF!</f>
        <v>#REF!</v>
      </c>
      <c r="F146" s="493">
        <f>'Bending Stiffness'!A27</f>
        <v>0.51790000000000003</v>
      </c>
      <c r="G146" s="60"/>
      <c r="I146" s="61"/>
      <c r="J146" s="61"/>
      <c r="K146" s="61"/>
      <c r="L146" s="61"/>
      <c r="M146" s="61"/>
    </row>
    <row r="147" spans="1:13" ht="15" customHeight="1" x14ac:dyDescent="0.2">
      <c r="A147" s="64"/>
      <c r="B147" s="65"/>
      <c r="C147" s="65" t="s">
        <v>1273</v>
      </c>
      <c r="D147" s="62" t="s">
        <v>1296</v>
      </c>
      <c r="E147" s="493" t="e">
        <f>'Bending Stiffness'!#REF!</f>
        <v>#REF!</v>
      </c>
      <c r="F147" s="493">
        <f>'Bending Stiffness'!A28</f>
        <v>0.55940000000000001</v>
      </c>
      <c r="G147" s="60"/>
      <c r="I147" s="61"/>
      <c r="J147" s="61"/>
      <c r="K147" s="61"/>
      <c r="L147" s="61"/>
      <c r="M147" s="61"/>
    </row>
    <row r="148" spans="1:13" ht="15" customHeight="1" x14ac:dyDescent="0.2">
      <c r="A148" s="64"/>
      <c r="B148" s="65"/>
      <c r="C148" s="65" t="s">
        <v>1273</v>
      </c>
      <c r="D148" s="62" t="s">
        <v>1297</v>
      </c>
      <c r="E148" s="493" t="e">
        <f>'Bending Stiffness'!#REF!</f>
        <v>#REF!</v>
      </c>
      <c r="F148" s="493">
        <f>'Bending Stiffness'!A29</f>
        <v>0.60240000000000005</v>
      </c>
      <c r="G148" s="60"/>
      <c r="I148" s="61"/>
      <c r="J148" s="61"/>
      <c r="K148" s="61"/>
      <c r="L148" s="61"/>
      <c r="M148" s="61"/>
    </row>
    <row r="149" spans="1:13" ht="15" customHeight="1" x14ac:dyDescent="0.2">
      <c r="A149" s="64"/>
      <c r="B149" s="65"/>
      <c r="C149" s="65" t="s">
        <v>1273</v>
      </c>
      <c r="D149" s="62" t="s">
        <v>1298</v>
      </c>
      <c r="E149" s="493" t="e">
        <f>'Bending Stiffness'!#REF!</f>
        <v>#REF!</v>
      </c>
      <c r="F149" s="493">
        <f>'Bending Stiffness'!A30</f>
        <v>0.58809999999999996</v>
      </c>
      <c r="G149" s="60"/>
      <c r="I149" s="61"/>
      <c r="J149" s="61"/>
      <c r="K149" s="61"/>
      <c r="L149" s="61"/>
      <c r="M149" s="61"/>
    </row>
    <row r="150" spans="1:13" ht="15" customHeight="1" x14ac:dyDescent="0.2">
      <c r="A150" s="64"/>
      <c r="B150" s="65"/>
      <c r="C150" s="65" t="s">
        <v>1273</v>
      </c>
      <c r="D150" s="62" t="s">
        <v>1299</v>
      </c>
      <c r="E150" s="493" t="e">
        <f>'Bending Stiffness'!#REF!</f>
        <v>#REF!</v>
      </c>
      <c r="F150" s="493">
        <f>'Bending Stiffness'!A31</f>
        <v>0.5706</v>
      </c>
      <c r="G150" s="60"/>
      <c r="I150" s="61"/>
      <c r="J150" s="61"/>
      <c r="K150" s="61"/>
      <c r="L150" s="61"/>
      <c r="M150" s="61"/>
    </row>
    <row r="151" spans="1:13" ht="15" customHeight="1" x14ac:dyDescent="0.2">
      <c r="A151" s="64"/>
      <c r="B151" s="65"/>
      <c r="C151" s="65" t="s">
        <v>1273</v>
      </c>
      <c r="D151" s="62" t="s">
        <v>1300</v>
      </c>
      <c r="E151" s="493">
        <f>'Bending Stiffness'!B6</f>
        <v>411</v>
      </c>
      <c r="F151" s="493">
        <f>'Bending Stiffness'!C6</f>
        <v>0.41099999999999998</v>
      </c>
      <c r="G151" s="60"/>
      <c r="I151" s="61"/>
      <c r="J151" s="61"/>
      <c r="K151" s="61"/>
      <c r="L151" s="61"/>
      <c r="M151" s="61"/>
    </row>
    <row r="152" spans="1:13" ht="15" customHeight="1" x14ac:dyDescent="0.2">
      <c r="A152" s="64"/>
      <c r="B152" s="65"/>
      <c r="C152" s="65" t="s">
        <v>1273</v>
      </c>
      <c r="D152" s="62" t="s">
        <v>1301</v>
      </c>
      <c r="E152" s="493">
        <f>'Bending Stiffness'!B7</f>
        <v>755</v>
      </c>
      <c r="F152" s="493">
        <f>'Bending Stiffness'!C7</f>
        <v>0.755</v>
      </c>
      <c r="G152" s="60"/>
      <c r="I152" s="61"/>
      <c r="J152" s="61"/>
      <c r="K152" s="61"/>
      <c r="L152" s="61"/>
      <c r="M152" s="61"/>
    </row>
    <row r="153" spans="1:13" ht="15" customHeight="1" x14ac:dyDescent="0.2">
      <c r="A153" s="64"/>
      <c r="B153" s="65"/>
      <c r="C153" s="65" t="s">
        <v>1273</v>
      </c>
      <c r="D153" s="62" t="s">
        <v>1302</v>
      </c>
      <c r="E153" s="493">
        <f>'Bending Stiffness'!B8</f>
        <v>1161</v>
      </c>
      <c r="F153" s="493">
        <f>'Bending Stiffness'!C8</f>
        <v>1.161</v>
      </c>
      <c r="G153" s="60"/>
      <c r="I153" s="61"/>
      <c r="J153" s="61"/>
      <c r="K153" s="61"/>
      <c r="L153" s="61"/>
      <c r="M153" s="61"/>
    </row>
    <row r="154" spans="1:13" ht="15" customHeight="1" x14ac:dyDescent="0.2">
      <c r="A154" s="64"/>
      <c r="B154" s="65"/>
      <c r="C154" s="65" t="s">
        <v>1273</v>
      </c>
      <c r="D154" s="62" t="s">
        <v>1303</v>
      </c>
      <c r="E154" s="493">
        <f>'Bending Stiffness'!B9</f>
        <v>1628</v>
      </c>
      <c r="F154" s="493">
        <f>'Bending Stiffness'!C9</f>
        <v>1.6279999999999999</v>
      </c>
      <c r="G154" s="60"/>
      <c r="I154" s="61"/>
      <c r="J154" s="61"/>
      <c r="K154" s="61"/>
      <c r="L154" s="61"/>
      <c r="M154" s="61"/>
    </row>
    <row r="155" spans="1:13" ht="15" customHeight="1" x14ac:dyDescent="0.2">
      <c r="A155" s="64"/>
      <c r="B155" s="65"/>
      <c r="C155" s="65" t="s">
        <v>1273</v>
      </c>
      <c r="D155" s="62" t="s">
        <v>1304</v>
      </c>
      <c r="E155" s="493">
        <f>'Bending Stiffness'!B10</f>
        <v>2156</v>
      </c>
      <c r="F155" s="493">
        <f>'Bending Stiffness'!C10</f>
        <v>2.1560000000000001</v>
      </c>
      <c r="G155" s="60"/>
      <c r="I155" s="61"/>
      <c r="J155" s="61"/>
      <c r="K155" s="61"/>
      <c r="L155" s="61"/>
      <c r="M155" s="61"/>
    </row>
    <row r="156" spans="1:13" ht="15" customHeight="1" x14ac:dyDescent="0.2">
      <c r="A156" s="64"/>
      <c r="B156" s="65"/>
      <c r="C156" s="65" t="s">
        <v>1273</v>
      </c>
      <c r="D156" s="62" t="s">
        <v>1305</v>
      </c>
      <c r="E156" s="493">
        <f>'Bending Stiffness'!B11</f>
        <v>2746</v>
      </c>
      <c r="F156" s="493">
        <f>'Bending Stiffness'!C11</f>
        <v>2.746</v>
      </c>
      <c r="G156" s="60"/>
      <c r="I156" s="61"/>
      <c r="J156" s="61"/>
      <c r="K156" s="61"/>
      <c r="L156" s="61"/>
      <c r="M156" s="61"/>
    </row>
    <row r="157" spans="1:13" ht="15" customHeight="1" x14ac:dyDescent="0.2">
      <c r="A157" s="64"/>
      <c r="B157" s="65"/>
      <c r="C157" s="65" t="s">
        <v>1273</v>
      </c>
      <c r="D157" s="62" t="s">
        <v>1306</v>
      </c>
      <c r="E157" s="493">
        <f>'Bending Stiffness'!B12</f>
        <v>3397</v>
      </c>
      <c r="F157" s="493">
        <f>'Bending Stiffness'!C12</f>
        <v>3.3969999999999998</v>
      </c>
      <c r="G157" s="60"/>
      <c r="I157" s="61"/>
      <c r="J157" s="61"/>
      <c r="K157" s="61"/>
      <c r="L157" s="61"/>
      <c r="M157" s="61"/>
    </row>
    <row r="158" spans="1:13" ht="15" customHeight="1" x14ac:dyDescent="0.2">
      <c r="A158" s="64"/>
      <c r="B158" s="65"/>
      <c r="C158" s="65" t="s">
        <v>1273</v>
      </c>
      <c r="D158" s="62" t="s">
        <v>1307</v>
      </c>
      <c r="E158" s="493">
        <f>'Bending Stiffness'!B13</f>
        <v>4110</v>
      </c>
      <c r="F158" s="493">
        <f>'Bending Stiffness'!C13</f>
        <v>4.1100000000000003</v>
      </c>
      <c r="G158" s="60"/>
      <c r="I158" s="61"/>
      <c r="J158" s="61"/>
      <c r="K158" s="61"/>
      <c r="L158" s="61"/>
      <c r="M158" s="61"/>
    </row>
    <row r="159" spans="1:13" ht="15" customHeight="1" x14ac:dyDescent="0.2">
      <c r="A159" s="64"/>
      <c r="B159" s="65"/>
      <c r="C159" s="65" t="s">
        <v>1273</v>
      </c>
      <c r="D159" s="62" t="s">
        <v>1308</v>
      </c>
      <c r="E159" s="493">
        <f>'Bending Stiffness'!B14</f>
        <v>4884</v>
      </c>
      <c r="F159" s="493">
        <f>'Bending Stiffness'!C14</f>
        <v>4.8840000000000003</v>
      </c>
      <c r="G159" s="60"/>
      <c r="I159" s="61"/>
      <c r="J159" s="61"/>
      <c r="K159" s="61"/>
      <c r="L159" s="61"/>
      <c r="M159" s="61"/>
    </row>
    <row r="160" spans="1:13" ht="15" customHeight="1" x14ac:dyDescent="0.2">
      <c r="A160" s="64"/>
      <c r="B160" s="65"/>
      <c r="C160" s="65" t="s">
        <v>1273</v>
      </c>
      <c r="D160" s="62" t="s">
        <v>1309</v>
      </c>
      <c r="E160" s="493">
        <f>'Bending Stiffness'!B15</f>
        <v>5720</v>
      </c>
      <c r="F160" s="493">
        <f>'Bending Stiffness'!C15</f>
        <v>5.72</v>
      </c>
      <c r="G160" s="60"/>
      <c r="I160" s="61"/>
      <c r="J160" s="61"/>
      <c r="K160" s="61"/>
      <c r="L160" s="61"/>
      <c r="M160" s="61"/>
    </row>
    <row r="161" spans="1:13" ht="15" customHeight="1" x14ac:dyDescent="0.2">
      <c r="A161" s="64"/>
      <c r="B161" s="65"/>
      <c r="C161" s="65" t="s">
        <v>1273</v>
      </c>
      <c r="D161" s="62" t="s">
        <v>1310</v>
      </c>
      <c r="E161" s="493">
        <f>'Bending Stiffness'!B16</f>
        <v>6617</v>
      </c>
      <c r="F161" s="493">
        <f>'Bending Stiffness'!C16</f>
        <v>6.617</v>
      </c>
      <c r="G161" s="60"/>
      <c r="I161" s="61"/>
      <c r="J161" s="61"/>
      <c r="K161" s="61"/>
      <c r="L161" s="61"/>
      <c r="M161" s="61"/>
    </row>
    <row r="162" spans="1:13" ht="15" customHeight="1" x14ac:dyDescent="0.2">
      <c r="A162" s="64"/>
      <c r="B162" s="65"/>
      <c r="C162" s="65" t="s">
        <v>1273</v>
      </c>
      <c r="D162" s="62" t="s">
        <v>1311</v>
      </c>
      <c r="E162" s="493">
        <f>'Bending Stiffness'!B17</f>
        <v>7576</v>
      </c>
      <c r="F162" s="493">
        <f>'Bending Stiffness'!C17</f>
        <v>7.5759999999999996</v>
      </c>
      <c r="G162" s="60"/>
      <c r="I162" s="61"/>
      <c r="J162" s="61"/>
      <c r="K162" s="61"/>
      <c r="L162" s="61"/>
      <c r="M162" s="61"/>
    </row>
    <row r="163" spans="1:13" ht="15" customHeight="1" x14ac:dyDescent="0.2">
      <c r="A163" s="64"/>
      <c r="B163" s="65"/>
      <c r="C163" s="65" t="s">
        <v>1273</v>
      </c>
      <c r="D163" s="62" t="s">
        <v>1312</v>
      </c>
      <c r="E163" s="493">
        <f>'Bending Stiffness'!B18</f>
        <v>8596</v>
      </c>
      <c r="F163" s="493">
        <f>'Bending Stiffness'!C18</f>
        <v>8.5960000000000001</v>
      </c>
      <c r="G163" s="60"/>
      <c r="I163" s="61"/>
      <c r="J163" s="61"/>
      <c r="K163" s="61"/>
      <c r="L163" s="61"/>
      <c r="M163" s="61"/>
    </row>
    <row r="164" spans="1:13" ht="15" customHeight="1" x14ac:dyDescent="0.2">
      <c r="A164" s="64"/>
      <c r="B164" s="65"/>
      <c r="C164" s="65" t="s">
        <v>1273</v>
      </c>
      <c r="D164" s="62" t="s">
        <v>1313</v>
      </c>
      <c r="E164" s="493">
        <f>'Bending Stiffness'!B19</f>
        <v>9677</v>
      </c>
      <c r="F164" s="493">
        <f>'Bending Stiffness'!C19</f>
        <v>9.6769999999999996</v>
      </c>
      <c r="G164" s="60"/>
      <c r="I164" s="61"/>
      <c r="J164" s="61"/>
      <c r="K164" s="61"/>
      <c r="L164" s="61"/>
      <c r="M164" s="61"/>
    </row>
    <row r="165" spans="1:13" ht="15" customHeight="1" x14ac:dyDescent="0.2">
      <c r="A165" s="64"/>
      <c r="B165" s="65"/>
      <c r="C165" s="65" t="s">
        <v>1273</v>
      </c>
      <c r="D165" s="62" t="s">
        <v>1314</v>
      </c>
      <c r="E165" s="493">
        <f>'Bending Stiffness'!B20</f>
        <v>10820</v>
      </c>
      <c r="F165" s="493">
        <f>'Bending Stiffness'!C20</f>
        <v>10.82</v>
      </c>
      <c r="G165" s="60"/>
      <c r="I165" s="61"/>
      <c r="J165" s="61"/>
      <c r="K165" s="61"/>
      <c r="L165" s="61"/>
      <c r="M165" s="61"/>
    </row>
    <row r="166" spans="1:13" ht="15" customHeight="1" x14ac:dyDescent="0.2">
      <c r="A166" s="64"/>
      <c r="B166" s="65"/>
      <c r="C166" s="65" t="s">
        <v>1273</v>
      </c>
      <c r="D166" s="62" t="s">
        <v>1315</v>
      </c>
      <c r="E166" s="493">
        <f>'Bending Stiffness'!B21</f>
        <v>12025</v>
      </c>
      <c r="F166" s="493">
        <f>'Bending Stiffness'!C21</f>
        <v>12.025</v>
      </c>
      <c r="G166" s="60"/>
      <c r="I166" s="61"/>
      <c r="J166" s="61"/>
      <c r="K166" s="61"/>
      <c r="L166" s="61"/>
      <c r="M166" s="61"/>
    </row>
    <row r="167" spans="1:13" ht="15" customHeight="1" x14ac:dyDescent="0.2">
      <c r="A167" s="64"/>
      <c r="B167" s="65"/>
      <c r="C167" s="65" t="s">
        <v>1273</v>
      </c>
      <c r="D167" s="62" t="s">
        <v>1316</v>
      </c>
      <c r="E167" s="493">
        <f>'Bending Stiffness'!B22</f>
        <v>13291</v>
      </c>
      <c r="F167" s="493">
        <f>'Bending Stiffness'!C22</f>
        <v>13.291</v>
      </c>
      <c r="G167" s="60"/>
      <c r="I167" s="61"/>
      <c r="J167" s="61"/>
      <c r="K167" s="61"/>
      <c r="L167" s="61"/>
      <c r="M167" s="61"/>
    </row>
    <row r="168" spans="1:13" ht="15" customHeight="1" x14ac:dyDescent="0.2">
      <c r="A168" s="64"/>
      <c r="B168" s="65"/>
      <c r="C168" s="65" t="s">
        <v>1273</v>
      </c>
      <c r="D168" s="62" t="s">
        <v>1317</v>
      </c>
      <c r="E168" s="493">
        <f>'Bending Stiffness'!B23</f>
        <v>14618</v>
      </c>
      <c r="F168" s="493">
        <f>'Bending Stiffness'!C23</f>
        <v>14.618</v>
      </c>
      <c r="G168" s="60"/>
      <c r="I168" s="61"/>
      <c r="J168" s="61"/>
      <c r="K168" s="61"/>
      <c r="L168" s="61"/>
      <c r="M168" s="61"/>
    </row>
    <row r="169" spans="1:13" ht="15" customHeight="1" x14ac:dyDescent="0.2">
      <c r="A169" s="64"/>
      <c r="B169" s="65"/>
      <c r="C169" s="65" t="s">
        <v>1273</v>
      </c>
      <c r="D169" s="62" t="s">
        <v>1318</v>
      </c>
      <c r="E169" s="493">
        <f>'Bending Stiffness'!B24</f>
        <v>16007</v>
      </c>
      <c r="F169" s="493">
        <f>'Bending Stiffness'!C24</f>
        <v>16.007000000000001</v>
      </c>
      <c r="G169" s="60"/>
      <c r="I169" s="61"/>
      <c r="J169" s="61"/>
      <c r="K169" s="61"/>
      <c r="L169" s="61"/>
      <c r="M169" s="61"/>
    </row>
    <row r="170" spans="1:13" ht="15" customHeight="1" x14ac:dyDescent="0.2">
      <c r="A170" s="64"/>
      <c r="B170" s="65"/>
      <c r="C170" s="65" t="s">
        <v>1273</v>
      </c>
      <c r="D170" s="62" t="s">
        <v>1319</v>
      </c>
      <c r="E170" s="493">
        <f>'Bending Stiffness'!B25</f>
        <v>17457</v>
      </c>
      <c r="F170" s="493">
        <f>'Bending Stiffness'!C25</f>
        <v>17.457000000000001</v>
      </c>
      <c r="G170" s="60"/>
      <c r="I170" s="61"/>
      <c r="J170" s="61"/>
      <c r="K170" s="61"/>
      <c r="L170" s="61"/>
      <c r="M170" s="61"/>
    </row>
    <row r="171" spans="1:13" ht="15" customHeight="1" x14ac:dyDescent="0.2">
      <c r="A171" s="64"/>
      <c r="B171" s="65"/>
      <c r="C171" s="65" t="s">
        <v>1273</v>
      </c>
      <c r="D171" s="62" t="s">
        <v>1320</v>
      </c>
      <c r="E171" s="493">
        <f>'Bending Stiffness'!B26</f>
        <v>18968</v>
      </c>
      <c r="F171" s="493">
        <f>'Bending Stiffness'!C26</f>
        <v>18.968</v>
      </c>
      <c r="G171" s="60"/>
      <c r="I171" s="61"/>
      <c r="J171" s="61"/>
      <c r="K171" s="61"/>
      <c r="L171" s="61"/>
      <c r="M171" s="61"/>
    </row>
    <row r="172" spans="1:13" ht="15" customHeight="1" x14ac:dyDescent="0.2">
      <c r="A172" s="64"/>
      <c r="B172" s="65"/>
      <c r="C172" s="65" t="s">
        <v>1273</v>
      </c>
      <c r="D172" s="62" t="s">
        <v>1321</v>
      </c>
      <c r="E172" s="493">
        <f>'Bending Stiffness'!B27</f>
        <v>20542</v>
      </c>
      <c r="F172" s="493">
        <f>'Bending Stiffness'!C27</f>
        <v>20.542000000000002</v>
      </c>
      <c r="G172" s="60"/>
      <c r="I172" s="61"/>
      <c r="J172" s="61"/>
      <c r="K172" s="61"/>
      <c r="L172" s="61"/>
      <c r="M172" s="61"/>
    </row>
    <row r="173" spans="1:13" ht="15" customHeight="1" x14ac:dyDescent="0.2">
      <c r="A173" s="64"/>
      <c r="B173" s="65"/>
      <c r="C173" s="65" t="s">
        <v>1273</v>
      </c>
      <c r="D173" s="62" t="s">
        <v>1322</v>
      </c>
      <c r="E173" s="493">
        <f>'Bending Stiffness'!B28</f>
        <v>22176</v>
      </c>
      <c r="F173" s="493">
        <f>'Bending Stiffness'!C28</f>
        <v>22.175999999999998</v>
      </c>
      <c r="G173" s="60"/>
      <c r="I173" s="61"/>
      <c r="J173" s="61"/>
      <c r="K173" s="61"/>
      <c r="L173" s="61"/>
      <c r="M173" s="61"/>
    </row>
    <row r="174" spans="1:13" ht="15" customHeight="1" x14ac:dyDescent="0.2">
      <c r="A174" s="64"/>
      <c r="B174" s="65"/>
      <c r="C174" s="65" t="s">
        <v>1273</v>
      </c>
      <c r="D174" s="62" t="s">
        <v>1323</v>
      </c>
      <c r="E174" s="493">
        <f>'Bending Stiffness'!B29</f>
        <v>23872</v>
      </c>
      <c r="F174" s="493">
        <f>'Bending Stiffness'!C29</f>
        <v>23.872</v>
      </c>
      <c r="G174" s="60"/>
      <c r="I174" s="61"/>
      <c r="J174" s="61"/>
      <c r="K174" s="61"/>
      <c r="L174" s="61"/>
      <c r="M174" s="61"/>
    </row>
    <row r="175" spans="1:13" ht="15" customHeight="1" x14ac:dyDescent="0.2">
      <c r="A175" s="64"/>
      <c r="B175" s="65"/>
      <c r="C175" s="65" t="s">
        <v>1273</v>
      </c>
      <c r="D175" s="62" t="s">
        <v>1324</v>
      </c>
      <c r="E175" s="493">
        <f>'Bending Stiffness'!B30</f>
        <v>23050</v>
      </c>
      <c r="F175" s="493">
        <f>'Bending Stiffness'!C30</f>
        <v>23.05</v>
      </c>
      <c r="G175" s="60"/>
      <c r="I175" s="61"/>
      <c r="J175" s="61"/>
      <c r="K175" s="61"/>
      <c r="L175" s="61"/>
      <c r="M175" s="61"/>
    </row>
    <row r="176" spans="1:13" ht="15" customHeight="1" x14ac:dyDescent="0.2">
      <c r="A176" s="64"/>
      <c r="B176" s="65"/>
      <c r="C176" s="65" t="s">
        <v>1273</v>
      </c>
      <c r="D176" s="62" t="s">
        <v>1325</v>
      </c>
      <c r="E176" s="493">
        <f>'Bending Stiffness'!B31</f>
        <v>22362</v>
      </c>
      <c r="F176" s="493">
        <f>'Bending Stiffness'!C31</f>
        <v>22.361999999999998</v>
      </c>
      <c r="G176" s="60"/>
      <c r="I176" s="61"/>
      <c r="J176" s="61"/>
      <c r="K176" s="61"/>
      <c r="L176" s="61"/>
      <c r="M176" s="61"/>
    </row>
    <row r="177" spans="1:13" ht="15" customHeight="1" x14ac:dyDescent="0.2">
      <c r="A177" s="64"/>
      <c r="B177" s="65"/>
      <c r="C177" s="65" t="s">
        <v>1270</v>
      </c>
      <c r="D177" s="62" t="s">
        <v>1326</v>
      </c>
      <c r="E177" s="78" t="str">
        <f>'MCV e Guindaste'!N17</f>
        <v>LDA [m]</v>
      </c>
      <c r="F177" s="78">
        <f>'MCV e Guindaste'!O17</f>
        <v>2301</v>
      </c>
      <c r="G177" s="60"/>
      <c r="I177" s="61"/>
      <c r="J177" s="61"/>
      <c r="K177" s="61"/>
      <c r="L177" s="61"/>
      <c r="M177" s="61"/>
    </row>
    <row r="178" spans="1:13" ht="15" customHeight="1" x14ac:dyDescent="0.2">
      <c r="A178" s="64"/>
      <c r="B178" s="65"/>
      <c r="C178" s="65" t="s">
        <v>1270</v>
      </c>
      <c r="D178" s="62" t="s">
        <v>1327</v>
      </c>
      <c r="E178" s="103">
        <v>4</v>
      </c>
      <c r="F178" s="103">
        <v>4</v>
      </c>
      <c r="G178" s="60"/>
      <c r="I178" s="61"/>
      <c r="J178" s="61"/>
      <c r="K178" s="61"/>
      <c r="L178" s="61"/>
      <c r="M178" s="61"/>
    </row>
    <row r="179" spans="1:13" ht="15" customHeight="1" x14ac:dyDescent="0.2">
      <c r="A179" s="64"/>
      <c r="B179" s="65"/>
      <c r="C179" s="65" t="s">
        <v>1270</v>
      </c>
      <c r="D179" s="62" t="s">
        <v>1328</v>
      </c>
      <c r="E179" s="63" t="str">
        <f>IF('MCV e Guindaste'!M22="",E177,'MCV e Guindaste'!M22)</f>
        <v>LDA [m]</v>
      </c>
      <c r="F179" s="63">
        <f>IF('MCV e Guindaste'!N22="",F177,'MCV e Guindaste'!N22)</f>
        <v>5</v>
      </c>
      <c r="G179" s="60"/>
      <c r="I179" s="61"/>
      <c r="J179" s="61"/>
      <c r="K179" s="61"/>
      <c r="L179" s="61"/>
      <c r="M179" s="61"/>
    </row>
    <row r="180" spans="1:13" ht="15" customHeight="1" x14ac:dyDescent="0.2">
      <c r="A180" s="64"/>
      <c r="B180" s="65"/>
      <c r="C180" s="65" t="s">
        <v>1270</v>
      </c>
      <c r="D180" s="62" t="s">
        <v>1329</v>
      </c>
      <c r="E180" s="63">
        <f>'MCV e Guindaste'!O22</f>
        <v>3810</v>
      </c>
      <c r="F180" s="63">
        <f>'MCV e Guindaste'!P22</f>
        <v>2301</v>
      </c>
      <c r="G180" s="60"/>
      <c r="I180" s="61"/>
      <c r="J180" s="61"/>
      <c r="K180" s="61"/>
      <c r="L180" s="61"/>
      <c r="M180" s="61"/>
    </row>
    <row r="181" spans="1:13" ht="15" customHeight="1" x14ac:dyDescent="0.2">
      <c r="A181" s="64"/>
      <c r="B181" s="65"/>
      <c r="C181" s="65" t="s">
        <v>1270</v>
      </c>
      <c r="D181" s="62" t="s">
        <v>1330</v>
      </c>
      <c r="E181" s="63" t="str">
        <f>IF('MCV e Guindaste'!M23="",E179,'MCV e Guindaste'!M23)</f>
        <v>LDA [m]</v>
      </c>
      <c r="F181" s="63">
        <f>IF('MCV e Guindaste'!N23="",F179,'MCV e Guindaste'!N23)</f>
        <v>10</v>
      </c>
      <c r="G181" s="60"/>
      <c r="I181" s="61"/>
      <c r="J181" s="61"/>
      <c r="K181" s="61"/>
      <c r="L181" s="61"/>
      <c r="M181" s="61"/>
    </row>
    <row r="182" spans="1:13" ht="15" customHeight="1" x14ac:dyDescent="0.2">
      <c r="A182" s="64"/>
      <c r="B182" s="65"/>
      <c r="C182" s="65" t="s">
        <v>1270</v>
      </c>
      <c r="D182" s="62" t="s">
        <v>1331</v>
      </c>
      <c r="E182" s="63">
        <f>'MCV e Guindaste'!O23</f>
        <v>3810</v>
      </c>
      <c r="F182" s="63">
        <f>'MCV e Guindaste'!P23</f>
        <v>2301</v>
      </c>
      <c r="G182" s="60"/>
      <c r="I182" s="61"/>
      <c r="J182" s="61"/>
      <c r="K182" s="61"/>
      <c r="L182" s="61"/>
      <c r="M182" s="61"/>
    </row>
    <row r="183" spans="1:13" ht="15" customHeight="1" x14ac:dyDescent="0.2">
      <c r="A183" s="64"/>
      <c r="B183" s="65"/>
      <c r="C183" s="65" t="s">
        <v>1270</v>
      </c>
      <c r="D183" s="62" t="s">
        <v>1332</v>
      </c>
      <c r="E183" s="63" t="str">
        <f>IF('MCV e Guindaste'!M24="",E181,'MCV e Guindaste'!M24)</f>
        <v>LDA [m]</v>
      </c>
      <c r="F183" s="63">
        <f>IF('MCV e Guindaste'!N24="",F181,'MCV e Guindaste'!N24)</f>
        <v>15</v>
      </c>
      <c r="G183" s="60"/>
      <c r="I183" s="61"/>
      <c r="J183" s="61"/>
      <c r="K183" s="61"/>
      <c r="L183" s="61"/>
      <c r="M183" s="61"/>
    </row>
    <row r="184" spans="1:13" ht="15" customHeight="1" x14ac:dyDescent="0.2">
      <c r="A184" s="64"/>
      <c r="B184" s="65"/>
      <c r="C184" s="65" t="s">
        <v>1270</v>
      </c>
      <c r="D184" s="62" t="s">
        <v>1333</v>
      </c>
      <c r="E184" s="63">
        <f>'MCV e Guindaste'!O24</f>
        <v>3810</v>
      </c>
      <c r="F184" s="63">
        <f>'MCV e Guindaste'!P24</f>
        <v>2301</v>
      </c>
      <c r="G184" s="60"/>
      <c r="I184" s="61"/>
      <c r="J184" s="61"/>
      <c r="K184" s="61"/>
      <c r="L184" s="61"/>
      <c r="M184" s="61"/>
    </row>
    <row r="185" spans="1:13" ht="15" customHeight="1" x14ac:dyDescent="0.2">
      <c r="A185" s="64"/>
      <c r="B185" s="65"/>
      <c r="C185" s="65" t="s">
        <v>1334</v>
      </c>
      <c r="D185" s="62" t="s">
        <v>1274</v>
      </c>
      <c r="E185" s="334">
        <f>'Bending Stiffness'!E6</f>
        <v>0</v>
      </c>
      <c r="F185" s="334">
        <f>'Bending Stiffness'!F6</f>
        <v>0.34965034965034969</v>
      </c>
      <c r="G185" s="60"/>
      <c r="I185" s="61"/>
      <c r="J185" s="61"/>
      <c r="K185" s="61"/>
      <c r="L185" s="61"/>
      <c r="M185" s="61"/>
    </row>
    <row r="186" spans="1:13" ht="15" customHeight="1" x14ac:dyDescent="0.2">
      <c r="A186" s="64"/>
      <c r="B186" s="65"/>
      <c r="C186" s="65" t="s">
        <v>1334</v>
      </c>
      <c r="D186" s="62" t="s">
        <v>1275</v>
      </c>
      <c r="E186" s="252">
        <f>'Bending Stiffness'!E7</f>
        <v>0</v>
      </c>
      <c r="F186" s="252">
        <f>'Bending Stiffness'!F7</f>
        <v>1.3496503496503496</v>
      </c>
      <c r="G186" s="60"/>
      <c r="I186" s="61"/>
      <c r="J186" s="61"/>
      <c r="K186" s="61"/>
      <c r="L186" s="61"/>
      <c r="M186" s="61"/>
    </row>
    <row r="187" spans="1:13" ht="15" customHeight="1" x14ac:dyDescent="0.2">
      <c r="A187" s="64"/>
      <c r="B187" s="65"/>
      <c r="C187" s="65" t="s">
        <v>1334</v>
      </c>
      <c r="D187" s="62" t="s">
        <v>1300</v>
      </c>
      <c r="E187" s="76">
        <f>'Bending Stiffness'!F6</f>
        <v>0.34965034965034969</v>
      </c>
      <c r="F187" s="76">
        <f>'Bending Stiffness'!G6</f>
        <v>0.01</v>
      </c>
      <c r="G187" s="60"/>
      <c r="I187" s="61"/>
      <c r="J187" s="61"/>
      <c r="K187" s="61"/>
      <c r="L187" s="61"/>
      <c r="M187" s="61"/>
    </row>
    <row r="188" spans="1:13" ht="15" customHeight="1" x14ac:dyDescent="0.2">
      <c r="A188" s="64"/>
      <c r="B188" s="65"/>
      <c r="C188" s="65" t="s">
        <v>1334</v>
      </c>
      <c r="D188" s="62" t="s">
        <v>1301</v>
      </c>
      <c r="E188" s="78">
        <f>'Bending Stiffness'!F7</f>
        <v>1.3496503496503496</v>
      </c>
      <c r="F188" s="78">
        <f>'Bending Stiffness'!G7</f>
        <v>25474.780317225832</v>
      </c>
      <c r="G188" s="60"/>
      <c r="I188" s="61"/>
      <c r="J188" s="61"/>
      <c r="K188" s="61"/>
      <c r="L188" s="61"/>
      <c r="M188" s="61"/>
    </row>
    <row r="189" spans="1:13" ht="15" customHeight="1" thickBot="1" x14ac:dyDescent="0.25">
      <c r="A189" s="69"/>
      <c r="B189" s="70"/>
      <c r="C189" s="71"/>
      <c r="D189" s="72" t="s">
        <v>1335</v>
      </c>
      <c r="E189" s="73" t="str">
        <f>"Estatico.dat"</f>
        <v>Estatico.dat</v>
      </c>
      <c r="F189" s="73" t="str">
        <f>"Estatico.dat"</f>
        <v>Estatico.dat</v>
      </c>
      <c r="G189" s="38"/>
      <c r="I189" s="27"/>
      <c r="J189" s="27"/>
      <c r="K189" s="27"/>
      <c r="L189" s="27"/>
      <c r="M189" s="27"/>
    </row>
  </sheetData>
  <dataConsolidate link="1"/>
  <dataValidations disablePrompts="1"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77:B184 C177:F177 A71:F71" xr:uid="{00000000-0002-0000-0D00-000001000000}"/>
    <dataValidation allowBlank="1" showErrorMessage="1" prompt="O conteúdo desta célula pode estar oculto, porém não deve ser alterado." sqref="C178:F184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5</xdr:col>
                    <xdr:colOff>381000</xdr:colOff>
                    <xdr:row>2</xdr:row>
                    <xdr:rowOff>19050</xdr:rowOff>
                  </from>
                  <to>
                    <xdr:col>5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="85" zoomScaleNormal="85" workbookViewId="0">
      <selection activeCell="H18" sqref="H18"/>
    </sheetView>
  </sheetViews>
  <sheetFormatPr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09" customWidth="1"/>
    <col min="8" max="8" width="98.5703125" style="309" bestFit="1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38" t="s">
        <v>1336</v>
      </c>
      <c r="C1" s="338" t="s">
        <v>1337</v>
      </c>
      <c r="E1" s="338" t="s">
        <v>1338</v>
      </c>
      <c r="F1"/>
      <c r="I1" s="113"/>
      <c r="J1" s="113"/>
      <c r="AA1" s="594" t="str">
        <f>_xlfn.CONCAT("RT-",Results!H22," - CVD de 1ª - ",Results!H19," - ",Results!H17)</f>
        <v>RT-2517 - CVD de 1ª - MSIAG-03 - IA</v>
      </c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</row>
    <row r="2" spans="1:40" ht="15.75" thickBot="1" x14ac:dyDescent="0.3">
      <c r="A2" s="126" t="s">
        <v>102</v>
      </c>
      <c r="B2" t="str">
        <f>IF(Values!A7="",Values!A5,_xlfn.CONCAT(Values!A5," Rev. ",Values!A7))</f>
        <v>WSI 152.2547-RD-4042-X Rev. 2</v>
      </c>
      <c r="C2" s="126" t="s">
        <v>1339</v>
      </c>
      <c r="D2" t="str">
        <f>'Py1'!A5</f>
        <v>estatico.png</v>
      </c>
      <c r="E2" s="25">
        <v>24</v>
      </c>
      <c r="F2"/>
      <c r="G2" s="589" t="s">
        <v>1340</v>
      </c>
      <c r="H2" s="590"/>
      <c r="I2" s="113"/>
      <c r="J2" s="113"/>
      <c r="K2" s="113"/>
      <c r="L2" s="587" t="s">
        <v>1341</v>
      </c>
      <c r="M2" s="588"/>
      <c r="N2" s="115"/>
      <c r="AA2" s="594" t="s">
        <v>1342</v>
      </c>
      <c r="AB2" s="594" t="s">
        <v>1343</v>
      </c>
      <c r="AC2" s="594" t="s">
        <v>1344</v>
      </c>
      <c r="AD2" s="594" t="s">
        <v>1345</v>
      </c>
      <c r="AE2" s="594" t="s">
        <v>1346</v>
      </c>
      <c r="AF2" s="593" t="s">
        <v>1347</v>
      </c>
      <c r="AG2" s="593"/>
      <c r="AH2" s="593"/>
      <c r="AI2" s="593" t="s">
        <v>1348</v>
      </c>
      <c r="AJ2" s="593"/>
      <c r="AK2" s="593"/>
      <c r="AL2" s="593" t="s">
        <v>1349</v>
      </c>
      <c r="AM2" s="593"/>
      <c r="AN2" s="593"/>
    </row>
    <row r="3" spans="1:40" x14ac:dyDescent="0.2">
      <c r="A3" s="126" t="s">
        <v>253</v>
      </c>
      <c r="B3" t="str">
        <f>IF(Values!A22="",Values!A20,_xlfn.CONCAT(Values!A20," Rev. ",Values!A22))</f>
        <v>CB-BR1522543-00-01 Rev. 1</v>
      </c>
      <c r="C3" s="401" t="s">
        <v>1350</v>
      </c>
      <c r="D3" s="25" t="str">
        <f>'Py2'!A5</f>
        <v>cont1.png</v>
      </c>
      <c r="E3" s="25">
        <v>28</v>
      </c>
      <c r="F3"/>
      <c r="G3" s="591" t="s">
        <v>1351</v>
      </c>
      <c r="H3" s="592"/>
      <c r="I3" s="113"/>
      <c r="J3" s="113"/>
      <c r="K3" s="113"/>
      <c r="L3" s="123" t="s">
        <v>68</v>
      </c>
      <c r="M3" s="319">
        <f>ROUND(Auxiliar2!Q24,2)</f>
        <v>3.81</v>
      </c>
      <c r="N3" s="115"/>
      <c r="AA3" s="595"/>
      <c r="AB3" s="595"/>
      <c r="AC3" s="595"/>
      <c r="AD3" s="595"/>
      <c r="AE3" s="595"/>
      <c r="AF3" s="371" t="s">
        <v>475</v>
      </c>
      <c r="AG3" s="371" t="s">
        <v>474</v>
      </c>
      <c r="AH3" s="371" t="s">
        <v>473</v>
      </c>
      <c r="AI3" s="371" t="s">
        <v>475</v>
      </c>
      <c r="AJ3" s="371" t="s">
        <v>474</v>
      </c>
      <c r="AK3" s="371" t="s">
        <v>473</v>
      </c>
      <c r="AL3" s="371" t="s">
        <v>475</v>
      </c>
      <c r="AM3" s="371" t="s">
        <v>474</v>
      </c>
      <c r="AN3" s="371" t="s">
        <v>473</v>
      </c>
    </row>
    <row r="4" spans="1:40" x14ac:dyDescent="0.25">
      <c r="A4" s="126" t="s">
        <v>242</v>
      </c>
      <c r="B4" t="str">
        <f>IF(Values!A41="",Values!A39,_xlfn.CONCAT(Values!A39," Rev. ",Values!A41))</f>
        <v>CB-EF1522543-00-04 Rev. 2</v>
      </c>
      <c r="C4" s="401" t="s">
        <v>1352</v>
      </c>
      <c r="D4" s="25" t="str">
        <f>'Py3'!A5</f>
        <v>cont2.png</v>
      </c>
      <c r="E4" s="25">
        <v>28</v>
      </c>
      <c r="F4"/>
      <c r="G4" s="585" t="s">
        <v>1353</v>
      </c>
      <c r="H4" s="586"/>
      <c r="I4" s="113"/>
      <c r="J4" s="113"/>
      <c r="K4" s="116"/>
      <c r="L4" s="123" t="s">
        <v>70</v>
      </c>
      <c r="M4" s="319">
        <f ca="1">ROUND(Auxiliar2!Q25,2)</f>
        <v>-2295.86</v>
      </c>
      <c r="N4" s="113"/>
      <c r="AA4" s="372" t="s">
        <v>1354</v>
      </c>
      <c r="AB4" s="372" t="s">
        <v>1355</v>
      </c>
      <c r="AC4" s="372" t="s">
        <v>1354</v>
      </c>
      <c r="AD4" s="372" t="s">
        <v>1356</v>
      </c>
      <c r="AE4" s="372" t="s">
        <v>1357</v>
      </c>
      <c r="AF4" s="372" t="s">
        <v>1357</v>
      </c>
      <c r="AG4" s="372" t="s">
        <v>1358</v>
      </c>
      <c r="AH4" s="372" t="s">
        <v>1358</v>
      </c>
      <c r="AI4" s="372" t="s">
        <v>1357</v>
      </c>
      <c r="AJ4" s="372" t="s">
        <v>1358</v>
      </c>
      <c r="AK4" s="372" t="s">
        <v>1358</v>
      </c>
      <c r="AL4" s="372" t="s">
        <v>1357</v>
      </c>
      <c r="AM4" s="372" t="s">
        <v>1358</v>
      </c>
      <c r="AN4" s="372" t="s">
        <v>1358</v>
      </c>
    </row>
    <row r="5" spans="1:40" ht="14.25" x14ac:dyDescent="0.2">
      <c r="A5" s="126" t="s">
        <v>1359</v>
      </c>
      <c r="B5" t="str">
        <f>IF(Values!A51="","xinputx",IF(Values!A53="",Values!A51,_xlfn.CONCAT(Values!A51," Rev. ",Values!A53)))</f>
        <v>xinputx</v>
      </c>
      <c r="F5"/>
      <c r="G5" s="585" t="s">
        <v>1360</v>
      </c>
      <c r="H5" s="586"/>
      <c r="I5" s="113"/>
      <c r="J5" s="113"/>
      <c r="K5" s="113"/>
      <c r="L5" s="123" t="s">
        <v>72</v>
      </c>
      <c r="M5" s="319">
        <f>ROUND(Auxiliar2!Q26,2)</f>
        <v>2288.1999999999998</v>
      </c>
      <c r="N5" s="113"/>
      <c r="AA5" s="241">
        <f>Results!E90</f>
        <v>2858</v>
      </c>
      <c r="AB5" s="241">
        <f>Results!E91</f>
        <v>2</v>
      </c>
      <c r="AC5" s="241">
        <f>Results!E92</f>
        <v>3</v>
      </c>
      <c r="AD5" s="370">
        <f>Results!E89</f>
        <v>1.8</v>
      </c>
      <c r="AE5" s="370">
        <f>Results!C37</f>
        <v>14.91</v>
      </c>
      <c r="AF5" s="370">
        <f>Results!C33</f>
        <v>44.43</v>
      </c>
      <c r="AG5" s="370">
        <f>Results!C32</f>
        <v>7.58</v>
      </c>
      <c r="AH5" s="370">
        <f>Results!C31</f>
        <v>-0.95</v>
      </c>
      <c r="AI5" s="370">
        <f>Results!C36</f>
        <v>-0.97</v>
      </c>
      <c r="AJ5" s="370">
        <f>Results!C35</f>
        <v>6.72</v>
      </c>
      <c r="AK5" s="370">
        <f>Results!C34</f>
        <v>-14.209999999999999</v>
      </c>
      <c r="AL5" s="370">
        <f>Results!C42</f>
        <v>5.16</v>
      </c>
      <c r="AM5" s="370">
        <f>Results!C41</f>
        <v>6.02</v>
      </c>
      <c r="AN5" s="370">
        <f>Results!C40</f>
        <v>-12.129999999999999</v>
      </c>
    </row>
    <row r="6" spans="1:40" thickBot="1" x14ac:dyDescent="0.25">
      <c r="A6" s="126" t="s">
        <v>1361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'DU700154300 Rev. C / TechnipFMC</v>
      </c>
      <c r="F6"/>
      <c r="G6" s="583" t="s">
        <v>1362</v>
      </c>
      <c r="H6" s="584"/>
      <c r="I6" s="113"/>
      <c r="J6" s="113"/>
      <c r="K6" s="113"/>
      <c r="L6" s="123" t="s">
        <v>74</v>
      </c>
      <c r="M6" s="319">
        <f ca="1">ROUND(Auxiliar2!Q27,2)</f>
        <v>-2280.64</v>
      </c>
      <c r="N6" s="113"/>
    </row>
    <row r="7" spans="1:40" ht="15" customHeight="1" thickBot="1" x14ac:dyDescent="0.25">
      <c r="A7" s="189" t="s">
        <v>1363</v>
      </c>
      <c r="B7" s="24"/>
      <c r="C7" s="208" t="s">
        <v>1364</v>
      </c>
      <c r="D7"/>
      <c r="E7" s="208" t="s">
        <v>1365</v>
      </c>
      <c r="F7"/>
      <c r="I7" s="113"/>
      <c r="J7" s="113"/>
      <c r="K7" s="113"/>
      <c r="L7" s="123" t="s">
        <v>76</v>
      </c>
      <c r="M7" s="319">
        <f ca="1">ROUND(Auxiliar2!Q28,2)</f>
        <v>-2280.77</v>
      </c>
      <c r="N7" s="113"/>
    </row>
    <row r="8" spans="1:40" ht="15" customHeight="1" thickBot="1" x14ac:dyDescent="0.25">
      <c r="A8" s="82" t="s">
        <v>1366</v>
      </c>
      <c r="B8" s="205">
        <f>'MCV e Guindaste'!B8/1000</f>
        <v>3.81</v>
      </c>
      <c r="C8" s="210">
        <f>ROUND(B8,2)</f>
        <v>3.81</v>
      </c>
      <c r="D8"/>
      <c r="E8" s="2" t="s">
        <v>1367</v>
      </c>
      <c r="F8"/>
      <c r="G8" s="589" t="s">
        <v>1368</v>
      </c>
      <c r="H8" s="590"/>
      <c r="I8" s="113"/>
      <c r="J8" s="113"/>
      <c r="K8" s="113"/>
      <c r="L8" s="123" t="s">
        <v>78</v>
      </c>
      <c r="M8" s="319">
        <f ca="1">ROUND(Auxiliar2!Q29,2)</f>
        <v>1.68</v>
      </c>
      <c r="N8" s="113"/>
    </row>
    <row r="9" spans="1:40" ht="15" customHeight="1" x14ac:dyDescent="0.2">
      <c r="A9" s="82" t="s">
        <v>1369</v>
      </c>
      <c r="B9" s="205">
        <f>Values!C27</f>
        <v>2.86</v>
      </c>
      <c r="C9" s="210">
        <f>ROUNDUP(B9,2)</f>
        <v>2.86</v>
      </c>
      <c r="D9"/>
      <c r="E9" s="2" t="s">
        <v>1367</v>
      </c>
      <c r="F9"/>
      <c r="G9" s="310" t="s">
        <v>1370</v>
      </c>
      <c r="H9" s="311" t="s">
        <v>1371</v>
      </c>
      <c r="I9" s="113"/>
      <c r="J9" s="114"/>
      <c r="K9" s="113"/>
      <c r="L9" s="123" t="s">
        <v>80</v>
      </c>
      <c r="M9" s="319">
        <f ca="1">ROUND(Auxiliar2!Q30,2)</f>
        <v>1.74</v>
      </c>
      <c r="N9" s="113"/>
    </row>
    <row r="10" spans="1:40" ht="15" customHeight="1" x14ac:dyDescent="0.2">
      <c r="A10" s="82" t="s">
        <v>1372</v>
      </c>
      <c r="B10" s="205">
        <f>Values!C13</f>
        <v>2.5049999999999999</v>
      </c>
      <c r="C10" s="210">
        <f>ROUNDUP(B10,2)</f>
        <v>2.5099999999999998</v>
      </c>
      <c r="D10"/>
      <c r="E10" s="2" t="s">
        <v>1367</v>
      </c>
      <c r="F10"/>
      <c r="G10" s="310" t="s">
        <v>1373</v>
      </c>
      <c r="H10" s="312" t="s">
        <v>1374</v>
      </c>
      <c r="I10" s="113"/>
      <c r="J10" s="114"/>
      <c r="K10" s="113"/>
      <c r="L10" s="123" t="s">
        <v>82</v>
      </c>
      <c r="M10" s="319">
        <f>ROUND(Auxiliar2!Q31,2)</f>
        <v>0.52</v>
      </c>
      <c r="N10" s="113"/>
    </row>
    <row r="11" spans="1:40" ht="15" customHeight="1" x14ac:dyDescent="0.2">
      <c r="A11" s="82" t="s">
        <v>1375</v>
      </c>
      <c r="B11" s="25">
        <f>Values!C28</f>
        <v>57</v>
      </c>
      <c r="C11" s="210">
        <f>ROUNDDOWN(B11,2)</f>
        <v>57</v>
      </c>
      <c r="D11"/>
      <c r="E11" s="2" t="s">
        <v>1376</v>
      </c>
      <c r="F11"/>
      <c r="G11" s="310" t="s">
        <v>1377</v>
      </c>
      <c r="H11" s="337" t="str">
        <f>'Script Table'!F70</f>
        <v>P7000048060_/_'DU700154300_Rev._C</v>
      </c>
      <c r="I11" s="113"/>
      <c r="J11" s="113"/>
      <c r="K11" s="113"/>
      <c r="L11" s="123" t="s">
        <v>1378</v>
      </c>
      <c r="M11" s="319">
        <f ca="1">ROUND(Auxiliar3!W9,2)</f>
        <v>0.04</v>
      </c>
      <c r="N11" s="113"/>
    </row>
    <row r="12" spans="1:40" ht="15" customHeight="1" x14ac:dyDescent="0.2">
      <c r="A12" s="82" t="s">
        <v>1379</v>
      </c>
      <c r="B12" s="25">
        <f>Values!C29</f>
        <v>43</v>
      </c>
      <c r="C12" s="210">
        <f>ROUNDDOWN(B12,2)</f>
        <v>43</v>
      </c>
      <c r="D12"/>
      <c r="E12" s="2" t="s">
        <v>1380</v>
      </c>
      <c r="F12"/>
      <c r="G12" s="310" t="s">
        <v>1381</v>
      </c>
      <c r="H12" s="312" t="s">
        <v>1382</v>
      </c>
      <c r="I12" s="113"/>
      <c r="J12" s="113"/>
      <c r="K12" s="113"/>
      <c r="L12" s="123" t="s">
        <v>1383</v>
      </c>
      <c r="M12" s="319">
        <f ca="1">ROUND(Auxiliar3!W10,2)</f>
        <v>0.4</v>
      </c>
      <c r="N12" s="113"/>
    </row>
    <row r="13" spans="1:40" ht="15" customHeight="1" x14ac:dyDescent="0.2">
      <c r="A13" s="189" t="s">
        <v>1384</v>
      </c>
      <c r="C13" s="211"/>
      <c r="D13"/>
      <c r="E13"/>
      <c r="F13"/>
      <c r="G13" s="310" t="s">
        <v>1385</v>
      </c>
      <c r="H13" s="312" t="s">
        <v>1386</v>
      </c>
      <c r="I13" s="113"/>
      <c r="J13" s="113"/>
      <c r="K13" s="113"/>
      <c r="L13" s="123" t="s">
        <v>1387</v>
      </c>
      <c r="M13" s="319">
        <f ca="1">ROUND(Auxiliar4!W9,2)</f>
        <v>0.19</v>
      </c>
      <c r="N13" s="113"/>
    </row>
    <row r="14" spans="1:40" ht="15" customHeight="1" thickBot="1" x14ac:dyDescent="0.25">
      <c r="A14" s="82" t="s">
        <v>1388</v>
      </c>
      <c r="B14" s="25">
        <v>2.916168053189339</v>
      </c>
      <c r="C14" s="210">
        <f>ROUNDDOWN(B14,2)</f>
        <v>2.91</v>
      </c>
      <c r="D14" s="330">
        <f>MIN(C14:C15)</f>
        <v>2.91</v>
      </c>
      <c r="E14" s="339" t="s">
        <v>1367</v>
      </c>
      <c r="F14"/>
      <c r="G14" s="310" t="s">
        <v>1389</v>
      </c>
      <c r="H14" s="312" t="s">
        <v>1390</v>
      </c>
      <c r="I14" s="113"/>
      <c r="J14" s="113"/>
      <c r="K14" s="113"/>
      <c r="L14" s="124" t="s">
        <v>1391</v>
      </c>
      <c r="M14" s="320">
        <f ca="1">ROUND(Auxiliar4!W10,2)</f>
        <v>0.6</v>
      </c>
      <c r="N14" s="113"/>
    </row>
    <row r="15" spans="1:40" ht="15" customHeight="1" x14ac:dyDescent="0.2">
      <c r="A15" s="126" t="s">
        <v>1392</v>
      </c>
      <c r="B15" s="2">
        <v>3.0191061915620661</v>
      </c>
      <c r="C15" s="210">
        <f>ROUNDDOWN(B15,2)</f>
        <v>3.01</v>
      </c>
      <c r="D15" s="330"/>
      <c r="E15" s="339"/>
      <c r="F15"/>
      <c r="G15" s="310" t="s">
        <v>1393</v>
      </c>
      <c r="H15" s="312" t="s">
        <v>1350</v>
      </c>
      <c r="I15" s="113"/>
      <c r="J15" s="113"/>
      <c r="K15" s="113"/>
      <c r="L15" s="113"/>
      <c r="M15" s="113"/>
      <c r="N15" s="113"/>
      <c r="O15" s="113"/>
    </row>
    <row r="16" spans="1:40" ht="15" customHeight="1" x14ac:dyDescent="0.2">
      <c r="A16" s="126" t="s">
        <v>486</v>
      </c>
      <c r="B16" s="2">
        <v>0.51776565937370833</v>
      </c>
      <c r="C16" s="210">
        <f>ROUND(B16,2)</f>
        <v>0.52</v>
      </c>
      <c r="D16" s="330">
        <f>MIN(C16:C17)</f>
        <v>0.52</v>
      </c>
      <c r="E16" s="339" t="s">
        <v>1367</v>
      </c>
      <c r="F16"/>
      <c r="G16" s="310" t="s">
        <v>1394</v>
      </c>
      <c r="H16" s="312" t="s">
        <v>1352</v>
      </c>
      <c r="I16" s="113"/>
      <c r="J16" s="113"/>
      <c r="K16" s="113"/>
      <c r="L16" s="113"/>
      <c r="M16" s="113"/>
      <c r="N16" s="113"/>
      <c r="O16" s="113"/>
    </row>
    <row r="17" spans="1:15" ht="15" customHeight="1" x14ac:dyDescent="0.2">
      <c r="A17" s="126" t="s">
        <v>487</v>
      </c>
      <c r="B17" s="2">
        <v>1.4212716970168913</v>
      </c>
      <c r="C17" s="210">
        <f>ROUND(B17,2)</f>
        <v>1.42</v>
      </c>
      <c r="D17" s="330"/>
      <c r="E17" s="332"/>
      <c r="F17"/>
      <c r="G17" s="310" t="s">
        <v>1395</v>
      </c>
      <c r="H17" s="313" t="s">
        <v>1396</v>
      </c>
      <c r="I17" s="113"/>
      <c r="J17" s="113"/>
      <c r="K17" s="113"/>
      <c r="L17" s="113"/>
      <c r="M17" s="113"/>
      <c r="N17" s="113"/>
      <c r="O17" s="113"/>
    </row>
    <row r="18" spans="1:15" ht="15" customHeight="1" x14ac:dyDescent="0.2">
      <c r="A18" s="126" t="s">
        <v>1397</v>
      </c>
      <c r="B18" s="2">
        <v>2301</v>
      </c>
      <c r="C18" s="210"/>
      <c r="D18" s="127"/>
      <c r="E18" s="2" t="s">
        <v>1367</v>
      </c>
      <c r="F18"/>
      <c r="G18" s="310" t="s">
        <v>1398</v>
      </c>
      <c r="H18" s="313" t="s">
        <v>289</v>
      </c>
      <c r="I18" s="113"/>
      <c r="J18" s="113"/>
      <c r="K18" s="113"/>
      <c r="L18" s="113"/>
      <c r="M18" s="113"/>
      <c r="N18" s="113"/>
      <c r="O18" s="113"/>
    </row>
    <row r="19" spans="1:15" ht="15" customHeight="1" x14ac:dyDescent="0.2">
      <c r="A19" s="126" t="s">
        <v>1399</v>
      </c>
      <c r="B19" s="206">
        <v>-2297.1854507773141</v>
      </c>
      <c r="C19" s="212">
        <f>B18+B19</f>
        <v>3.8145492226858551</v>
      </c>
      <c r="D19" s="238">
        <f>ROUND(C19,2)</f>
        <v>3.81</v>
      </c>
      <c r="E19" s="2" t="s">
        <v>1367</v>
      </c>
      <c r="F19"/>
      <c r="G19" s="310" t="str">
        <f>H18</f>
        <v>Manifold</v>
      </c>
      <c r="H19" s="341" t="s">
        <v>1400</v>
      </c>
      <c r="I19" s="113"/>
      <c r="K19"/>
      <c r="L19"/>
      <c r="M19" s="113"/>
      <c r="N19" s="113"/>
      <c r="O19" s="113"/>
    </row>
    <row r="20" spans="1:15" ht="15" customHeight="1" x14ac:dyDescent="0.2">
      <c r="A20" s="126" t="s">
        <v>1401</v>
      </c>
      <c r="B20" s="2">
        <v>0.22754467669370551</v>
      </c>
      <c r="C20" s="210">
        <f>ROUND(B20,2)</f>
        <v>0.23</v>
      </c>
      <c r="D20" s="127"/>
      <c r="E20" s="2" t="s">
        <v>1402</v>
      </c>
      <c r="F20"/>
      <c r="G20" s="310" t="s">
        <v>1403</v>
      </c>
      <c r="H20" s="313" t="s">
        <v>1404</v>
      </c>
      <c r="I20" s="113"/>
      <c r="K20"/>
      <c r="L20"/>
      <c r="M20" s="113"/>
      <c r="N20" s="113"/>
      <c r="O20" s="113"/>
    </row>
    <row r="21" spans="1:15" ht="15" customHeight="1" x14ac:dyDescent="0.2">
      <c r="A21" s="126" t="s">
        <v>1405</v>
      </c>
      <c r="B21" s="2">
        <v>-10.189139382523004</v>
      </c>
      <c r="C21" s="210">
        <f>ROUNDUP(B21,2)</f>
        <v>-10.19</v>
      </c>
      <c r="D21" s="127"/>
      <c r="E21" s="2" t="s">
        <v>1380</v>
      </c>
      <c r="F21"/>
      <c r="G21" s="310" t="s">
        <v>149</v>
      </c>
      <c r="H21" s="314" t="s">
        <v>1406</v>
      </c>
      <c r="I21" s="113"/>
      <c r="K21"/>
      <c r="L21"/>
      <c r="M21" s="113"/>
      <c r="N21" s="113"/>
      <c r="O21" s="113"/>
    </row>
    <row r="22" spans="1:15" ht="15" customHeight="1" x14ac:dyDescent="0.2">
      <c r="A22" s="126" t="s">
        <v>1407</v>
      </c>
      <c r="B22" s="2">
        <v>6.1478688481747925</v>
      </c>
      <c r="C22" s="210">
        <f>ROUNDUP(B22,2)</f>
        <v>6.1499999999999995</v>
      </c>
      <c r="D22" s="127"/>
      <c r="E22" s="2" t="s">
        <v>1380</v>
      </c>
      <c r="F22"/>
      <c r="G22" s="310" t="s">
        <v>106</v>
      </c>
      <c r="H22" s="314">
        <v>2517</v>
      </c>
      <c r="I22" s="113"/>
      <c r="K22"/>
      <c r="L22"/>
    </row>
    <row r="23" spans="1:15" ht="15" customHeight="1" x14ac:dyDescent="0.2">
      <c r="A23" s="126" t="s">
        <v>1408</v>
      </c>
      <c r="B23" s="2">
        <v>-12.57039189249317</v>
      </c>
      <c r="C23" s="210">
        <f>ROUNDUP(B23,2)*-1</f>
        <v>12.58</v>
      </c>
      <c r="D23" s="127"/>
      <c r="E23" s="2" t="s">
        <v>1376</v>
      </c>
      <c r="F23"/>
      <c r="G23" s="310" t="s">
        <v>1409</v>
      </c>
      <c r="H23" s="314">
        <v>0</v>
      </c>
      <c r="I23" s="113"/>
      <c r="J23" s="113"/>
      <c r="K23"/>
      <c r="L23"/>
    </row>
    <row r="24" spans="1:15" ht="15" customHeight="1" x14ac:dyDescent="0.2">
      <c r="A24" s="126" t="s">
        <v>1410</v>
      </c>
      <c r="B24" s="2">
        <v>9.8073908806870398E-3</v>
      </c>
      <c r="C24" s="210">
        <f>ROUNDUP(B24,2)</f>
        <v>0.01</v>
      </c>
      <c r="D24" s="127"/>
      <c r="E24" s="2" t="s">
        <v>1376</v>
      </c>
      <c r="F24"/>
      <c r="G24" s="310" t="s">
        <v>1411</v>
      </c>
      <c r="H24" s="315" t="s">
        <v>1412</v>
      </c>
      <c r="I24"/>
      <c r="K24"/>
      <c r="L24"/>
    </row>
    <row r="25" spans="1:15" ht="15" customHeight="1" x14ac:dyDescent="0.2">
      <c r="A25" s="82" t="s">
        <v>1413</v>
      </c>
      <c r="B25" s="25">
        <v>0.12001484339645155</v>
      </c>
      <c r="C25" s="210">
        <f>ROUNDUP(B25,2)</f>
        <v>0.13</v>
      </c>
      <c r="D25"/>
      <c r="E25" s="2" t="s">
        <v>1380</v>
      </c>
      <c r="F25"/>
      <c r="G25" s="316" t="s">
        <v>1414</v>
      </c>
      <c r="H25" s="317" t="s">
        <v>1415</v>
      </c>
      <c r="I25"/>
      <c r="K25"/>
      <c r="L25"/>
    </row>
    <row r="26" spans="1:15" ht="15" customHeight="1" x14ac:dyDescent="0.2">
      <c r="A26" s="189" t="s">
        <v>1416</v>
      </c>
      <c r="B26"/>
      <c r="C26" s="211"/>
      <c r="D26" s="127"/>
      <c r="E26"/>
      <c r="F26"/>
      <c r="G26" s="310" t="s">
        <v>1417</v>
      </c>
      <c r="H26" s="314" t="s">
        <v>1418</v>
      </c>
      <c r="I26"/>
      <c r="J26"/>
      <c r="K26"/>
      <c r="L26"/>
    </row>
    <row r="27" spans="1:15" ht="15" customHeight="1" x14ac:dyDescent="0.2">
      <c r="A27" s="126" t="s">
        <v>1419</v>
      </c>
      <c r="B27" s="2">
        <v>-1.8</v>
      </c>
      <c r="C27" s="237">
        <f>-B27</f>
        <v>1.8</v>
      </c>
      <c r="D27" s="127"/>
      <c r="E27" s="2" t="s">
        <v>1367</v>
      </c>
      <c r="F27"/>
      <c r="G27" s="310" t="s">
        <v>1420</v>
      </c>
      <c r="H27" s="314" t="s">
        <v>1421</v>
      </c>
      <c r="I27"/>
      <c r="J27"/>
      <c r="K27"/>
      <c r="L27"/>
    </row>
    <row r="28" spans="1:15" ht="15" customHeight="1" x14ac:dyDescent="0.2">
      <c r="A28" s="126" t="s">
        <v>1388</v>
      </c>
      <c r="B28" s="2">
        <v>2.8552164552509591</v>
      </c>
      <c r="C28" s="210">
        <f>ROUNDDOWN(B28,2)</f>
        <v>2.85</v>
      </c>
      <c r="D28" s="330">
        <f>MIN(C28:C29)</f>
        <v>2.85</v>
      </c>
      <c r="E28" s="339" t="s">
        <v>1367</v>
      </c>
      <c r="F28"/>
      <c r="G28" s="310" t="s">
        <v>1422</v>
      </c>
      <c r="H28" s="314"/>
      <c r="I28"/>
      <c r="J28"/>
      <c r="K28"/>
      <c r="L28"/>
    </row>
    <row r="29" spans="1:15" ht="15" customHeight="1" x14ac:dyDescent="0.2">
      <c r="A29" s="126" t="s">
        <v>1392</v>
      </c>
      <c r="B29" s="2">
        <v>2.8554772189513722</v>
      </c>
      <c r="C29" s="210">
        <f>ROUNDDOWN(B29,2)</f>
        <v>2.85</v>
      </c>
      <c r="D29" s="330"/>
      <c r="E29" s="331"/>
      <c r="F29"/>
      <c r="G29" s="310" t="s">
        <v>1423</v>
      </c>
      <c r="H29" s="314" t="s">
        <v>1424</v>
      </c>
      <c r="I29"/>
      <c r="J29"/>
      <c r="K29"/>
      <c r="L29"/>
    </row>
    <row r="30" spans="1:15" ht="15" customHeight="1" x14ac:dyDescent="0.2">
      <c r="A30" s="126" t="s">
        <v>521</v>
      </c>
      <c r="B30" s="2">
        <v>5</v>
      </c>
      <c r="C30" s="211"/>
      <c r="D30"/>
      <c r="E30"/>
      <c r="F30"/>
      <c r="G30" s="310" t="str">
        <f>IF($H$17="UEH","MD / Documento","RL de esforços / Documento")</f>
        <v>RL de esforços / Documento</v>
      </c>
      <c r="H30" s="314" t="s">
        <v>1425</v>
      </c>
      <c r="I30"/>
      <c r="J30"/>
      <c r="K30"/>
      <c r="L30"/>
    </row>
    <row r="31" spans="1:15" ht="15" customHeight="1" x14ac:dyDescent="0.2">
      <c r="A31" s="126" t="s">
        <v>1426</v>
      </c>
      <c r="B31">
        <f>Auxiliar1!H7</f>
        <v>-0.94806951284408569</v>
      </c>
      <c r="C31" s="210">
        <f>ROUNDUP(B31,2)</f>
        <v>-0.95</v>
      </c>
      <c r="D31"/>
      <c r="E31" s="2" t="s">
        <v>1380</v>
      </c>
      <c r="F31"/>
      <c r="G31" s="310" t="str">
        <f>IF($H$17="UEH","MD / Revisão","RL de esforços / Revisão")</f>
        <v>RL de esforços / Revisão</v>
      </c>
      <c r="H31" s="314">
        <v>0</v>
      </c>
      <c r="I31"/>
      <c r="J31"/>
      <c r="K31"/>
      <c r="L31"/>
    </row>
    <row r="32" spans="1:15" ht="15" customHeight="1" x14ac:dyDescent="0.2">
      <c r="A32" s="126" t="s">
        <v>1427</v>
      </c>
      <c r="B32">
        <f>Auxiliar1!I7</f>
        <v>7.5793275833129883</v>
      </c>
      <c r="C32" s="210">
        <f>ROUNDUP(B32,2)</f>
        <v>7.58</v>
      </c>
      <c r="D32"/>
      <c r="E32" s="2" t="s">
        <v>1380</v>
      </c>
      <c r="F32" s="217"/>
      <c r="G32" s="310" t="str">
        <f>IF($H$17="UEH","MD / Título","RL de esforços / Título")</f>
        <v>RL de esforços / Título</v>
      </c>
      <c r="H32" s="314" t="s">
        <v>1428</v>
      </c>
      <c r="I32"/>
      <c r="J32"/>
      <c r="K32"/>
      <c r="L32"/>
    </row>
    <row r="33" spans="1:12" ht="15" customHeight="1" x14ac:dyDescent="0.2">
      <c r="A33" s="126" t="s">
        <v>1429</v>
      </c>
      <c r="B33">
        <f>Auxiliar1!J7</f>
        <v>-44.423324584960938</v>
      </c>
      <c r="C33" s="210">
        <f>ROUNDUP(B33,2)*(-1)</f>
        <v>44.43</v>
      </c>
      <c r="D33"/>
      <c r="E33" s="2" t="s">
        <v>1376</v>
      </c>
      <c r="F33" s="217"/>
      <c r="G33" s="310" t="s">
        <v>1430</v>
      </c>
      <c r="H33" s="314" t="s">
        <v>1431</v>
      </c>
      <c r="I33"/>
      <c r="J33"/>
      <c r="K33"/>
      <c r="L33"/>
    </row>
    <row r="34" spans="1:12" ht="15" customHeight="1" x14ac:dyDescent="0.2">
      <c r="A34" s="126" t="s">
        <v>1432</v>
      </c>
      <c r="B34">
        <f>Auxiliar1!H6</f>
        <v>-14.202207565307617</v>
      </c>
      <c r="C34" s="210">
        <f>ROUNDUP(B34,2)</f>
        <v>-14.209999999999999</v>
      </c>
      <c r="D34"/>
      <c r="E34" s="2" t="s">
        <v>1380</v>
      </c>
      <c r="F34"/>
      <c r="G34" s="310" t="s">
        <v>1433</v>
      </c>
      <c r="H34" s="314">
        <v>0</v>
      </c>
      <c r="I34"/>
      <c r="J34"/>
      <c r="K34"/>
      <c r="L34"/>
    </row>
    <row r="35" spans="1:12" ht="15" customHeight="1" thickBot="1" x14ac:dyDescent="0.25">
      <c r="A35" s="126" t="s">
        <v>1434</v>
      </c>
      <c r="B35">
        <f>Auxiliar1!I6</f>
        <v>6.7196331024169922</v>
      </c>
      <c r="C35" s="210">
        <f>ROUNDUP(B35,2)</f>
        <v>6.72</v>
      </c>
      <c r="D35"/>
      <c r="E35" s="2" t="s">
        <v>1380</v>
      </c>
      <c r="F35"/>
      <c r="G35" s="335" t="s">
        <v>1435</v>
      </c>
      <c r="H35" s="336" t="s">
        <v>1436</v>
      </c>
      <c r="I35"/>
      <c r="J35"/>
    </row>
    <row r="36" spans="1:12" ht="15" customHeight="1" thickBot="1" x14ac:dyDescent="0.25">
      <c r="A36" s="126" t="s">
        <v>1437</v>
      </c>
      <c r="B36">
        <f>Auxiliar1!J6</f>
        <v>0.96234893798828125</v>
      </c>
      <c r="C36" s="210">
        <f>ROUNDUP(B36,2)*(-1)</f>
        <v>-0.97</v>
      </c>
      <c r="D36"/>
      <c r="E36" s="2" t="s">
        <v>1376</v>
      </c>
      <c r="F36"/>
      <c r="G36" s="23"/>
      <c r="H36" s="23"/>
      <c r="J36"/>
    </row>
    <row r="37" spans="1:12" ht="15" customHeight="1" thickBot="1" x14ac:dyDescent="0.25">
      <c r="A37" s="126" t="s">
        <v>1410</v>
      </c>
      <c r="B37" s="2">
        <v>14.909836769103961</v>
      </c>
      <c r="C37" s="210">
        <f>ROUNDUP(B37,2)</f>
        <v>14.91</v>
      </c>
      <c r="D37"/>
      <c r="E37" s="2" t="s">
        <v>1376</v>
      </c>
      <c r="F37"/>
      <c r="G37" s="589" t="s">
        <v>1438</v>
      </c>
      <c r="H37" s="590"/>
    </row>
    <row r="38" spans="1:12" ht="15" customHeight="1" x14ac:dyDescent="0.2">
      <c r="A38" s="82" t="s">
        <v>1413</v>
      </c>
      <c r="B38" s="23">
        <v>20.667906677552253</v>
      </c>
      <c r="C38" s="210">
        <f>ROUNDUP(B38,2)</f>
        <v>20.67</v>
      </c>
      <c r="D38"/>
      <c r="E38" s="2" t="s">
        <v>1380</v>
      </c>
      <c r="F38"/>
      <c r="G38" s="310" t="s">
        <v>1439</v>
      </c>
      <c r="H38" s="395"/>
    </row>
    <row r="39" spans="1:12" ht="15" customHeight="1" x14ac:dyDescent="0.2">
      <c r="A39" s="189" t="s">
        <v>1440</v>
      </c>
      <c r="B39"/>
      <c r="C39" s="211"/>
      <c r="D39"/>
      <c r="E39"/>
      <c r="F39"/>
      <c r="G39" s="310" t="s">
        <v>301</v>
      </c>
      <c r="H39" s="395"/>
    </row>
    <row r="40" spans="1:12" ht="15" customHeight="1" thickBot="1" x14ac:dyDescent="0.25">
      <c r="A40" s="126" t="s">
        <v>1426</v>
      </c>
      <c r="B40">
        <f>Auxiliar!I16</f>
        <v>-12.122063636779785</v>
      </c>
      <c r="C40" s="210">
        <f>ROUNDUP(B40,2)</f>
        <v>-12.129999999999999</v>
      </c>
      <c r="D40"/>
      <c r="E40" s="2" t="s">
        <v>1380</v>
      </c>
      <c r="F40"/>
      <c r="G40" s="335" t="s">
        <v>1441</v>
      </c>
      <c r="H40" s="396"/>
    </row>
    <row r="41" spans="1:12" ht="15" customHeight="1" x14ac:dyDescent="0.2">
      <c r="A41" s="126" t="s">
        <v>1410</v>
      </c>
      <c r="B41">
        <f>Auxiliar!J16</f>
        <v>6.0115599632263184</v>
      </c>
      <c r="C41" s="210">
        <f>ROUNDUP(B41,2)</f>
        <v>6.02</v>
      </c>
      <c r="D41"/>
      <c r="E41" s="2" t="s">
        <v>1380</v>
      </c>
      <c r="F41"/>
    </row>
    <row r="42" spans="1:12" ht="15" customHeight="1" x14ac:dyDescent="0.2">
      <c r="A42" s="126" t="s">
        <v>1429</v>
      </c>
      <c r="B42" s="23">
        <f>Auxiliar!K16</f>
        <v>-5.1557841300964355</v>
      </c>
      <c r="C42" s="210">
        <f>ROUNDUP(B42,2)*(-1)</f>
        <v>5.16</v>
      </c>
      <c r="D42"/>
      <c r="E42" s="2" t="s">
        <v>1376</v>
      </c>
      <c r="F42"/>
      <c r="G42" s="23"/>
      <c r="H42" s="23"/>
    </row>
    <row r="43" spans="1:12" ht="15" customHeight="1" x14ac:dyDescent="0.2">
      <c r="A43" s="126" t="s">
        <v>1432</v>
      </c>
      <c r="B43">
        <f>Auxiliar!I15</f>
        <v>-12.122063636779785</v>
      </c>
      <c r="C43" s="210">
        <f>ROUNDUP(B43,2)</f>
        <v>-12.129999999999999</v>
      </c>
      <c r="D43"/>
      <c r="E43" s="2" t="s">
        <v>1380</v>
      </c>
      <c r="F43"/>
      <c r="G43" s="23"/>
      <c r="H43" s="23"/>
    </row>
    <row r="44" spans="1:12" ht="15" customHeight="1" x14ac:dyDescent="0.2">
      <c r="A44" s="126" t="s">
        <v>1434</v>
      </c>
      <c r="B44">
        <f>Auxiliar!J15</f>
        <v>6.0115599632263184</v>
      </c>
      <c r="C44" s="210">
        <f>ROUNDUP(B44,2)</f>
        <v>6.02</v>
      </c>
      <c r="D44"/>
      <c r="E44" s="2" t="s">
        <v>1380</v>
      </c>
      <c r="F44"/>
    </row>
    <row r="45" spans="1:12" ht="15" customHeight="1" x14ac:dyDescent="0.2">
      <c r="A45" s="126" t="s">
        <v>1437</v>
      </c>
      <c r="B45">
        <f>Auxiliar!K15</f>
        <v>-5.1557841300964355</v>
      </c>
      <c r="C45" s="210">
        <f>ROUNDUP(B45,2)*(-1)</f>
        <v>5.16</v>
      </c>
      <c r="D45"/>
      <c r="E45" s="2" t="s">
        <v>1376</v>
      </c>
      <c r="F45"/>
      <c r="G45" s="23"/>
      <c r="H45" s="23"/>
    </row>
    <row r="46" spans="1:12" ht="15" customHeight="1" x14ac:dyDescent="0.2">
      <c r="B46" s="23"/>
      <c r="C46" s="211"/>
      <c r="D46"/>
      <c r="E46"/>
      <c r="F46"/>
    </row>
    <row r="47" spans="1:12" ht="15" customHeight="1" x14ac:dyDescent="0.2">
      <c r="A47" s="189" t="s">
        <v>1442</v>
      </c>
      <c r="B47" s="2"/>
      <c r="C47" s="211"/>
      <c r="D47"/>
      <c r="E47"/>
      <c r="F47"/>
    </row>
    <row r="48" spans="1:12" ht="15" customHeight="1" x14ac:dyDescent="0.2">
      <c r="A48" s="126" t="s">
        <v>1388</v>
      </c>
      <c r="B48" s="2">
        <v>2.8559280514779903</v>
      </c>
      <c r="C48" s="210">
        <f>ROUNDDOWN(B48,2)</f>
        <v>2.85</v>
      </c>
      <c r="D48"/>
      <c r="E48" s="234" t="s">
        <v>1367</v>
      </c>
      <c r="F48"/>
      <c r="G48" s="23"/>
      <c r="H48" s="23"/>
    </row>
    <row r="49" spans="1:21" ht="15" customHeight="1" x14ac:dyDescent="0.2">
      <c r="A49" s="126" t="s">
        <v>1392</v>
      </c>
      <c r="B49" s="2">
        <v>2.8561194681170767</v>
      </c>
      <c r="C49" s="210">
        <f>ROUNDDOWN(B49,2)</f>
        <v>2.85</v>
      </c>
      <c r="D49" s="233"/>
      <c r="E49" s="234" t="s">
        <v>1367</v>
      </c>
      <c r="F49"/>
      <c r="G49" s="23"/>
      <c r="H49" s="23"/>
    </row>
    <row r="50" spans="1:21" ht="15" customHeight="1" x14ac:dyDescent="0.2">
      <c r="A50" s="126" t="s">
        <v>1443</v>
      </c>
      <c r="B50" s="2">
        <f>Auxiliar3!P29</f>
        <v>9.3000000000000007</v>
      </c>
      <c r="C50" s="211"/>
      <c r="D50" s="330"/>
      <c r="E50" s="2" t="s">
        <v>1367</v>
      </c>
      <c r="F50"/>
    </row>
    <row r="51" spans="1:21" ht="15" customHeight="1" x14ac:dyDescent="0.2">
      <c r="A51" s="126" t="s">
        <v>1444</v>
      </c>
      <c r="B51" s="2">
        <f>Auxiliar3!P31</f>
        <v>573</v>
      </c>
      <c r="C51" s="211"/>
      <c r="D51" s="330"/>
      <c r="E51" s="2" t="s">
        <v>1445</v>
      </c>
      <c r="F51"/>
      <c r="U51" s="170"/>
    </row>
    <row r="52" spans="1:21" ht="15" customHeight="1" x14ac:dyDescent="0.2">
      <c r="A52" s="126" t="s">
        <v>1446</v>
      </c>
      <c r="B52" s="23">
        <v>-30.38006783672401</v>
      </c>
      <c r="C52" s="210">
        <f>(-1)*ROUNDUP(B52,2)</f>
        <v>30.39</v>
      </c>
      <c r="D52"/>
      <c r="E52" s="2" t="s">
        <v>1376</v>
      </c>
      <c r="F52"/>
      <c r="U52" s="170"/>
    </row>
    <row r="53" spans="1:21" ht="15" customHeight="1" x14ac:dyDescent="0.2">
      <c r="A53" s="126" t="s">
        <v>1410</v>
      </c>
      <c r="B53" s="23">
        <v>12.709860664391883</v>
      </c>
      <c r="C53" s="210">
        <f>ROUNDUP(B53,2)</f>
        <v>12.709999999999999</v>
      </c>
      <c r="D53"/>
      <c r="E53" s="2" t="s">
        <v>1376</v>
      </c>
      <c r="F53"/>
      <c r="U53" s="170"/>
    </row>
    <row r="54" spans="1:21" ht="15" customHeight="1" x14ac:dyDescent="0.2">
      <c r="A54" s="82" t="s">
        <v>1413</v>
      </c>
      <c r="B54" s="23">
        <v>15.933647887046511</v>
      </c>
      <c r="C54" s="210">
        <f>ROUNDUP(B54,2)</f>
        <v>15.94</v>
      </c>
      <c r="D54"/>
      <c r="E54" s="2" t="s">
        <v>1380</v>
      </c>
      <c r="F54"/>
      <c r="U54" s="170"/>
    </row>
    <row r="55" spans="1:21" ht="15" customHeight="1" x14ac:dyDescent="0.2">
      <c r="A55" s="189" t="s">
        <v>1447</v>
      </c>
      <c r="B55"/>
      <c r="C55" s="211"/>
      <c r="D55"/>
      <c r="E55"/>
      <c r="U55" s="170"/>
    </row>
    <row r="56" spans="1:21" ht="15" customHeight="1" x14ac:dyDescent="0.2">
      <c r="A56" s="126" t="s">
        <v>1388</v>
      </c>
      <c r="B56" s="2">
        <v>2.8550537073728366</v>
      </c>
      <c r="C56" s="210">
        <f>ROUNDDOWN(B56,2)</f>
        <v>2.85</v>
      </c>
      <c r="D56"/>
      <c r="E56" s="234" t="s">
        <v>1367</v>
      </c>
    </row>
    <row r="57" spans="1:21" ht="15" customHeight="1" x14ac:dyDescent="0.2">
      <c r="A57" s="126" t="s">
        <v>1392</v>
      </c>
      <c r="B57" s="2">
        <v>2.8552511832792877</v>
      </c>
      <c r="C57" s="210">
        <f>ROUNDDOWN(B57,2)</f>
        <v>2.85</v>
      </c>
      <c r="D57"/>
      <c r="E57" s="234" t="s">
        <v>1367</v>
      </c>
    </row>
    <row r="58" spans="1:21" ht="15" customHeight="1" x14ac:dyDescent="0.2">
      <c r="A58" s="126" t="s">
        <v>1443</v>
      </c>
      <c r="B58" s="2">
        <f>Auxiliar4!P29</f>
        <v>10.3</v>
      </c>
      <c r="C58" s="211"/>
      <c r="D58" s="330"/>
      <c r="E58" s="2" t="s">
        <v>1367</v>
      </c>
    </row>
    <row r="59" spans="1:21" ht="15" customHeight="1" x14ac:dyDescent="0.2">
      <c r="A59" s="126" t="s">
        <v>1444</v>
      </c>
      <c r="B59" s="2">
        <f>Auxiliar4!P31</f>
        <v>778</v>
      </c>
      <c r="C59" s="211"/>
      <c r="D59" s="330"/>
      <c r="E59" s="2" t="s">
        <v>1445</v>
      </c>
    </row>
    <row r="60" spans="1:21" ht="15" customHeight="1" x14ac:dyDescent="0.2">
      <c r="A60" s="126" t="s">
        <v>1446</v>
      </c>
      <c r="B60" s="2">
        <v>-33.800022600996037</v>
      </c>
      <c r="C60" s="210">
        <f>(-1)*ROUNDUP(B60,2)</f>
        <v>33.809999999999995</v>
      </c>
      <c r="D60"/>
      <c r="E60" s="2" t="s">
        <v>1376</v>
      </c>
    </row>
    <row r="61" spans="1:21" ht="15" customHeight="1" x14ac:dyDescent="0.2">
      <c r="A61" s="126" t="s">
        <v>1410</v>
      </c>
      <c r="B61" s="2">
        <v>15.441548815978434</v>
      </c>
      <c r="C61" s="210">
        <f>ROUNDUP(B61,2)</f>
        <v>15.45</v>
      </c>
      <c r="D61"/>
      <c r="E61" s="2" t="s">
        <v>1376</v>
      </c>
    </row>
    <row r="62" spans="1:21" ht="15" customHeight="1" x14ac:dyDescent="0.2">
      <c r="A62" s="82" t="s">
        <v>1413</v>
      </c>
      <c r="B62" s="25">
        <v>16.79405275086625</v>
      </c>
      <c r="C62" s="210">
        <f>ROUNDUP(B62,2)</f>
        <v>16.8</v>
      </c>
      <c r="D62"/>
      <c r="E62" s="2" t="s">
        <v>1380</v>
      </c>
    </row>
    <row r="63" spans="1:21" ht="15" customHeight="1" x14ac:dyDescent="0.2">
      <c r="A63" s="189" t="s">
        <v>1448</v>
      </c>
      <c r="B63" s="2"/>
      <c r="C63"/>
      <c r="D63"/>
      <c r="E63"/>
    </row>
    <row r="64" spans="1:21" ht="15" customHeight="1" x14ac:dyDescent="0.2">
      <c r="A64" s="126" t="s">
        <v>1372</v>
      </c>
      <c r="B64" s="2">
        <f>MIN(B29,B15)</f>
        <v>2.8554772189513722</v>
      </c>
      <c r="C64" s="236">
        <f>ROUNDDOWN(B64,2)</f>
        <v>2.85</v>
      </c>
      <c r="D64"/>
      <c r="E64" s="234" t="s">
        <v>1367</v>
      </c>
    </row>
    <row r="65" spans="1:5" ht="15" customHeight="1" x14ac:dyDescent="0.2">
      <c r="A65" s="126" t="s">
        <v>1369</v>
      </c>
      <c r="B65" s="235">
        <f>MIN(B14,B28)</f>
        <v>2.8552164552509591</v>
      </c>
      <c r="C65" s="236">
        <f>ROUNDDOWN(B65,2)</f>
        <v>2.85</v>
      </c>
      <c r="D65"/>
      <c r="E65" s="234" t="s">
        <v>1367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81" t="s">
        <v>1449</v>
      </c>
      <c r="B67" s="582"/>
      <c r="C67" s="24"/>
      <c r="D67" s="579" t="s">
        <v>1450</v>
      </c>
      <c r="E67" s="580"/>
    </row>
    <row r="68" spans="1:5" ht="15" customHeight="1" x14ac:dyDescent="0.2">
      <c r="A68" s="224" t="s">
        <v>1451</v>
      </c>
      <c r="B68" s="224" t="s">
        <v>1452</v>
      </c>
      <c r="C68" s="24"/>
      <c r="D68" s="324" t="s">
        <v>1453</v>
      </c>
      <c r="E68" s="325" t="str">
        <f>H25</f>
        <v>S55095-RT-5801-IAS-284</v>
      </c>
    </row>
    <row r="69" spans="1:5" ht="15" customHeight="1" x14ac:dyDescent="0.2">
      <c r="A69" s="225">
        <f>Auxiliar2!AK2</f>
        <v>1825</v>
      </c>
      <c r="B69" s="226">
        <f>Auxiliar2!AL2</f>
        <v>3</v>
      </c>
      <c r="C69"/>
      <c r="D69" s="172" t="s">
        <v>106</v>
      </c>
      <c r="E69" s="243" t="str">
        <f>IF(H22="","",_xlfn.CONCAT("RT-",H22))</f>
        <v>RT-2517</v>
      </c>
    </row>
    <row r="70" spans="1:5" ht="15" customHeight="1" x14ac:dyDescent="0.2">
      <c r="A70" s="168">
        <f>Auxiliar2!AK3</f>
        <v>1033</v>
      </c>
      <c r="B70" s="227">
        <f>Auxiliar2!AL3</f>
        <v>6.3</v>
      </c>
      <c r="C70"/>
      <c r="D70" s="172" t="s">
        <v>1409</v>
      </c>
      <c r="E70" s="243" t="str">
        <f>IF(H23="","",_xlfn.CONCAT("V",H23))</f>
        <v>V0</v>
      </c>
    </row>
    <row r="71" spans="1:5" ht="15" customHeight="1" x14ac:dyDescent="0.2">
      <c r="A71" s="168" t="str">
        <f>Auxiliar2!AK4</f>
        <v/>
      </c>
      <c r="B71" s="227" t="str">
        <f>Auxiliar2!AL4</f>
        <v/>
      </c>
      <c r="C71"/>
      <c r="D71" s="172" t="s">
        <v>66</v>
      </c>
      <c r="E71" s="243" t="str">
        <f>IF(H24="","",H24)</f>
        <v>DTW</v>
      </c>
    </row>
    <row r="72" spans="1:5" ht="15" customHeight="1" x14ac:dyDescent="0.2">
      <c r="A72" s="168" t="str">
        <f>Auxiliar2!AK5</f>
        <v/>
      </c>
      <c r="B72" s="227" t="str">
        <f>Auxiliar2!AL5</f>
        <v/>
      </c>
      <c r="C72"/>
      <c r="D72" s="322" t="s">
        <v>1454</v>
      </c>
      <c r="E72" s="323" t="s">
        <v>1455</v>
      </c>
    </row>
    <row r="73" spans="1:5" ht="15" customHeight="1" x14ac:dyDescent="0.2">
      <c r="A73" s="168" t="str">
        <f>Auxiliar2!AK6</f>
        <v/>
      </c>
      <c r="B73" s="227" t="str">
        <f>Auxiliar2!AL6</f>
        <v/>
      </c>
      <c r="C73"/>
      <c r="D73" s="322" t="s">
        <v>1456</v>
      </c>
      <c r="E73" s="323" t="str">
        <f>IF(H20="","",H20)</f>
        <v>Top Coral do Atlântico</v>
      </c>
    </row>
    <row r="74" spans="1:5" ht="15" customHeight="1" x14ac:dyDescent="0.2">
      <c r="A74" s="168" t="str">
        <f>Auxiliar2!AK7</f>
        <v/>
      </c>
      <c r="B74" s="227" t="str">
        <f>Auxiliar2!AL7</f>
        <v/>
      </c>
      <c r="C74"/>
      <c r="D74" s="322" t="s">
        <v>1457</v>
      </c>
      <c r="E74" s="323" t="str">
        <f>IF(H19="","",H19)</f>
        <v>MSIAG-03</v>
      </c>
    </row>
    <row r="75" spans="1:5" ht="15" customHeight="1" x14ac:dyDescent="0.2">
      <c r="A75" s="168" t="str">
        <f>Auxiliar2!AK8</f>
        <v/>
      </c>
      <c r="B75" s="227" t="str">
        <f>Auxiliar2!AL8</f>
        <v/>
      </c>
      <c r="C75"/>
      <c r="D75" s="172" t="s">
        <v>1458</v>
      </c>
      <c r="E75" s="243" t="str">
        <f>H17</f>
        <v>IA</v>
      </c>
    </row>
    <row r="76" spans="1:5" ht="15" customHeight="1" x14ac:dyDescent="0.2">
      <c r="A76" s="168" t="str">
        <f>Auxiliar2!AK9</f>
        <v/>
      </c>
      <c r="B76" s="227" t="str">
        <f>Auxiliar2!AL9</f>
        <v/>
      </c>
      <c r="C76"/>
      <c r="D76" s="172" t="s">
        <v>1459</v>
      </c>
      <c r="E76" s="243" t="str">
        <f>B2</f>
        <v>WSI 152.2547-RD-4042-X Rev. 2</v>
      </c>
    </row>
    <row r="77" spans="1:5" ht="15" customHeight="1" x14ac:dyDescent="0.2">
      <c r="A77" s="168" t="str">
        <f>Auxiliar2!AK10</f>
        <v/>
      </c>
      <c r="B77" s="227" t="str">
        <f>Auxiliar2!AL10</f>
        <v/>
      </c>
      <c r="C77"/>
      <c r="D77" s="172" t="s">
        <v>1460</v>
      </c>
      <c r="E77" s="243">
        <f>IF(Values!C11="","",Values!C11)</f>
        <v>6</v>
      </c>
    </row>
    <row r="78" spans="1:5" ht="15" customHeight="1" x14ac:dyDescent="0.2">
      <c r="A78" s="168" t="str">
        <f>Auxiliar2!AK11</f>
        <v/>
      </c>
      <c r="B78" s="227" t="str">
        <f>Auxiliar2!AL11</f>
        <v/>
      </c>
      <c r="C78"/>
      <c r="D78" s="172" t="s">
        <v>1461</v>
      </c>
      <c r="E78" s="243">
        <f>IF(B10=0,"",B10)</f>
        <v>2.5049999999999999</v>
      </c>
    </row>
    <row r="79" spans="1:5" ht="15" customHeight="1" x14ac:dyDescent="0.2">
      <c r="A79" s="168" t="str">
        <f>Auxiliar2!AK12</f>
        <v/>
      </c>
      <c r="B79" s="227" t="str">
        <f>Auxiliar2!AL12</f>
        <v/>
      </c>
      <c r="C79"/>
      <c r="D79" s="172" t="s">
        <v>1462</v>
      </c>
      <c r="E79" s="243">
        <f>IF('Script Table'!F10=0,"",'Script Table'!F10)</f>
        <v>0.10657999999999999</v>
      </c>
    </row>
    <row r="80" spans="1:5" ht="15" customHeight="1" x14ac:dyDescent="0.2">
      <c r="A80" s="168" t="str">
        <f>Auxiliar2!AK13</f>
        <v/>
      </c>
      <c r="B80" s="227" t="str">
        <f>Auxiliar2!AL13</f>
        <v/>
      </c>
      <c r="D80" s="172" t="s">
        <v>1463</v>
      </c>
      <c r="E80" s="243" t="str">
        <f>B3</f>
        <v>CB-BR1522543-00-01 Rev. 1</v>
      </c>
    </row>
    <row r="81" spans="1:5" ht="15" customHeight="1" x14ac:dyDescent="0.2">
      <c r="A81" s="168" t="str">
        <f>Auxiliar2!AK14</f>
        <v/>
      </c>
      <c r="B81" s="227" t="str">
        <f>Auxiliar2!AL14</f>
        <v/>
      </c>
      <c r="D81" s="172" t="s">
        <v>1464</v>
      </c>
      <c r="E81" s="243">
        <f>IFERROR('Script Table'!F18*'Script Table'!F15,"")</f>
        <v>1.1779999999999999</v>
      </c>
    </row>
    <row r="82" spans="1:5" ht="15" customHeight="1" x14ac:dyDescent="0.2">
      <c r="A82" s="168" t="str">
        <f>Auxiliar2!AK15</f>
        <v/>
      </c>
      <c r="B82" s="227" t="str">
        <f>Auxiliar2!AL15</f>
        <v/>
      </c>
      <c r="D82" s="172" t="s">
        <v>1465</v>
      </c>
      <c r="E82" s="243">
        <f>IF(B9=0,"",B9)</f>
        <v>2.86</v>
      </c>
    </row>
    <row r="83" spans="1:5" ht="15" customHeight="1" x14ac:dyDescent="0.2">
      <c r="A83" s="168" t="str">
        <f>Auxiliar2!AK16</f>
        <v/>
      </c>
      <c r="B83" s="227" t="str">
        <f>Auxiliar2!AL16</f>
        <v/>
      </c>
      <c r="D83" s="172" t="s">
        <v>1466</v>
      </c>
      <c r="E83" s="243" t="str">
        <f>B4</f>
        <v>CB-EF1522543-00-04 Rev. 2</v>
      </c>
    </row>
    <row r="84" spans="1:5" ht="15" customHeight="1" x14ac:dyDescent="0.2">
      <c r="A84" s="168" t="str">
        <f>Auxiliar2!AK17</f>
        <v/>
      </c>
      <c r="B84" s="227" t="str">
        <f>Auxiliar2!AL17</f>
        <v/>
      </c>
      <c r="D84" s="172" t="s">
        <v>1467</v>
      </c>
      <c r="E84" s="243">
        <f>IFERROR('Script Table'!F22*'Script Table'!F19,"")</f>
        <v>2.6</v>
      </c>
    </row>
    <row r="85" spans="1:5" ht="15" customHeight="1" x14ac:dyDescent="0.2">
      <c r="A85" s="168" t="str">
        <f>Auxiliar2!AK18</f>
        <v/>
      </c>
      <c r="B85" s="227" t="str">
        <f>Auxiliar2!AL18</f>
        <v/>
      </c>
      <c r="D85" s="172" t="s">
        <v>1468</v>
      </c>
      <c r="E85" s="243" t="str">
        <f>IF(B5="xinputx","",B5)</f>
        <v/>
      </c>
    </row>
    <row r="86" spans="1:5" ht="15" customHeight="1" x14ac:dyDescent="0.2">
      <c r="A86" s="168" t="str">
        <f>Auxiliar2!AK19</f>
        <v/>
      </c>
      <c r="B86" s="227" t="str">
        <f>Auxiliar2!AL19</f>
        <v/>
      </c>
      <c r="D86" s="172" t="s">
        <v>1469</v>
      </c>
      <c r="E86" s="243" t="str">
        <f>IF(B5="xinputx","",Values!C50)</f>
        <v/>
      </c>
    </row>
    <row r="87" spans="1:5" ht="15" customHeight="1" x14ac:dyDescent="0.2">
      <c r="A87" s="168" t="str">
        <f>Auxiliar2!AK20</f>
        <v/>
      </c>
      <c r="B87" s="227" t="str">
        <f>Auxiliar2!AL20</f>
        <v/>
      </c>
      <c r="D87" s="172" t="s">
        <v>1470</v>
      </c>
      <c r="E87" s="243">
        <f>IF('MCV e Guindaste'!C19="xinputx","",'MCV e Guindaste'!C19)</f>
        <v>5043</v>
      </c>
    </row>
    <row r="88" spans="1:5" ht="15" customHeight="1" x14ac:dyDescent="0.2">
      <c r="A88" s="168" t="str">
        <f>Auxiliar2!AK21</f>
        <v/>
      </c>
      <c r="B88" s="227" t="str">
        <f>Auxiliar2!AL21</f>
        <v/>
      </c>
      <c r="D88" s="172" t="s">
        <v>1471</v>
      </c>
      <c r="E88" s="243">
        <f>IF(B18="","",B18)</f>
        <v>2301</v>
      </c>
    </row>
    <row r="89" spans="1:5" ht="15" customHeight="1" x14ac:dyDescent="0.2">
      <c r="A89" s="168" t="str">
        <f>Auxiliar2!AK22</f>
        <v/>
      </c>
      <c r="B89" s="227" t="str">
        <f>Auxiliar2!AL22</f>
        <v/>
      </c>
      <c r="D89" s="172" t="s">
        <v>1472</v>
      </c>
      <c r="E89" s="243">
        <f>IF(B27="","",ABS(B27))</f>
        <v>1.8</v>
      </c>
    </row>
    <row r="90" spans="1:5" ht="15" customHeight="1" x14ac:dyDescent="0.2">
      <c r="A90" s="168" t="str">
        <f>Auxiliar2!AK23</f>
        <v/>
      </c>
      <c r="B90" s="227" t="str">
        <f>Auxiliar2!AL23</f>
        <v/>
      </c>
      <c r="D90" s="172" t="s">
        <v>1473</v>
      </c>
      <c r="E90" s="243">
        <f>SUM(A69:A118)</f>
        <v>2858</v>
      </c>
    </row>
    <row r="91" spans="1:5" ht="15" customHeight="1" x14ac:dyDescent="0.2">
      <c r="A91" s="168" t="str">
        <f>Auxiliar2!AK24</f>
        <v/>
      </c>
      <c r="B91" s="227" t="str">
        <f>Auxiliar2!AL24</f>
        <v/>
      </c>
      <c r="D91" s="172" t="s">
        <v>1474</v>
      </c>
      <c r="E91" s="243">
        <f>COUNT(B69:B118)</f>
        <v>2</v>
      </c>
    </row>
    <row r="92" spans="1:5" ht="15" customHeight="1" thickBot="1" x14ac:dyDescent="0.25">
      <c r="A92" s="168" t="str">
        <f>Auxiliar2!AK25</f>
        <v/>
      </c>
      <c r="B92" s="227" t="str">
        <f>Auxiliar2!AL25</f>
        <v/>
      </c>
      <c r="D92" s="326" t="s">
        <v>1475</v>
      </c>
      <c r="E92" s="327">
        <f>IF(B69="","",B69)</f>
        <v>3</v>
      </c>
    </row>
    <row r="93" spans="1:5" ht="15" customHeight="1" x14ac:dyDescent="0.2">
      <c r="A93" s="168" t="str">
        <f>Auxiliar2!AK26</f>
        <v/>
      </c>
      <c r="B93" s="227" t="str">
        <f>Auxiliar2!AL26</f>
        <v/>
      </c>
    </row>
    <row r="94" spans="1:5" ht="15" customHeight="1" x14ac:dyDescent="0.2">
      <c r="A94" s="168" t="str">
        <f>Auxiliar2!AK27</f>
        <v/>
      </c>
      <c r="B94" s="227" t="str">
        <f>Auxiliar2!AL27</f>
        <v/>
      </c>
      <c r="D94"/>
      <c r="E94"/>
    </row>
    <row r="95" spans="1:5" ht="15" customHeight="1" x14ac:dyDescent="0.2">
      <c r="A95" s="168" t="str">
        <f>Auxiliar2!AK28</f>
        <v/>
      </c>
      <c r="B95" s="227" t="str">
        <f>Auxiliar2!AL28</f>
        <v/>
      </c>
      <c r="D95"/>
      <c r="E95"/>
    </row>
    <row r="96" spans="1:5" ht="15" customHeight="1" x14ac:dyDescent="0.2">
      <c r="A96" s="168" t="str">
        <f>Auxiliar2!AK29</f>
        <v/>
      </c>
      <c r="B96" s="227" t="str">
        <f>Auxiliar2!AL29</f>
        <v/>
      </c>
      <c r="D96"/>
      <c r="E96"/>
    </row>
    <row r="97" spans="1:5" ht="15" customHeight="1" x14ac:dyDescent="0.2">
      <c r="A97" s="168" t="str">
        <f>Auxiliar2!AK30</f>
        <v/>
      </c>
      <c r="B97" s="227" t="str">
        <f>Auxiliar2!AL30</f>
        <v/>
      </c>
      <c r="D97"/>
      <c r="E97"/>
    </row>
    <row r="98" spans="1:5" ht="15" customHeight="1" x14ac:dyDescent="0.2">
      <c r="A98" s="168" t="str">
        <f>Auxiliar2!AK31</f>
        <v/>
      </c>
      <c r="B98" s="227" t="str">
        <f>Auxiliar2!AL31</f>
        <v/>
      </c>
    </row>
    <row r="99" spans="1:5" ht="15" customHeight="1" x14ac:dyDescent="0.2">
      <c r="A99" s="168" t="str">
        <f>Auxiliar2!AK32</f>
        <v/>
      </c>
      <c r="B99" s="227" t="str">
        <f>Auxiliar2!AL32</f>
        <v/>
      </c>
    </row>
    <row r="100" spans="1:5" ht="15" customHeight="1" thickBot="1" x14ac:dyDescent="0.25">
      <c r="A100" s="168" t="str">
        <f>Auxiliar2!AK33</f>
        <v/>
      </c>
      <c r="B100" s="227" t="str">
        <f>Auxiliar2!AL33</f>
        <v/>
      </c>
    </row>
    <row r="101" spans="1:5" ht="15" customHeight="1" thickBot="1" x14ac:dyDescent="0.25">
      <c r="A101" s="168" t="str">
        <f>Auxiliar2!AK34</f>
        <v/>
      </c>
      <c r="B101" s="227" t="str">
        <f>Auxiliar2!AL34</f>
        <v/>
      </c>
      <c r="D101" s="345" t="s">
        <v>1476</v>
      </c>
    </row>
    <row r="102" spans="1:5" ht="15" customHeight="1" x14ac:dyDescent="0.2">
      <c r="A102" s="168" t="str">
        <f>Auxiliar2!AK35</f>
        <v/>
      </c>
      <c r="B102" s="227" t="str">
        <f>Auxiliar2!AL35</f>
        <v/>
      </c>
      <c r="D102" s="190" t="s">
        <v>1477</v>
      </c>
    </row>
    <row r="103" spans="1:5" ht="15" customHeight="1" x14ac:dyDescent="0.2">
      <c r="A103" s="168" t="str">
        <f>Auxiliar2!AK36</f>
        <v/>
      </c>
      <c r="B103" s="227" t="str">
        <f>Auxiliar2!AL36</f>
        <v/>
      </c>
      <c r="D103" s="191" t="s">
        <v>1478</v>
      </c>
    </row>
    <row r="104" spans="1:5" ht="15" customHeight="1" x14ac:dyDescent="0.2">
      <c r="A104" s="168" t="str">
        <f>Auxiliar2!AK37</f>
        <v/>
      </c>
      <c r="B104" s="227" t="str">
        <f>Auxiliar2!AL37</f>
        <v/>
      </c>
      <c r="D104" s="191" t="s">
        <v>1396</v>
      </c>
    </row>
    <row r="105" spans="1:5" ht="15" customHeight="1" x14ac:dyDescent="0.2">
      <c r="A105" s="168" t="str">
        <f>Auxiliar2!AK38</f>
        <v/>
      </c>
      <c r="B105" s="227" t="str">
        <f>Auxiliar2!AL38</f>
        <v/>
      </c>
      <c r="D105" s="191" t="s">
        <v>1479</v>
      </c>
    </row>
    <row r="106" spans="1:5" ht="15" customHeight="1" x14ac:dyDescent="0.2">
      <c r="A106" s="168" t="str">
        <f>Auxiliar2!AK39</f>
        <v/>
      </c>
      <c r="B106" s="227" t="str">
        <f>Auxiliar2!AL39</f>
        <v/>
      </c>
      <c r="D106" s="191" t="s">
        <v>1480</v>
      </c>
    </row>
    <row r="107" spans="1:5" ht="15" customHeight="1" x14ac:dyDescent="0.2">
      <c r="A107" s="168" t="str">
        <f>Auxiliar2!AK40</f>
        <v/>
      </c>
      <c r="B107" s="227" t="str">
        <f>Auxiliar2!AL40</f>
        <v/>
      </c>
      <c r="D107" s="191" t="s">
        <v>1481</v>
      </c>
    </row>
    <row r="108" spans="1:5" ht="15" customHeight="1" thickBot="1" x14ac:dyDescent="0.25">
      <c r="A108" s="168" t="str">
        <f>Auxiliar2!AK41</f>
        <v/>
      </c>
      <c r="B108" s="227" t="str">
        <f>Auxiliar2!AL41</f>
        <v/>
      </c>
      <c r="D108" s="192" t="s">
        <v>1482</v>
      </c>
    </row>
    <row r="109" spans="1:5" ht="15" customHeight="1" x14ac:dyDescent="0.2">
      <c r="A109" s="168" t="str">
        <f>Auxiliar2!AK42</f>
        <v/>
      </c>
      <c r="B109" s="227" t="str">
        <f>Auxiliar2!AL42</f>
        <v/>
      </c>
    </row>
    <row r="110" spans="1:5" ht="15" customHeight="1" x14ac:dyDescent="0.2">
      <c r="A110" s="168" t="str">
        <f>Auxiliar2!AK43</f>
        <v/>
      </c>
      <c r="B110" s="227" t="str">
        <f>Auxiliar2!AL43</f>
        <v/>
      </c>
    </row>
    <row r="111" spans="1:5" ht="15" customHeight="1" x14ac:dyDescent="0.2">
      <c r="A111" s="168" t="str">
        <f>Auxiliar2!AK44</f>
        <v/>
      </c>
      <c r="B111" s="227" t="str">
        <f>Auxiliar2!AL44</f>
        <v/>
      </c>
    </row>
    <row r="112" spans="1:5" ht="15" customHeight="1" x14ac:dyDescent="0.2">
      <c r="A112" s="168" t="str">
        <f>Auxiliar2!AK45</f>
        <v/>
      </c>
      <c r="B112" s="227" t="str">
        <f>Auxiliar2!AL45</f>
        <v/>
      </c>
    </row>
    <row r="113" spans="1:2" ht="15" customHeight="1" x14ac:dyDescent="0.2">
      <c r="A113" s="168" t="str">
        <f>Auxiliar2!AK46</f>
        <v/>
      </c>
      <c r="B113" s="227" t="str">
        <f>Auxiliar2!AL46</f>
        <v/>
      </c>
    </row>
    <row r="114" spans="1:2" ht="15" customHeight="1" x14ac:dyDescent="0.2">
      <c r="A114" s="168" t="str">
        <f>Auxiliar2!AK47</f>
        <v/>
      </c>
      <c r="B114" s="227" t="str">
        <f>Auxiliar2!AL47</f>
        <v/>
      </c>
    </row>
    <row r="115" spans="1:2" ht="15" customHeight="1" x14ac:dyDescent="0.2">
      <c r="A115" s="168" t="str">
        <f>Auxiliar2!AK48</f>
        <v/>
      </c>
      <c r="B115" s="227" t="str">
        <f>Auxiliar2!AL48</f>
        <v/>
      </c>
    </row>
    <row r="116" spans="1:2" ht="15" customHeight="1" x14ac:dyDescent="0.2">
      <c r="A116" s="168" t="str">
        <f>Auxiliar2!AK49</f>
        <v/>
      </c>
      <c r="B116" s="227" t="str">
        <f>Auxiliar2!AL49</f>
        <v/>
      </c>
    </row>
    <row r="117" spans="1:2" ht="15" customHeight="1" x14ac:dyDescent="0.2">
      <c r="A117" s="168" t="str">
        <f>Auxiliar2!AK50</f>
        <v/>
      </c>
      <c r="B117" s="227" t="str">
        <f>Auxiliar2!AL50</f>
        <v/>
      </c>
    </row>
    <row r="118" spans="1:2" ht="15" customHeight="1" thickBot="1" x14ac:dyDescent="0.25">
      <c r="A118" s="169" t="str">
        <f>Auxiliar2!AK51</f>
        <v/>
      </c>
      <c r="B118" s="228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52" t="s">
        <v>1483</v>
      </c>
      <c r="C2" s="346" t="s">
        <v>473</v>
      </c>
      <c r="D2" s="346" t="s">
        <v>474</v>
      </c>
      <c r="E2" s="347" t="s">
        <v>1484</v>
      </c>
    </row>
    <row r="3" spans="2:11" ht="13.5" thickBot="1" x14ac:dyDescent="0.25">
      <c r="B3" s="602"/>
      <c r="C3" s="348" t="s">
        <v>1358</v>
      </c>
      <c r="D3" s="348" t="s">
        <v>1358</v>
      </c>
      <c r="E3" s="349" t="s">
        <v>1357</v>
      </c>
    </row>
    <row r="4" spans="2:11" ht="13.5" thickBot="1" x14ac:dyDescent="0.25">
      <c r="B4" s="216" t="s">
        <v>1485</v>
      </c>
      <c r="C4" s="350">
        <f>IF(B4="Puxada Max (Caso 3i)",Results!C31,IF(B4="Puxada Min (Caso 3i)",Results!C34,Results!C40))</f>
        <v>-0.95</v>
      </c>
      <c r="D4" s="350">
        <f>IF(B4="Puxada Max (Caso 3i)",Results!C32,IF(B4="Puxada Min (Caso 3i)",Results!C35,Results!C41))</f>
        <v>7.58</v>
      </c>
      <c r="E4" s="351">
        <f>IF(B4="Puxada Max (Caso 3i)",Results!C33,IF(B4="Puxada Min (Caso 3i)",Results!C36,Results!C42))</f>
        <v>44.43</v>
      </c>
    </row>
    <row r="6" spans="2:11" ht="13.5" thickBot="1" x14ac:dyDescent="0.25"/>
    <row r="7" spans="2:11" ht="13.5" thickBot="1" x14ac:dyDescent="0.25">
      <c r="G7" s="365" t="s">
        <v>169</v>
      </c>
      <c r="H7" s="603" t="s">
        <v>1486</v>
      </c>
      <c r="I7" s="604"/>
      <c r="J7" s="604"/>
      <c r="K7" s="605"/>
    </row>
    <row r="8" spans="2:11" x14ac:dyDescent="0.2">
      <c r="B8" s="606" t="s">
        <v>1487</v>
      </c>
      <c r="C8" s="607"/>
      <c r="D8" s="608" t="s">
        <v>1488</v>
      </c>
      <c r="E8" s="608"/>
      <c r="F8" s="353" t="s">
        <v>1489</v>
      </c>
      <c r="G8" s="366" t="s">
        <v>1490</v>
      </c>
      <c r="H8" s="240" t="s">
        <v>473</v>
      </c>
      <c r="I8" s="240" t="s">
        <v>474</v>
      </c>
      <c r="J8" s="240" t="s">
        <v>1491</v>
      </c>
      <c r="K8" s="367" t="s">
        <v>1492</v>
      </c>
    </row>
    <row r="9" spans="2:11" ht="15.75" thickBot="1" x14ac:dyDescent="0.3">
      <c r="B9" s="596" t="s">
        <v>1493</v>
      </c>
      <c r="C9" s="600"/>
      <c r="D9" s="598" t="s">
        <v>1494</v>
      </c>
      <c r="E9" s="598"/>
      <c r="F9" s="355" t="s">
        <v>1495</v>
      </c>
      <c r="G9" s="361">
        <f>VALUE(LEFT(F9,SEARCH(" ",F9)-1))</f>
        <v>1368.48</v>
      </c>
      <c r="H9" s="362"/>
      <c r="I9" s="362"/>
      <c r="J9" s="362"/>
      <c r="K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596" t="s">
        <v>1496</v>
      </c>
      <c r="C10" s="600"/>
      <c r="D10" s="598" t="s">
        <v>1494</v>
      </c>
      <c r="E10" s="598"/>
      <c r="F10" s="355" t="s">
        <v>1497</v>
      </c>
      <c r="G10" s="357">
        <f t="shared" ref="G10:G52" si="0">VALUE(LEFT(F10,SEARCH(" ",F10)-1))</f>
        <v>-15</v>
      </c>
      <c r="H10" s="358"/>
      <c r="I10" s="358">
        <f>$D$4</f>
        <v>7.58</v>
      </c>
      <c r="J10" s="358"/>
      <c r="K10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5" x14ac:dyDescent="0.25">
      <c r="B11" s="596"/>
      <c r="C11" s="600"/>
      <c r="D11" s="598" t="s">
        <v>1498</v>
      </c>
      <c r="E11" s="598"/>
      <c r="F11" s="355" t="s">
        <v>1499</v>
      </c>
      <c r="G11" s="359">
        <f t="shared" si="0"/>
        <v>15</v>
      </c>
      <c r="H11" s="360">
        <f>$C$4</f>
        <v>-0.95</v>
      </c>
      <c r="I11" s="360"/>
      <c r="J11" s="360"/>
      <c r="K1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5" x14ac:dyDescent="0.25">
      <c r="B12" s="596"/>
      <c r="C12" s="600"/>
      <c r="D12" s="598" t="s">
        <v>1500</v>
      </c>
      <c r="E12" s="598"/>
      <c r="F12" s="355" t="s">
        <v>1501</v>
      </c>
      <c r="G12" s="359">
        <f t="shared" si="0"/>
        <v>50</v>
      </c>
      <c r="H12" s="360"/>
      <c r="I12" s="360"/>
      <c r="J12" s="360">
        <f>$E$4</f>
        <v>44.43</v>
      </c>
      <c r="K1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5" x14ac:dyDescent="0.25">
      <c r="B13" s="596"/>
      <c r="C13" s="600"/>
      <c r="D13" s="598" t="s">
        <v>1502</v>
      </c>
      <c r="E13" s="598"/>
      <c r="F13" s="355" t="s">
        <v>1503</v>
      </c>
      <c r="G13" s="359">
        <f t="shared" si="0"/>
        <v>6.83</v>
      </c>
      <c r="H13" s="360"/>
      <c r="I13" s="360"/>
      <c r="J13" s="360"/>
      <c r="K1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596"/>
      <c r="C14" s="600"/>
      <c r="D14" s="598" t="s">
        <v>1504</v>
      </c>
      <c r="E14" s="598"/>
      <c r="F14" s="355" t="s">
        <v>1505</v>
      </c>
      <c r="G14" s="361">
        <f t="shared" si="0"/>
        <v>5.99</v>
      </c>
      <c r="H14" s="362"/>
      <c r="I14" s="362"/>
      <c r="J14" s="362"/>
      <c r="K1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596" t="s">
        <v>1506</v>
      </c>
      <c r="C15" s="600"/>
      <c r="D15" s="601" t="s">
        <v>1507</v>
      </c>
      <c r="E15" s="363" t="s">
        <v>1494</v>
      </c>
      <c r="F15" s="355" t="s">
        <v>1497</v>
      </c>
      <c r="G15" s="357">
        <f t="shared" si="0"/>
        <v>-15</v>
      </c>
      <c r="H15" s="358"/>
      <c r="I15" s="358">
        <f>$D$4</f>
        <v>7.58</v>
      </c>
      <c r="J15" s="358"/>
      <c r="K15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5" x14ac:dyDescent="0.25">
      <c r="B16" s="596"/>
      <c r="C16" s="600"/>
      <c r="D16" s="601"/>
      <c r="E16" s="363" t="s">
        <v>1498</v>
      </c>
      <c r="F16" s="355" t="s">
        <v>1499</v>
      </c>
      <c r="G16" s="359">
        <f t="shared" si="0"/>
        <v>15</v>
      </c>
      <c r="H16" s="360">
        <f>$C$4</f>
        <v>-0.95</v>
      </c>
      <c r="I16" s="360"/>
      <c r="J16" s="360"/>
      <c r="K1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 x14ac:dyDescent="0.3">
      <c r="B17" s="596"/>
      <c r="C17" s="600"/>
      <c r="D17" s="601"/>
      <c r="E17" s="363" t="s">
        <v>1500</v>
      </c>
      <c r="F17" s="355" t="s">
        <v>1501</v>
      </c>
      <c r="G17" s="361">
        <f t="shared" si="0"/>
        <v>50</v>
      </c>
      <c r="H17" s="362"/>
      <c r="I17" s="362"/>
      <c r="J17" s="362">
        <f>$E$4</f>
        <v>44.43</v>
      </c>
      <c r="K1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5" x14ac:dyDescent="0.25">
      <c r="B18" s="596"/>
      <c r="C18" s="600"/>
      <c r="D18" s="601" t="s">
        <v>1508</v>
      </c>
      <c r="E18" s="363" t="s">
        <v>1494</v>
      </c>
      <c r="F18" s="355" t="s">
        <v>1509</v>
      </c>
      <c r="G18" s="357">
        <f t="shared" si="0"/>
        <v>18.420000000000002</v>
      </c>
      <c r="H18" s="358"/>
      <c r="I18" s="358">
        <f>$D$4</f>
        <v>7.58</v>
      </c>
      <c r="J18" s="358"/>
      <c r="K18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596"/>
      <c r="C19" s="600"/>
      <c r="D19" s="601"/>
      <c r="E19" s="363" t="s">
        <v>1498</v>
      </c>
      <c r="F19" s="355" t="s">
        <v>1510</v>
      </c>
      <c r="G19" s="359">
        <f t="shared" si="0"/>
        <v>-18.38</v>
      </c>
      <c r="H19" s="360">
        <f>$C$4</f>
        <v>-0.95</v>
      </c>
      <c r="I19" s="360"/>
      <c r="J19" s="360"/>
      <c r="K1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.75" thickBot="1" x14ac:dyDescent="0.3">
      <c r="B20" s="596"/>
      <c r="C20" s="600"/>
      <c r="D20" s="601"/>
      <c r="E20" s="363" t="s">
        <v>1500</v>
      </c>
      <c r="F20" s="355" t="s">
        <v>1511</v>
      </c>
      <c r="G20" s="361">
        <f t="shared" si="0"/>
        <v>-61.01</v>
      </c>
      <c r="H20" s="362"/>
      <c r="I20" s="362"/>
      <c r="J20" s="362">
        <f>$E$4</f>
        <v>44.43</v>
      </c>
      <c r="K2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596"/>
      <c r="C21" s="600"/>
      <c r="D21" s="598" t="s">
        <v>1502</v>
      </c>
      <c r="E21" s="598"/>
      <c r="F21" s="355" t="s">
        <v>1512</v>
      </c>
      <c r="G21" s="357">
        <f t="shared" si="0"/>
        <v>6.19</v>
      </c>
      <c r="H21" s="358"/>
      <c r="I21" s="358"/>
      <c r="J21" s="358"/>
      <c r="K21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596"/>
      <c r="C22" s="600"/>
      <c r="D22" s="598" t="s">
        <v>1504</v>
      </c>
      <c r="E22" s="598"/>
      <c r="F22" s="355" t="s">
        <v>1505</v>
      </c>
      <c r="G22" s="361">
        <f t="shared" si="0"/>
        <v>5.99</v>
      </c>
      <c r="H22" s="362"/>
      <c r="I22" s="362"/>
      <c r="J22" s="362"/>
      <c r="K2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596" t="s">
        <v>1513</v>
      </c>
      <c r="C23" s="598" t="s">
        <v>1514</v>
      </c>
      <c r="D23" s="598" t="s">
        <v>1494</v>
      </c>
      <c r="E23" s="598"/>
      <c r="F23" s="355" t="s">
        <v>1499</v>
      </c>
      <c r="G23" s="357">
        <f t="shared" si="0"/>
        <v>15</v>
      </c>
      <c r="H23" s="358"/>
      <c r="I23" s="358">
        <f>$D$4</f>
        <v>7.58</v>
      </c>
      <c r="J23" s="358"/>
      <c r="K23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596"/>
      <c r="C24" s="598"/>
      <c r="D24" s="598" t="s">
        <v>1498</v>
      </c>
      <c r="E24" s="598"/>
      <c r="F24" s="355" t="s">
        <v>1497</v>
      </c>
      <c r="G24" s="359">
        <f t="shared" si="0"/>
        <v>-15</v>
      </c>
      <c r="H24" s="360">
        <f>$C$4</f>
        <v>-0.95</v>
      </c>
      <c r="I24" s="360"/>
      <c r="J24" s="360"/>
      <c r="K2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596"/>
      <c r="C25" s="598"/>
      <c r="D25" s="598" t="s">
        <v>1500</v>
      </c>
      <c r="E25" s="598"/>
      <c r="F25" s="355" t="s">
        <v>1515</v>
      </c>
      <c r="G25" s="361">
        <f t="shared" si="0"/>
        <v>-56.93</v>
      </c>
      <c r="H25" s="362"/>
      <c r="I25" s="362"/>
      <c r="J25" s="362">
        <f>$E$4</f>
        <v>44.43</v>
      </c>
      <c r="K2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5" x14ac:dyDescent="0.25">
      <c r="B26" s="596"/>
      <c r="C26" s="598" t="s">
        <v>1516</v>
      </c>
      <c r="D26" s="598" t="s">
        <v>1494</v>
      </c>
      <c r="E26" s="598"/>
      <c r="F26" s="355" t="s">
        <v>1499</v>
      </c>
      <c r="G26" s="357">
        <f t="shared" si="0"/>
        <v>15</v>
      </c>
      <c r="H26" s="358"/>
      <c r="I26" s="358">
        <f>$D$4</f>
        <v>7.58</v>
      </c>
      <c r="J26" s="358"/>
      <c r="K26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596"/>
      <c r="C27" s="598"/>
      <c r="D27" s="598" t="s">
        <v>1498</v>
      </c>
      <c r="E27" s="598"/>
      <c r="F27" s="355" t="s">
        <v>1497</v>
      </c>
      <c r="G27" s="359">
        <f t="shared" si="0"/>
        <v>-15</v>
      </c>
      <c r="H27" s="360">
        <f>$C$4</f>
        <v>-0.95</v>
      </c>
      <c r="I27" s="360"/>
      <c r="J27" s="360"/>
      <c r="K2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 x14ac:dyDescent="0.3">
      <c r="B28" s="596"/>
      <c r="C28" s="598"/>
      <c r="D28" s="598" t="s">
        <v>1500</v>
      </c>
      <c r="E28" s="598"/>
      <c r="F28" s="355" t="s">
        <v>1517</v>
      </c>
      <c r="G28" s="361">
        <f t="shared" si="0"/>
        <v>-53.19</v>
      </c>
      <c r="H28" s="362"/>
      <c r="I28" s="362"/>
      <c r="J28" s="362">
        <f>$E$4</f>
        <v>44.43</v>
      </c>
      <c r="K2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5" x14ac:dyDescent="0.25">
      <c r="B29" s="596" t="s">
        <v>1518</v>
      </c>
      <c r="C29" s="598" t="s">
        <v>1514</v>
      </c>
      <c r="D29" s="598" t="s">
        <v>1494</v>
      </c>
      <c r="E29" s="598"/>
      <c r="F29" s="355" t="s">
        <v>1519</v>
      </c>
      <c r="G29" s="357">
        <f t="shared" si="0"/>
        <v>23.69</v>
      </c>
      <c r="H29" s="358"/>
      <c r="I29" s="358">
        <f>$D$4</f>
        <v>7.58</v>
      </c>
      <c r="J29" s="358"/>
      <c r="K29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596"/>
      <c r="C30" s="598"/>
      <c r="D30" s="598" t="s">
        <v>1498</v>
      </c>
      <c r="E30" s="598"/>
      <c r="F30" s="355" t="s">
        <v>1520</v>
      </c>
      <c r="G30" s="359">
        <f t="shared" si="0"/>
        <v>-28.46</v>
      </c>
      <c r="H30" s="360">
        <f>$C$4</f>
        <v>-0.95</v>
      </c>
      <c r="I30" s="360"/>
      <c r="J30" s="360"/>
      <c r="K3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 x14ac:dyDescent="0.3">
      <c r="B31" s="596"/>
      <c r="C31" s="598"/>
      <c r="D31" s="598" t="s">
        <v>1500</v>
      </c>
      <c r="E31" s="598"/>
      <c r="F31" s="355" t="s">
        <v>1521</v>
      </c>
      <c r="G31" s="361">
        <f t="shared" si="0"/>
        <v>-85.87</v>
      </c>
      <c r="H31" s="362"/>
      <c r="I31" s="362"/>
      <c r="J31" s="362">
        <f>$E$4</f>
        <v>44.43</v>
      </c>
      <c r="K3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5" x14ac:dyDescent="0.25">
      <c r="B32" s="596"/>
      <c r="C32" s="598" t="s">
        <v>1516</v>
      </c>
      <c r="D32" s="598" t="s">
        <v>1494</v>
      </c>
      <c r="E32" s="598"/>
      <c r="F32" s="355" t="s">
        <v>1522</v>
      </c>
      <c r="G32" s="357">
        <f t="shared" si="0"/>
        <v>20.38</v>
      </c>
      <c r="H32" s="358"/>
      <c r="I32" s="358">
        <f>$D$4</f>
        <v>7.58</v>
      </c>
      <c r="J32" s="358"/>
      <c r="K32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596"/>
      <c r="C33" s="598"/>
      <c r="D33" s="598" t="s">
        <v>1498</v>
      </c>
      <c r="E33" s="598"/>
      <c r="F33" s="355" t="s">
        <v>1523</v>
      </c>
      <c r="G33" s="359">
        <f t="shared" si="0"/>
        <v>-26.08</v>
      </c>
      <c r="H33" s="360">
        <f>$C$4</f>
        <v>-0.95</v>
      </c>
      <c r="I33" s="360"/>
      <c r="J33" s="360"/>
      <c r="K3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596"/>
      <c r="C34" s="598"/>
      <c r="D34" s="598" t="s">
        <v>1500</v>
      </c>
      <c r="E34" s="598"/>
      <c r="F34" s="355" t="s">
        <v>1524</v>
      </c>
      <c r="G34" s="361">
        <f t="shared" si="0"/>
        <v>-75</v>
      </c>
      <c r="H34" s="362"/>
      <c r="I34" s="362"/>
      <c r="J34" s="362">
        <f>$E$4</f>
        <v>44.43</v>
      </c>
      <c r="K3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5" x14ac:dyDescent="0.25">
      <c r="B35" s="596" t="s">
        <v>1525</v>
      </c>
      <c r="C35" s="598" t="s">
        <v>1514</v>
      </c>
      <c r="D35" s="598" t="s">
        <v>1494</v>
      </c>
      <c r="E35" s="598"/>
      <c r="F35" s="355" t="s">
        <v>1497</v>
      </c>
      <c r="G35" s="357">
        <f t="shared" si="0"/>
        <v>-15</v>
      </c>
      <c r="H35" s="358"/>
      <c r="I35" s="358">
        <f>$D$4</f>
        <v>7.58</v>
      </c>
      <c r="J35" s="358"/>
      <c r="K35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 x14ac:dyDescent="0.25">
      <c r="B36" s="596"/>
      <c r="C36" s="598"/>
      <c r="D36" s="598" t="s">
        <v>1498</v>
      </c>
      <c r="E36" s="598"/>
      <c r="F36" s="355" t="s">
        <v>1499</v>
      </c>
      <c r="G36" s="359">
        <f t="shared" si="0"/>
        <v>15</v>
      </c>
      <c r="H36" s="360">
        <f>$C$4</f>
        <v>-0.95</v>
      </c>
      <c r="I36" s="360"/>
      <c r="J36" s="360"/>
      <c r="K3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.75" thickBot="1" x14ac:dyDescent="0.3">
      <c r="B37" s="596"/>
      <c r="C37" s="598"/>
      <c r="D37" s="598" t="s">
        <v>1500</v>
      </c>
      <c r="E37" s="598"/>
      <c r="F37" s="355" t="s">
        <v>1526</v>
      </c>
      <c r="G37" s="361">
        <f t="shared" si="0"/>
        <v>60.95</v>
      </c>
      <c r="H37" s="362"/>
      <c r="I37" s="362"/>
      <c r="J37" s="362">
        <f>$E$4</f>
        <v>44.43</v>
      </c>
      <c r="K3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596"/>
      <c r="C38" s="598" t="s">
        <v>1516</v>
      </c>
      <c r="D38" s="598" t="s">
        <v>1494</v>
      </c>
      <c r="E38" s="598"/>
      <c r="F38" s="355" t="s">
        <v>1497</v>
      </c>
      <c r="G38" s="357">
        <f t="shared" si="0"/>
        <v>-15</v>
      </c>
      <c r="H38" s="358"/>
      <c r="I38" s="358">
        <f>$D$4</f>
        <v>7.58</v>
      </c>
      <c r="J38" s="358"/>
      <c r="K38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 x14ac:dyDescent="0.25">
      <c r="B39" s="596"/>
      <c r="C39" s="598"/>
      <c r="D39" s="598" t="s">
        <v>1498</v>
      </c>
      <c r="E39" s="598"/>
      <c r="F39" s="355" t="s">
        <v>1499</v>
      </c>
      <c r="G39" s="359">
        <f t="shared" si="0"/>
        <v>15</v>
      </c>
      <c r="H39" s="360">
        <f>$C$4</f>
        <v>-0.95</v>
      </c>
      <c r="I39" s="360"/>
      <c r="J39" s="360"/>
      <c r="K3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.75" thickBot="1" x14ac:dyDescent="0.3">
      <c r="B40" s="596"/>
      <c r="C40" s="598"/>
      <c r="D40" s="598" t="s">
        <v>1500</v>
      </c>
      <c r="E40" s="598"/>
      <c r="F40" s="355" t="s">
        <v>1527</v>
      </c>
      <c r="G40" s="361">
        <f t="shared" si="0"/>
        <v>56.27</v>
      </c>
      <c r="H40" s="362"/>
      <c r="I40" s="362"/>
      <c r="J40" s="362">
        <f>$E$4</f>
        <v>44.43</v>
      </c>
      <c r="K4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 x14ac:dyDescent="0.25">
      <c r="B41" s="596" t="s">
        <v>1528</v>
      </c>
      <c r="C41" s="598" t="s">
        <v>1514</v>
      </c>
      <c r="D41" s="598" t="s">
        <v>1494</v>
      </c>
      <c r="E41" s="598"/>
      <c r="F41" s="355" t="s">
        <v>1499</v>
      </c>
      <c r="G41" s="357">
        <f t="shared" si="0"/>
        <v>15</v>
      </c>
      <c r="H41" s="358"/>
      <c r="I41" s="358">
        <f>$D$4</f>
        <v>7.58</v>
      </c>
      <c r="J41" s="358"/>
      <c r="K41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596"/>
      <c r="C42" s="598"/>
      <c r="D42" s="598" t="s">
        <v>1498</v>
      </c>
      <c r="E42" s="598"/>
      <c r="F42" s="355" t="s">
        <v>1529</v>
      </c>
      <c r="G42" s="359">
        <f t="shared" si="0"/>
        <v>-38.36</v>
      </c>
      <c r="H42" s="360">
        <f>$C$4</f>
        <v>-0.95</v>
      </c>
      <c r="I42" s="360"/>
      <c r="J42" s="360"/>
      <c r="K4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596"/>
      <c r="C43" s="598"/>
      <c r="D43" s="598" t="s">
        <v>1500</v>
      </c>
      <c r="E43" s="598"/>
      <c r="F43" s="355" t="s">
        <v>1530</v>
      </c>
      <c r="G43" s="361">
        <f t="shared" si="0"/>
        <v>-98.61</v>
      </c>
      <c r="H43" s="362"/>
      <c r="I43" s="362"/>
      <c r="J43" s="362">
        <f>$E$4</f>
        <v>44.43</v>
      </c>
      <c r="K43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5" x14ac:dyDescent="0.25">
      <c r="B44" s="596"/>
      <c r="C44" s="598" t="s">
        <v>1516</v>
      </c>
      <c r="D44" s="598" t="s">
        <v>1494</v>
      </c>
      <c r="E44" s="598"/>
      <c r="F44" s="355" t="s">
        <v>1531</v>
      </c>
      <c r="G44" s="357">
        <f t="shared" si="0"/>
        <v>-33.15</v>
      </c>
      <c r="H44" s="358"/>
      <c r="I44" s="358">
        <f>$D$4</f>
        <v>7.58</v>
      </c>
      <c r="J44" s="358"/>
      <c r="K44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5" x14ac:dyDescent="0.25">
      <c r="B45" s="596"/>
      <c r="C45" s="598"/>
      <c r="D45" s="598" t="s">
        <v>1498</v>
      </c>
      <c r="E45" s="598"/>
      <c r="F45" s="355" t="s">
        <v>1532</v>
      </c>
      <c r="G45" s="359">
        <f t="shared" si="0"/>
        <v>-39.909999999999997</v>
      </c>
      <c r="H45" s="360">
        <f>$C$4</f>
        <v>-0.95</v>
      </c>
      <c r="I45" s="360"/>
      <c r="J45" s="360"/>
      <c r="K45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596"/>
      <c r="C46" s="598"/>
      <c r="D46" s="598" t="s">
        <v>1500</v>
      </c>
      <c r="E46" s="598"/>
      <c r="F46" s="355" t="s">
        <v>1533</v>
      </c>
      <c r="G46" s="361">
        <f t="shared" si="0"/>
        <v>-82.24</v>
      </c>
      <c r="H46" s="362"/>
      <c r="I46" s="362"/>
      <c r="J46" s="362">
        <f>$E$4</f>
        <v>44.43</v>
      </c>
      <c r="K46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5" x14ac:dyDescent="0.25">
      <c r="B47" s="596" t="s">
        <v>1534</v>
      </c>
      <c r="C47" s="598" t="s">
        <v>1514</v>
      </c>
      <c r="D47" s="598" t="s">
        <v>1494</v>
      </c>
      <c r="E47" s="598"/>
      <c r="F47" s="355" t="s">
        <v>1499</v>
      </c>
      <c r="G47" s="357">
        <f t="shared" si="0"/>
        <v>15</v>
      </c>
      <c r="H47" s="358"/>
      <c r="I47" s="358">
        <f>$D$4</f>
        <v>7.58</v>
      </c>
      <c r="J47" s="358"/>
      <c r="K47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596"/>
      <c r="C48" s="598"/>
      <c r="D48" s="598" t="s">
        <v>1498</v>
      </c>
      <c r="E48" s="598"/>
      <c r="F48" s="355" t="s">
        <v>1535</v>
      </c>
      <c r="G48" s="359">
        <f t="shared" si="0"/>
        <v>-38.4</v>
      </c>
      <c r="H48" s="360">
        <f>$C$4</f>
        <v>-0.95</v>
      </c>
      <c r="I48" s="360"/>
      <c r="J48" s="360"/>
      <c r="K48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596"/>
      <c r="C49" s="598"/>
      <c r="D49" s="598" t="s">
        <v>1500</v>
      </c>
      <c r="E49" s="598"/>
      <c r="F49" s="355" t="s">
        <v>1536</v>
      </c>
      <c r="G49" s="361">
        <f t="shared" si="0"/>
        <v>-99.31</v>
      </c>
      <c r="H49" s="362"/>
      <c r="I49" s="362"/>
      <c r="J49" s="362">
        <f>$E$4</f>
        <v>44.43</v>
      </c>
      <c r="K4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5" x14ac:dyDescent="0.25">
      <c r="B50" s="596"/>
      <c r="C50" s="598" t="s">
        <v>1516</v>
      </c>
      <c r="D50" s="598" t="s">
        <v>1494</v>
      </c>
      <c r="E50" s="598"/>
      <c r="F50" s="355" t="s">
        <v>1537</v>
      </c>
      <c r="G50" s="357">
        <f t="shared" si="0"/>
        <v>-33.130000000000003</v>
      </c>
      <c r="H50" s="358"/>
      <c r="I50" s="358">
        <f>$D$4</f>
        <v>7.58</v>
      </c>
      <c r="J50" s="358"/>
      <c r="K50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 x14ac:dyDescent="0.25">
      <c r="B51" s="596"/>
      <c r="C51" s="598"/>
      <c r="D51" s="598" t="s">
        <v>1498</v>
      </c>
      <c r="E51" s="598"/>
      <c r="F51" s="355" t="s">
        <v>1532</v>
      </c>
      <c r="G51" s="359">
        <f t="shared" si="0"/>
        <v>-39.909999999999997</v>
      </c>
      <c r="H51" s="360">
        <f>$C$4</f>
        <v>-0.95</v>
      </c>
      <c r="I51" s="360"/>
      <c r="J51" s="360"/>
      <c r="K5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597"/>
      <c r="C52" s="599"/>
      <c r="D52" s="599" t="s">
        <v>1500</v>
      </c>
      <c r="E52" s="599"/>
      <c r="F52" s="364" t="s">
        <v>1538</v>
      </c>
      <c r="G52" s="361">
        <f t="shared" si="0"/>
        <v>-82.77</v>
      </c>
      <c r="H52" s="362"/>
      <c r="I52" s="362"/>
      <c r="J52" s="362">
        <f>$E$4</f>
        <v>44.43</v>
      </c>
      <c r="K5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 x14ac:dyDescent="0.25">
      <c r="B54" s="352" t="s">
        <v>1539</v>
      </c>
    </row>
    <row r="55" spans="2:11" hidden="1" x14ac:dyDescent="0.2">
      <c r="B55" s="354" t="s">
        <v>1485</v>
      </c>
    </row>
    <row r="56" spans="2:11" hidden="1" x14ac:dyDescent="0.2">
      <c r="B56" s="356" t="s">
        <v>1540</v>
      </c>
    </row>
    <row r="57" spans="2:11" ht="13.5" hidden="1" thickBot="1" x14ac:dyDescent="0.25">
      <c r="B57" s="158" t="s">
        <v>1541</v>
      </c>
    </row>
  </sheetData>
  <mergeCells count="62">
    <mergeCell ref="B2:B3"/>
    <mergeCell ref="H7:K7"/>
    <mergeCell ref="B8:C8"/>
    <mergeCell ref="D8:E8"/>
    <mergeCell ref="B9:C9"/>
    <mergeCell ref="D9:E9"/>
    <mergeCell ref="B10:C14"/>
    <mergeCell ref="D10:E10"/>
    <mergeCell ref="D11:E11"/>
    <mergeCell ref="D12:E12"/>
    <mergeCell ref="D13:E13"/>
    <mergeCell ref="D14:E14"/>
    <mergeCell ref="B15:C22"/>
    <mergeCell ref="D15:D17"/>
    <mergeCell ref="D18:D20"/>
    <mergeCell ref="D21:E21"/>
    <mergeCell ref="D22:E22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</mergeCells>
  <conditionalFormatting sqref="H9:J52">
    <cfRule type="expression" dxfId="12" priority="1">
      <formula>AND(H9&lt;&gt;"",$K9="SINAL")</formula>
    </cfRule>
    <cfRule type="expression" dxfId="11" priority="2">
      <formula>AND(H9&lt;&gt;"",$K9="VALOR")</formula>
    </cfRule>
    <cfRule type="expression" dxfId="10" priority="3">
      <formula>AND(H9&lt;&gt;"",$K9="OK")</formula>
    </cfRule>
    <cfRule type="notContainsBlanks" dxfId="9" priority="7">
      <formula>LEN(TRIM(H9))&gt;0</formula>
    </cfRule>
  </conditionalFormatting>
  <conditionalFormatting sqref="K9:K52">
    <cfRule type="cellIs" dxfId="8" priority="4" operator="equal">
      <formula>"SINAL"</formula>
    </cfRule>
    <cfRule type="cellIs" dxfId="7" priority="5" operator="equal">
      <formula>"VALOR"</formula>
    </cfRule>
    <cfRule type="cellIs" dxfId="6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15"/>
      <c r="C2" s="618" t="s">
        <v>1542</v>
      </c>
      <c r="D2" s="618"/>
      <c r="E2" s="618"/>
      <c r="F2" s="618"/>
      <c r="G2" s="618"/>
      <c r="H2" s="618"/>
      <c r="I2" s="618"/>
      <c r="J2" s="618"/>
      <c r="K2" s="618"/>
      <c r="L2" s="612" t="s">
        <v>1543</v>
      </c>
      <c r="M2" s="612"/>
      <c r="N2" s="612"/>
    </row>
    <row r="3" spans="2:15" ht="14.25" thickTop="1" thickBot="1" x14ac:dyDescent="0.25">
      <c r="B3" s="416"/>
      <c r="C3" s="618" t="s">
        <v>1544</v>
      </c>
      <c r="D3" s="618"/>
      <c r="E3" s="618"/>
      <c r="F3" s="618"/>
      <c r="G3" s="618"/>
      <c r="H3" s="618"/>
      <c r="I3" s="612" t="s">
        <v>1545</v>
      </c>
      <c r="J3" s="612"/>
      <c r="K3" s="612"/>
      <c r="L3" s="612"/>
      <c r="M3" s="612"/>
      <c r="N3" s="612"/>
    </row>
    <row r="4" spans="2:15" ht="14.25" thickTop="1" thickBot="1" x14ac:dyDescent="0.25">
      <c r="B4" s="417"/>
      <c r="C4" s="612" t="s">
        <v>1546</v>
      </c>
      <c r="D4" s="612"/>
      <c r="E4" s="612"/>
      <c r="F4" s="612" t="s">
        <v>1547</v>
      </c>
      <c r="G4" s="612"/>
      <c r="H4" s="612"/>
      <c r="I4" s="612"/>
      <c r="J4" s="612"/>
      <c r="K4" s="612"/>
      <c r="L4" s="612"/>
      <c r="M4" s="612"/>
      <c r="N4" s="612"/>
    </row>
    <row r="5" spans="2:15" ht="39.75" customHeight="1" thickTop="1" thickBot="1" x14ac:dyDescent="0.25">
      <c r="B5" s="616" t="s">
        <v>1548</v>
      </c>
      <c r="C5" s="418" t="s">
        <v>1549</v>
      </c>
      <c r="D5" s="609" t="s">
        <v>1550</v>
      </c>
      <c r="E5" s="612" t="s">
        <v>169</v>
      </c>
      <c r="F5" s="418" t="s">
        <v>1549</v>
      </c>
      <c r="G5" s="612" t="s">
        <v>1550</v>
      </c>
      <c r="H5" s="612" t="s">
        <v>169</v>
      </c>
      <c r="I5" s="418" t="s">
        <v>1551</v>
      </c>
      <c r="J5" s="612" t="s">
        <v>1550</v>
      </c>
      <c r="K5" s="612" t="s">
        <v>169</v>
      </c>
      <c r="L5" s="612" t="s">
        <v>1551</v>
      </c>
      <c r="M5" s="612" t="s">
        <v>1550</v>
      </c>
      <c r="N5" s="612" t="s">
        <v>169</v>
      </c>
    </row>
    <row r="6" spans="2:15" ht="14.25" thickTop="1" thickBot="1" x14ac:dyDescent="0.25">
      <c r="B6" s="617"/>
      <c r="C6" s="421" t="s">
        <v>1486</v>
      </c>
      <c r="D6" s="610"/>
      <c r="E6" s="609"/>
      <c r="F6" s="421" t="s">
        <v>1486</v>
      </c>
      <c r="G6" s="609"/>
      <c r="H6" s="609"/>
      <c r="I6" s="421" t="s">
        <v>1486</v>
      </c>
      <c r="J6" s="609"/>
      <c r="K6" s="609"/>
      <c r="L6" s="612"/>
      <c r="M6" s="612"/>
      <c r="N6" s="612"/>
    </row>
    <row r="7" spans="2:15" ht="14.25" thickTop="1" thickBot="1" x14ac:dyDescent="0.25">
      <c r="B7" s="420">
        <f>Results!C27</f>
        <v>1.8</v>
      </c>
      <c r="C7" s="419" t="s">
        <v>1552</v>
      </c>
      <c r="D7" s="419" t="s">
        <v>1552</v>
      </c>
      <c r="E7" s="419" t="s">
        <v>1552</v>
      </c>
      <c r="F7" s="419" t="s">
        <v>1552</v>
      </c>
      <c r="G7" s="419" t="s">
        <v>1552</v>
      </c>
      <c r="H7" s="419" t="s">
        <v>1552</v>
      </c>
      <c r="I7" s="419" t="s">
        <v>1553</v>
      </c>
      <c r="J7" s="419" t="s">
        <v>1553</v>
      </c>
      <c r="K7" s="419" t="s">
        <v>1554</v>
      </c>
      <c r="L7" s="612"/>
      <c r="M7" s="612"/>
      <c r="N7" s="612"/>
    </row>
    <row r="8" spans="2:15" ht="14.25" thickTop="1" thickBot="1" x14ac:dyDescent="0.25">
      <c r="B8" s="612" t="s">
        <v>1555</v>
      </c>
      <c r="C8" s="613">
        <f>Results!C32</f>
        <v>7.58</v>
      </c>
      <c r="D8" s="613">
        <f>IF(AND(C8&gt;0,C8&lt;15),15,IF(AND(C8&lt;0,C8&gt;-15),-15,C8))</f>
        <v>15</v>
      </c>
      <c r="E8" s="615"/>
      <c r="F8" s="613">
        <f>Results!C35</f>
        <v>6.72</v>
      </c>
      <c r="G8" s="613">
        <f>IF(AND(F8&gt;0,F8&lt;15),15,IF(AND(F8&lt;0,F8&gt;-15),-15,F8))</f>
        <v>15</v>
      </c>
      <c r="H8" s="615"/>
      <c r="I8" s="613">
        <f>Results!C44</f>
        <v>6.02</v>
      </c>
      <c r="J8" s="613">
        <f>IF(AND(I8&gt;0,I8&lt;15),15,IF(AND(I8&lt;0,I8&gt;-15),-15,I8))</f>
        <v>15</v>
      </c>
      <c r="K8" s="615"/>
      <c r="L8" s="613" t="s">
        <v>456</v>
      </c>
      <c r="M8" s="613" t="str">
        <f>L8</f>
        <v>N/A</v>
      </c>
      <c r="N8" s="615">
        <f>IF(Values!C29&gt;0,Values!C29,"N/A")</f>
        <v>43</v>
      </c>
    </row>
    <row r="9" spans="2:15" ht="14.25" thickTop="1" thickBot="1" x14ac:dyDescent="0.25">
      <c r="B9" s="612"/>
      <c r="C9" s="614"/>
      <c r="D9" s="614"/>
      <c r="E9" s="615"/>
      <c r="F9" s="614"/>
      <c r="G9" s="614"/>
      <c r="H9" s="615"/>
      <c r="I9" s="614"/>
      <c r="J9" s="614"/>
      <c r="K9" s="615"/>
      <c r="L9" s="614"/>
      <c r="M9" s="614"/>
      <c r="N9" s="615"/>
    </row>
    <row r="10" spans="2:15" ht="14.25" thickTop="1" thickBot="1" x14ac:dyDescent="0.25">
      <c r="B10" s="612"/>
      <c r="C10" s="614"/>
      <c r="D10" s="614"/>
      <c r="E10" s="615"/>
      <c r="F10" s="614"/>
      <c r="G10" s="614"/>
      <c r="H10" s="615"/>
      <c r="I10" s="614"/>
      <c r="J10" s="614"/>
      <c r="K10" s="615"/>
      <c r="L10" s="614"/>
      <c r="M10" s="614"/>
      <c r="N10" s="615"/>
    </row>
    <row r="11" spans="2:15" ht="13.5" customHeight="1" thickTop="1" thickBot="1" x14ac:dyDescent="0.25">
      <c r="B11" s="612" t="s">
        <v>1556</v>
      </c>
      <c r="C11" s="613">
        <f>Results!C31</f>
        <v>-0.95</v>
      </c>
      <c r="D11" s="613">
        <f>IF(AND(C11&gt;0,C11&lt;15),15,IF(AND(C11&lt;0,C11&gt;-15),-15,C11))</f>
        <v>-15</v>
      </c>
      <c r="E11" s="615"/>
      <c r="F11" s="613">
        <f>Results!C34</f>
        <v>-14.209999999999999</v>
      </c>
      <c r="G11" s="613">
        <f>IF(AND(F11&gt;0,F11&lt;15),15,IF(AND(F11&lt;0,F11&gt;-15),-15,F11))</f>
        <v>-15</v>
      </c>
      <c r="H11" s="615"/>
      <c r="I11" s="613">
        <f>Results!C43</f>
        <v>-12.129999999999999</v>
      </c>
      <c r="J11" s="613">
        <f>IF(AND(I11&gt;0,I11&lt;15),15,IF(AND(I11&lt;0,I11&gt;-15),-15,I11))</f>
        <v>-15</v>
      </c>
      <c r="K11" s="615"/>
      <c r="L11" s="613">
        <f>IF(Results!C12&gt;0,MAX(Results!C25,Results!C38,Results!C54,Results!C62),"N/A")</f>
        <v>20.67</v>
      </c>
      <c r="M11" s="613">
        <f>L11</f>
        <v>20.67</v>
      </c>
      <c r="N11" s="615" t="s">
        <v>456</v>
      </c>
    </row>
    <row r="12" spans="2:15" ht="12.75" customHeight="1" thickTop="1" thickBot="1" x14ac:dyDescent="0.25">
      <c r="B12" s="612"/>
      <c r="C12" s="614"/>
      <c r="D12" s="614"/>
      <c r="E12" s="615"/>
      <c r="F12" s="614"/>
      <c r="G12" s="614"/>
      <c r="H12" s="615"/>
      <c r="I12" s="614"/>
      <c r="J12" s="614"/>
      <c r="K12" s="615"/>
      <c r="L12" s="614"/>
      <c r="M12" s="614"/>
      <c r="N12" s="615"/>
    </row>
    <row r="13" spans="2:15" ht="13.5" customHeight="1" thickTop="1" thickBot="1" x14ac:dyDescent="0.25">
      <c r="B13" s="612"/>
      <c r="C13" s="614"/>
      <c r="D13" s="614"/>
      <c r="E13" s="615"/>
      <c r="F13" s="614"/>
      <c r="G13" s="614"/>
      <c r="H13" s="615"/>
      <c r="I13" s="614"/>
      <c r="J13" s="614"/>
      <c r="K13" s="615"/>
      <c r="L13" s="614"/>
      <c r="M13" s="614"/>
      <c r="N13" s="615"/>
    </row>
    <row r="14" spans="2:15" ht="14.25" thickTop="1" thickBot="1" x14ac:dyDescent="0.25">
      <c r="B14" s="609" t="s">
        <v>1557</v>
      </c>
      <c r="C14" s="613">
        <f>Results!C33</f>
        <v>44.43</v>
      </c>
      <c r="D14" s="613">
        <f>IF(AND(C14&gt;0,C14&lt;50),50,IF(AND(C14&lt;0,C14&gt;-50),-50,C14))</f>
        <v>50</v>
      </c>
      <c r="E14" s="615"/>
      <c r="F14" s="613">
        <f>Results!C36</f>
        <v>-0.97</v>
      </c>
      <c r="G14" s="613">
        <f>IF(AND(F14&gt;0,F14&lt;50),50,IF(AND(F14&lt;0,F14&gt;-50),-50,F14))</f>
        <v>-50</v>
      </c>
      <c r="H14" s="615"/>
      <c r="I14" s="613">
        <f>Results!C45</f>
        <v>5.16</v>
      </c>
      <c r="J14" s="613">
        <f>IF(AND(I14&gt;0,I14&lt;50),50,IF(AND(I14&lt;0,I14&gt;-50),-50,I14))</f>
        <v>50</v>
      </c>
      <c r="K14" s="615"/>
      <c r="L14" s="613">
        <f>MAX(Results!C24,Results!C37,Results!C53,Results!C53,Results!C61)</f>
        <v>15.45</v>
      </c>
      <c r="M14" s="613">
        <f>L14</f>
        <v>15.45</v>
      </c>
      <c r="N14" s="615">
        <f>Values!C28</f>
        <v>57</v>
      </c>
    </row>
    <row r="15" spans="2:15" ht="14.25" thickTop="1" thickBot="1" x14ac:dyDescent="0.25">
      <c r="B15" s="610"/>
      <c r="C15" s="614"/>
      <c r="D15" s="614"/>
      <c r="E15" s="615"/>
      <c r="F15" s="614"/>
      <c r="G15" s="614"/>
      <c r="H15" s="615"/>
      <c r="I15" s="614"/>
      <c r="J15" s="614"/>
      <c r="K15" s="615"/>
      <c r="L15" s="614"/>
      <c r="M15" s="614"/>
      <c r="N15" s="615"/>
    </row>
    <row r="16" spans="2:15" ht="14.25" thickTop="1" thickBot="1" x14ac:dyDescent="0.25">
      <c r="B16" s="611"/>
      <c r="C16" s="614"/>
      <c r="D16" s="614"/>
      <c r="E16" s="615"/>
      <c r="F16" s="614"/>
      <c r="G16" s="614"/>
      <c r="H16" s="615"/>
      <c r="I16" s="614"/>
      <c r="J16" s="614"/>
      <c r="K16" s="615"/>
      <c r="L16" s="614"/>
      <c r="M16" s="614"/>
      <c r="N16" s="615"/>
      <c r="O16" s="427"/>
    </row>
    <row r="17" spans="2:20" ht="16.5" thickTop="1" x14ac:dyDescent="0.25">
      <c r="B17" s="620" t="s">
        <v>1558</v>
      </c>
      <c r="C17" s="620"/>
      <c r="D17" s="620"/>
      <c r="E17" s="620"/>
      <c r="F17" s="620"/>
      <c r="G17" s="620"/>
      <c r="H17" s="620"/>
      <c r="I17" s="620"/>
      <c r="J17" s="620"/>
      <c r="K17" s="620"/>
      <c r="L17" s="620"/>
      <c r="M17" s="620"/>
      <c r="N17" s="620"/>
      <c r="O17" s="426"/>
      <c r="P17" s="426"/>
      <c r="Q17" s="426"/>
      <c r="R17" s="426"/>
      <c r="S17" s="426"/>
      <c r="T17" s="426"/>
    </row>
    <row r="18" spans="2:20" ht="15.75" x14ac:dyDescent="0.25">
      <c r="B18" s="621" t="s">
        <v>1559</v>
      </c>
      <c r="C18" s="621"/>
      <c r="D18" s="621"/>
      <c r="E18" s="621"/>
      <c r="F18" s="621"/>
      <c r="G18" s="621"/>
      <c r="H18" s="621"/>
      <c r="I18" s="621"/>
      <c r="J18" s="621"/>
      <c r="K18" s="621"/>
      <c r="L18" s="621"/>
      <c r="M18" s="621"/>
      <c r="N18" s="621"/>
      <c r="O18" s="423"/>
      <c r="P18" s="423"/>
      <c r="Q18" s="423"/>
      <c r="R18" s="423"/>
      <c r="S18" s="423"/>
      <c r="T18" s="423"/>
    </row>
    <row r="19" spans="2:20" ht="15.75" x14ac:dyDescent="0.25">
      <c r="B19" s="622" t="s">
        <v>1560</v>
      </c>
      <c r="C19" s="622"/>
      <c r="D19" s="622"/>
      <c r="E19" s="622"/>
      <c r="F19" s="622"/>
      <c r="G19" s="622"/>
      <c r="H19" s="622"/>
      <c r="I19" s="622"/>
      <c r="J19" s="622"/>
      <c r="K19" s="622"/>
      <c r="L19" s="622"/>
      <c r="M19" s="622"/>
      <c r="N19" s="622"/>
      <c r="O19" s="424"/>
      <c r="P19" s="424"/>
      <c r="Q19" s="424"/>
      <c r="R19" s="424"/>
      <c r="S19" s="424"/>
      <c r="T19" s="424"/>
    </row>
    <row r="20" spans="2:20" ht="15.75" x14ac:dyDescent="0.25">
      <c r="B20" s="623" t="s">
        <v>1561</v>
      </c>
      <c r="C20" s="623"/>
      <c r="D20" s="623"/>
      <c r="E20" s="623"/>
      <c r="F20" s="623"/>
      <c r="G20" s="623"/>
      <c r="H20" s="623"/>
      <c r="I20" s="623"/>
      <c r="J20" s="623"/>
      <c r="K20" s="623"/>
      <c r="L20" s="623"/>
      <c r="M20" s="623"/>
      <c r="N20" s="623"/>
      <c r="O20" s="425"/>
      <c r="P20" s="425"/>
      <c r="Q20" s="425"/>
      <c r="R20" s="425"/>
      <c r="S20" s="425"/>
      <c r="T20" s="425"/>
    </row>
    <row r="21" spans="2:20" ht="15.75" x14ac:dyDescent="0.25">
      <c r="B21" s="619" t="s">
        <v>1562</v>
      </c>
      <c r="C21" s="619"/>
      <c r="D21" s="619"/>
      <c r="E21" s="619"/>
      <c r="F21" s="619"/>
      <c r="G21" s="619"/>
      <c r="H21" s="619"/>
      <c r="I21" s="619"/>
      <c r="J21" s="619"/>
      <c r="K21" s="619"/>
      <c r="L21" s="619"/>
      <c r="M21" s="619"/>
      <c r="N21" s="619"/>
      <c r="O21" s="422"/>
      <c r="P21" s="422"/>
      <c r="Q21" s="422"/>
      <c r="R21" s="422"/>
      <c r="S21" s="422"/>
      <c r="T21" s="422"/>
    </row>
  </sheetData>
  <mergeCells count="60">
    <mergeCell ref="B21:N21"/>
    <mergeCell ref="B17:N17"/>
    <mergeCell ref="B18:N18"/>
    <mergeCell ref="B19:N19"/>
    <mergeCell ref="B20:N20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E8:E10"/>
    <mergeCell ref="F8:F10"/>
    <mergeCell ref="B5:B6"/>
    <mergeCell ref="E5:E6"/>
    <mergeCell ref="G5:G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11:E13"/>
    <mergeCell ref="F11:F13"/>
    <mergeCell ref="G11:G13"/>
    <mergeCell ref="H11:H13"/>
    <mergeCell ref="I14:I16"/>
    <mergeCell ref="E14:E16"/>
    <mergeCell ref="F14:F16"/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1563</v>
      </c>
      <c r="B1" s="3" t="s">
        <v>1224</v>
      </c>
      <c r="C1" t="s">
        <v>1564</v>
      </c>
      <c r="D1" s="3">
        <v>0</v>
      </c>
      <c r="E1" t="s">
        <v>1565</v>
      </c>
      <c r="F1" s="1" t="s">
        <v>1566</v>
      </c>
      <c r="H1" s="1"/>
      <c r="I1" s="2"/>
    </row>
    <row r="2" spans="1:9" x14ac:dyDescent="0.2">
      <c r="A2" t="s">
        <v>1567</v>
      </c>
      <c r="B2" s="1" t="s">
        <v>108</v>
      </c>
      <c r="C2" t="s">
        <v>1568</v>
      </c>
      <c r="D2" s="3"/>
      <c r="E2" t="s">
        <v>1569</v>
      </c>
      <c r="F2" s="1" t="s">
        <v>1570</v>
      </c>
      <c r="H2" s="1" t="s">
        <v>1571</v>
      </c>
      <c r="I2" s="2" t="b">
        <v>0</v>
      </c>
    </row>
    <row r="3" spans="1:9" x14ac:dyDescent="0.2">
      <c r="A3" t="s">
        <v>1572</v>
      </c>
      <c r="B3" s="1">
        <v>0</v>
      </c>
      <c r="C3" t="s">
        <v>1573</v>
      </c>
      <c r="D3" s="3" t="b">
        <v>1</v>
      </c>
      <c r="H3" t="s">
        <v>1574</v>
      </c>
      <c r="I3" s="2" t="b">
        <v>1</v>
      </c>
    </row>
    <row r="4" spans="1:9" x14ac:dyDescent="0.2">
      <c r="A4" t="s">
        <v>1575</v>
      </c>
      <c r="B4" s="1">
        <v>0</v>
      </c>
      <c r="C4" t="s">
        <v>1576</v>
      </c>
      <c r="D4" s="3">
        <v>65500</v>
      </c>
      <c r="H4" t="s">
        <v>1577</v>
      </c>
      <c r="I4" s="2">
        <v>6</v>
      </c>
    </row>
    <row r="5" spans="1:9" x14ac:dyDescent="0.2">
      <c r="A5" t="s">
        <v>1578</v>
      </c>
      <c r="B5" s="1">
        <v>0</v>
      </c>
      <c r="C5" t="s">
        <v>334</v>
      </c>
      <c r="D5" s="3">
        <v>29</v>
      </c>
    </row>
    <row r="6" spans="1:9" x14ac:dyDescent="0.2">
      <c r="A6" t="s">
        <v>1579</v>
      </c>
      <c r="B6" s="1">
        <v>0</v>
      </c>
      <c r="C6" t="s">
        <v>1580</v>
      </c>
      <c r="D6" s="3">
        <v>0</v>
      </c>
    </row>
    <row r="7" spans="1:9" x14ac:dyDescent="0.2">
      <c r="A7" t="s">
        <v>1581</v>
      </c>
      <c r="B7" s="1">
        <v>0</v>
      </c>
      <c r="C7" t="s">
        <v>1582</v>
      </c>
      <c r="D7" s="3">
        <v>0</v>
      </c>
    </row>
    <row r="8" spans="1:9" x14ac:dyDescent="0.2">
      <c r="A8" t="s">
        <v>1583</v>
      </c>
      <c r="B8" s="1" t="b">
        <v>0</v>
      </c>
      <c r="C8" t="s">
        <v>1584</v>
      </c>
      <c r="D8" s="3">
        <v>0</v>
      </c>
    </row>
    <row r="9" spans="1:9" x14ac:dyDescent="0.2">
      <c r="A9" t="s">
        <v>1585</v>
      </c>
      <c r="B9" s="1">
        <v>0</v>
      </c>
      <c r="C9" t="s">
        <v>1586</v>
      </c>
      <c r="D9" s="3" t="s">
        <v>1587</v>
      </c>
    </row>
    <row r="10" spans="1:9" x14ac:dyDescent="0.2">
      <c r="C10" t="s">
        <v>1588</v>
      </c>
      <c r="D10" s="3">
        <v>0</v>
      </c>
    </row>
    <row r="11" spans="1:9" x14ac:dyDescent="0.2">
      <c r="C11" t="s">
        <v>1589</v>
      </c>
      <c r="D11" s="3">
        <v>1</v>
      </c>
    </row>
    <row r="12" spans="1:9" x14ac:dyDescent="0.2">
      <c r="C12" t="s">
        <v>1590</v>
      </c>
      <c r="D12" s="3">
        <v>0</v>
      </c>
    </row>
    <row r="13" spans="1:9" x14ac:dyDescent="0.2">
      <c r="C13" t="s">
        <v>327</v>
      </c>
      <c r="D13" s="3"/>
    </row>
    <row r="14" spans="1:9" x14ac:dyDescent="0.2">
      <c r="C14" t="s">
        <v>1591</v>
      </c>
      <c r="D14" s="3" t="s">
        <v>1592</v>
      </c>
    </row>
    <row r="15" spans="1:9" x14ac:dyDescent="0.2">
      <c r="C15" t="s">
        <v>1593</v>
      </c>
      <c r="D15" s="3">
        <v>2</v>
      </c>
    </row>
    <row r="16" spans="1:9" x14ac:dyDescent="0.2">
      <c r="C16" t="s">
        <v>1594</v>
      </c>
      <c r="D16" s="3">
        <v>1</v>
      </c>
    </row>
    <row r="17" spans="3:4" x14ac:dyDescent="0.2">
      <c r="C17" t="s">
        <v>1595</v>
      </c>
      <c r="D17" s="3">
        <v>7</v>
      </c>
    </row>
    <row r="18" spans="3:4" x14ac:dyDescent="0.2">
      <c r="C18" t="s">
        <v>1596</v>
      </c>
      <c r="D18" s="3" t="s">
        <v>1597</v>
      </c>
    </row>
    <row r="19" spans="3:4" x14ac:dyDescent="0.2">
      <c r="C19" t="s">
        <v>1598</v>
      </c>
      <c r="D19" s="3">
        <v>0</v>
      </c>
    </row>
    <row r="20" spans="3:4" x14ac:dyDescent="0.2">
      <c r="C20" t="s">
        <v>335</v>
      </c>
      <c r="D20" s="3">
        <v>0</v>
      </c>
    </row>
    <row r="21" spans="3:4" x14ac:dyDescent="0.2">
      <c r="C21" t="s">
        <v>1599</v>
      </c>
      <c r="D21" s="3">
        <v>0</v>
      </c>
    </row>
    <row r="22" spans="3:4" x14ac:dyDescent="0.2">
      <c r="C22" t="s">
        <v>1600</v>
      </c>
      <c r="D22" s="3">
        <v>0</v>
      </c>
    </row>
    <row r="23" spans="3:4" x14ac:dyDescent="0.2">
      <c r="C23" t="s">
        <v>1601</v>
      </c>
      <c r="D23" s="3">
        <v>0</v>
      </c>
    </row>
    <row r="24" spans="3:4" x14ac:dyDescent="0.2">
      <c r="C24" t="s">
        <v>1602</v>
      </c>
      <c r="D24" s="3" t="s">
        <v>406</v>
      </c>
    </row>
    <row r="25" spans="3:4" x14ac:dyDescent="0.2">
      <c r="C25" t="s">
        <v>1603</v>
      </c>
      <c r="D25" s="3">
        <v>0</v>
      </c>
    </row>
    <row r="26" spans="3:4" x14ac:dyDescent="0.2">
      <c r="C26" t="s">
        <v>1604</v>
      </c>
      <c r="D26" s="3">
        <v>0</v>
      </c>
    </row>
    <row r="27" spans="3:4" x14ac:dyDescent="0.2">
      <c r="C27" t="s">
        <v>1605</v>
      </c>
      <c r="D27" s="3">
        <v>0</v>
      </c>
    </row>
    <row r="28" spans="3:4" x14ac:dyDescent="0.2">
      <c r="C28" t="s">
        <v>1606</v>
      </c>
      <c r="D28" s="3">
        <v>0</v>
      </c>
    </row>
    <row r="29" spans="3:4" x14ac:dyDescent="0.2">
      <c r="C29" t="s">
        <v>1607</v>
      </c>
      <c r="D29" s="3" t="b">
        <v>1</v>
      </c>
    </row>
    <row r="30" spans="3:4" x14ac:dyDescent="0.2">
      <c r="C30" t="s">
        <v>1608</v>
      </c>
      <c r="D30" s="3" t="s">
        <v>1609</v>
      </c>
    </row>
    <row r="31" spans="3:4" x14ac:dyDescent="0.2">
      <c r="C31" t="s">
        <v>1610</v>
      </c>
      <c r="D31" s="3">
        <v>1</v>
      </c>
    </row>
    <row r="32" spans="3:4" x14ac:dyDescent="0.2">
      <c r="C32" t="s">
        <v>1611</v>
      </c>
      <c r="D32" s="3">
        <v>0</v>
      </c>
    </row>
    <row r="33" spans="3:4" x14ac:dyDescent="0.2">
      <c r="C33" t="s">
        <v>1612</v>
      </c>
      <c r="D33" s="3">
        <v>1</v>
      </c>
    </row>
    <row r="34" spans="3:4" x14ac:dyDescent="0.2">
      <c r="C34" t="s">
        <v>1613</v>
      </c>
      <c r="D34" s="3" t="s">
        <v>108</v>
      </c>
    </row>
    <row r="35" spans="3:4" x14ac:dyDescent="0.2">
      <c r="C35" t="s">
        <v>1614</v>
      </c>
      <c r="D35" s="3" t="s">
        <v>1615</v>
      </c>
    </row>
    <row r="36" spans="3:4" x14ac:dyDescent="0.2">
      <c r="C36" t="s">
        <v>1616</v>
      </c>
      <c r="D36" s="3" t="s">
        <v>1617</v>
      </c>
    </row>
    <row r="37" spans="3:4" x14ac:dyDescent="0.2">
      <c r="C37" t="s">
        <v>1618</v>
      </c>
      <c r="D37" s="3" t="b">
        <v>1</v>
      </c>
    </row>
    <row r="38" spans="3:4" x14ac:dyDescent="0.2">
      <c r="C38" t="s">
        <v>1619</v>
      </c>
      <c r="D38" s="3" t="b">
        <v>1</v>
      </c>
    </row>
    <row r="39" spans="3:4" x14ac:dyDescent="0.2">
      <c r="C39" t="s">
        <v>1620</v>
      </c>
      <c r="D39" s="3" t="b">
        <v>1</v>
      </c>
    </row>
    <row r="40" spans="3:4" x14ac:dyDescent="0.2">
      <c r="C40" t="s">
        <v>1621</v>
      </c>
      <c r="D40" s="3" t="b">
        <v>1</v>
      </c>
    </row>
    <row r="41" spans="3:4" x14ac:dyDescent="0.2">
      <c r="C41" t="s">
        <v>1622</v>
      </c>
      <c r="D41" s="3" t="b">
        <v>1</v>
      </c>
    </row>
    <row r="42" spans="3:4" x14ac:dyDescent="0.2">
      <c r="C42" t="s">
        <v>1623</v>
      </c>
      <c r="D42" s="3" t="b">
        <v>1</v>
      </c>
    </row>
    <row r="43" spans="3:4" x14ac:dyDescent="0.2">
      <c r="C43" t="s">
        <v>1624</v>
      </c>
      <c r="D43" s="3" t="b">
        <v>1</v>
      </c>
    </row>
    <row r="44" spans="3:4" x14ac:dyDescent="0.2">
      <c r="C44" t="s">
        <v>1625</v>
      </c>
      <c r="D44" s="3">
        <v>0</v>
      </c>
    </row>
    <row r="45" spans="3:4" x14ac:dyDescent="0.2">
      <c r="C45" t="s">
        <v>1626</v>
      </c>
      <c r="D45" s="3" t="s">
        <v>1627</v>
      </c>
    </row>
    <row r="46" spans="3:4" x14ac:dyDescent="0.2">
      <c r="C46" t="s">
        <v>1628</v>
      </c>
      <c r="D46" s="3">
        <v>0</v>
      </c>
    </row>
    <row r="47" spans="3:4" x14ac:dyDescent="0.2">
      <c r="C47" t="s">
        <v>1629</v>
      </c>
      <c r="D47" s="3">
        <v>3</v>
      </c>
    </row>
    <row r="48" spans="3:4" x14ac:dyDescent="0.2">
      <c r="C48" t="s">
        <v>1630</v>
      </c>
      <c r="D48" s="3" t="s">
        <v>1631</v>
      </c>
    </row>
    <row r="49" spans="1:4" x14ac:dyDescent="0.2">
      <c r="C49" t="s">
        <v>1632</v>
      </c>
      <c r="D49" s="3" t="b">
        <v>0</v>
      </c>
    </row>
    <row r="50" spans="1:4" x14ac:dyDescent="0.2">
      <c r="A50" t="s">
        <v>1633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137E4A-4C69-49B9-B30E-98DFCF70E4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9FDDDD-7433-453E-809A-A40326F03A0E}">
  <ds:schemaRefs>
    <ds:schemaRef ds:uri="http://schemas.microsoft.com/office/2006/metadata/properties"/>
    <ds:schemaRef ds:uri="http://schemas.microsoft.com/office/infopath/2007/PartnerControls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A198B4E7-FCA1-4BAF-B8DF-8D809FFC2A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'Post-processing'!Area_de_impressao</vt:lpstr>
      <vt:lpstr>Results!Area_de_impressao</vt:lpstr>
      <vt:lpstr>Values!Area_de_impressao</vt:lpstr>
      <vt:lpstr>Caso</vt:lpstr>
      <vt:lpstr>GL</vt:lpstr>
      <vt:lpstr>Linhas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2024-10-18T21:54:20Z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